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hidden="false" localSheetId="0" name="_xlnm.Print_Area">'Приложение 1'!$A$1:$X$1358</definedName>
    <definedName hidden="true" localSheetId="0" name="_xlnm._FilterDatabase">'Приложение 1'!$A$10:$AJ$1356</definedName>
    <definedName hidden="true" localSheetId="1" name="_xlnm._FilterDatabase">'Приложение 2'!$A$10:$W$1356</definedName>
  </definedNames>
  <calcPr calcCompleted="true" calcMode="manual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<sst xmlns="http://schemas.openxmlformats.org/spreadsheetml/2006/main" xmlns:a="http://schemas.openxmlformats.org/drawingml/2006/main" xmlns:a15="http://schemas.microsoft.com/office/drawing/2012/main" xmlns:asvg="http://schemas.microsoft.com/office/drawing/2016/SVG/main" xmlns:c="http://schemas.openxmlformats.org/drawingml/2006/chart" xmlns:co="http://ncloudtech.com" xmlns:co-ooxml="http://ncloudtech.com/ooxml" xmlns:m="http://schemas.openxmlformats.org/officeDocument/2006/math" xmlns:mc="http://schemas.openxmlformats.org/markup-compatibility/2006" xmlns:o="urn:schemas-microsoft-com:office:office" xmlns:p="http://schemas.openxmlformats.org/presentationml/2006/main" xmlns:pic="http://schemas.openxmlformats.org/drawingml/2006/picture" xmlns:r="http://schemas.openxmlformats.org/officeDocument/2006/relationships" xmlns:s="http://schemas.openxmlformats.org/officeDocument/2006/sharedTypes" xmlns:sl="http://schemas.openxmlformats.org/schemaLibrary/2006/main" xmlns:v="urn:schemas-microsoft-com:vml" xmlns:w="http://schemas.openxmlformats.org/wordprocessingml/2006/main" xmlns:w10="urn:schemas-microsoft-com:office:word" xmlns:w14="http://schemas.microsoft.com/office/word/2010/wordml" xmlns:w15="http://schemas.microsoft.com/office/word/2012/wordml" xmlns:wp="http://schemas.openxmlformats.org/drawingml/2006/wordprocessingDrawing" xmlns:wpg="http://schemas.microsoft.com/office/word/2010/wordprocessingGroup" xmlns:wps="http://schemas.microsoft.com/office/word/2010/wordprocessingShape" xmlns:x="urn:schemas-microsoft-com:office:excel" xmlns:x12ac="http://schemas.microsoft.com/office/spreadsheetml/2011/1/ac" xmlns:x14="http://schemas.microsoft.com/office/spreadsheetml/2009/9/main" xmlns:xdr="http://schemas.openxmlformats.org/drawingml/2006/spreadsheetDrawing" xmlns:xm="http://schemas.microsoft.com/office/excel/2006/main" mc:Ignorable="co co-ooxml w14 x14 w15">
  <si>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</si>
  <si>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</si>
  <si>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источникам финансирования</t>
  </si>
  <si>
    <t>ГП "Город Томмот"</t>
  </si>
  <si>
    <t>Алданский у, г. Томмот, пер. Якутский, д. 13</t>
  </si>
  <si>
    <t>Камень</t>
  </si>
  <si>
    <t>№ п/п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</si>
  <si>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</si>
  <si>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</si>
  <si>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</si>
  <si>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r>
      <rPr>
        <rFont val="XO Thames"/>
        <b val="true"/>
        <sz val="12"/>
      </rPr>
      <t>Год</t>
    </r>
    <r>
      <rPr>
        <rFont val="XO Thames"/>
        <b val="true"/>
        <sz val="12"/>
      </rPr>
      <t xml:space="preserve"> ввода в эксплуатацию</t>
    </r>
  </si>
  <si>
    <r>
      <rPr>
        <rFont val="XO Thames"/>
        <b val="true"/>
        <sz val="12"/>
      </rPr>
      <t>Материал стен</t>
    </r>
  </si>
  <si>
    <r>
      <rPr>
        <rFont val="XO Thames"/>
        <b val="true"/>
        <sz val="12"/>
      </rPr>
      <t>Количество этажей</t>
    </r>
  </si>
  <si>
    <r>
      <rPr>
        <rFont val="XO Thames"/>
        <b val="true"/>
        <sz val="12"/>
      </rPr>
      <t>Количество подъездов</t>
    </r>
  </si>
  <si>
    <r>
      <rPr>
        <rFont val="XO Thames"/>
        <b val="true"/>
        <sz val="12"/>
      </rPr>
      <t>Общая площадь МКД, всего</t>
    </r>
  </si>
  <si>
    <r>
      <rPr>
        <rFont val="XO Thames"/>
        <b val="true"/>
        <sz val="12"/>
      </rPr>
      <t>Площадь помещений в МКД</t>
    </r>
  </si>
  <si>
    <r>
      <rPr>
        <rFont val="XO Thames"/>
        <b val="true"/>
        <sz val="12"/>
      </rPr>
      <t>Количество жителей</t>
    </r>
  </si>
  <si>
    <r>
      <rPr>
        <rFont val="XO Thames"/>
        <b val="true"/>
        <sz val="12"/>
      </rPr>
      <t>Стоимость капитального ремонта с разбивкой по источникам финансирования</t>
    </r>
  </si>
  <si>
    <r>
      <rPr>
        <rFont val="XO Thames"/>
        <b val="true"/>
        <sz val="12"/>
      </rPr>
      <t>Удельная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</si>
  <si>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Предельная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</si>
  <si>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Сроки проведения работ по капитальному ремонту</t>
    </r>
  </si>
  <si>
    <r>
      <rPr>
        <rFont val="XO Thames"/>
        <b val="true"/>
        <sz val="12"/>
      </rPr>
      <t>в том числе жилых помещений (квартир)</t>
    </r>
  </si>
  <si>
    <r>
      <rPr>
        <rFont val="XO Thames"/>
        <b val="true"/>
        <sz val="12"/>
      </rPr>
      <t>в том числе нежилых помещений</t>
    </r>
  </si>
  <si>
    <r>
      <rPr>
        <rFont val="XO Thames"/>
        <b val="true"/>
        <sz val="12"/>
      </rPr>
      <t>Всего</t>
    </r>
  </si>
  <si>
    <r>
      <rPr>
        <rFont val="XO Thames"/>
        <b val="true"/>
        <sz val="12"/>
      </rPr>
      <t>в том числе</t>
    </r>
  </si>
  <si>
    <t>МО "поселок Ленинский"</t>
  </si>
  <si>
    <t>Алданский у, п. Ленинский, ул. Карла Маркса, д. 16</t>
  </si>
  <si>
    <r>
      <rPr>
        <rFont val="XO Thames"/>
        <b val="true"/>
        <sz val="12"/>
      </rPr>
      <t>За счет федеральных средств</t>
    </r>
  </si>
  <si>
    <r>
      <rPr>
        <rFont val="XO Thames"/>
        <b val="true"/>
        <sz val="12"/>
      </rPr>
      <t>За счет средств государственного бюджета Республики Саха (Якутия)</t>
    </r>
  </si>
  <si>
    <r>
      <rPr>
        <rFont val="XO Thames"/>
        <b val="true"/>
        <sz val="12"/>
      </rPr>
      <t>За счет средств местного бюджета</t>
    </r>
  </si>
  <si>
    <r>
      <rPr>
        <rFont val="XO Thames"/>
        <b val="true"/>
        <sz val="12"/>
      </rPr>
      <t>За счет средств собственников помещений</t>
    </r>
  </si>
  <si>
    <r>
      <rPr>
        <rFont val="XO Thames"/>
        <b val="true"/>
        <sz val="12"/>
      </rPr>
      <t>Заимствованные средства</t>
    </r>
  </si>
  <si>
    <r>
      <rPr>
        <rFont val="XO Thames"/>
        <b val="true"/>
        <sz val="12"/>
      </rPr>
      <t>Иные источники</t>
    </r>
  </si>
  <si>
    <t>Иные</t>
  </si>
  <si>
    <t>% котла</t>
  </si>
  <si>
    <t>СС</t>
  </si>
  <si>
    <t>CC</t>
  </si>
  <si>
    <t>ЗС</t>
  </si>
  <si>
    <t>Алданский у, п. Лебединый, ул. Карла Маркса, д. 20 кор. А</t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</si>
  <si>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</si>
  <si>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</si>
  <si>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</si>
  <si>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чел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</si>
  <si>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</si>
  <si>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</si>
  <si>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</si>
  <si>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</si>
  <si>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</si>
  <si>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</si>
  <si>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</si>
  <si>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2025-2027 гг.</t>
    </r>
  </si>
  <si>
    <t>ГП "Поселок Нижний Куранах"</t>
  </si>
  <si>
    <t>Алданский у, п. Нижний Куранах, мкр. 1-й, д. 15</t>
  </si>
  <si>
    <t>1990</t>
  </si>
  <si>
    <t>2025г</t>
  </si>
  <si>
    <t>Алданский у, п. Нижний Куранах, мкр. Солнечный, д. 5</t>
  </si>
  <si>
    <t>Остатки 2024</t>
  </si>
  <si>
    <t>Алданский у, п. Нижний Куранах, ул. Нагорная, д. 97А</t>
  </si>
  <si>
    <t>1991</t>
  </si>
  <si>
    <t>Алданский у, п. Нижний Куранах, ул. Строительная, д. 7А</t>
  </si>
  <si>
    <t>ГП "Город Нерюнгри"</t>
  </si>
  <si>
    <t>г. Нерюнгри, пр-кт. Мира, д. 3</t>
  </si>
  <si>
    <t>г. Нерюнгри, пр-кт. Мира, д. 3 кор. 1</t>
  </si>
  <si>
    <t>Алданский у, п. Нижний Куранах, ул. Федоренко, д. 87</t>
  </si>
  <si>
    <t>1993</t>
  </si>
  <si>
    <t>улааппыт</t>
  </si>
  <si>
    <t>г. Нерюнгри, ул. Южно-Якутская, д. 25 кор. 1</t>
  </si>
  <si>
    <t>Алданский у, п. Нижний Куранах, ул. Федоренко, д. 89</t>
  </si>
  <si>
    <t>ГО "город Якутск"</t>
  </si>
  <si>
    <t>г. Якутск, пр. Михаила Николаева, д. 40 кор. 5</t>
  </si>
  <si>
    <t>г. Якутск, пр. Михаила Николаева, д. 40 кор. 7</t>
  </si>
  <si>
    <t>Алданский у, п. Нижний Куранах, ул. Федоренко, д. 93</t>
  </si>
  <si>
    <t>понижение</t>
  </si>
  <si>
    <t>г. Якутск, ул. Дзержинского, д. 16</t>
  </si>
  <si>
    <t>1963</t>
  </si>
  <si>
    <t>4</t>
  </si>
  <si>
    <t>2</t>
  </si>
  <si>
    <t>ГП "Поселок Чокурдах"</t>
  </si>
  <si>
    <t>Аллаиховский у, п. Чокурдах, ул. им Ленина, д. 1А</t>
  </si>
  <si>
    <t>Дерево</t>
  </si>
  <si>
    <t>г. Якутск, ул. Лермонтова, д. 20</t>
  </si>
  <si>
    <t>дерево</t>
  </si>
  <si>
    <t>Аллаиховский у, п. Чокурдах, ул. им Ленина, д. 31</t>
  </si>
  <si>
    <t>1988</t>
  </si>
  <si>
    <t>г. Якутск, ул. Можайского, д. 21 кор. 1</t>
  </si>
  <si>
    <t>г. Якутск, ул. Октябрьская, д. 18</t>
  </si>
  <si>
    <t>ГП "Поселок Тикси"</t>
  </si>
  <si>
    <t>Булунский у, п. Тикси, ул. Академика Федорова, д. 24</t>
  </si>
  <si>
    <t>г. Якутск, ул. Федора Попова, д. 14 кор. 1</t>
  </si>
  <si>
    <t>Булунский у, п. Тикси, ул. Трусова, д. 9</t>
  </si>
  <si>
    <t>1974</t>
  </si>
  <si>
    <t>г. Якутск, ул. Халтурина, д. 6</t>
  </si>
  <si>
    <t>ГП "Поселок Беркакит"</t>
  </si>
  <si>
    <t>п. Беркакит, п. Беркакит (г Нерюнгри), ул. Мусы Джалиля, д. 1</t>
  </si>
  <si>
    <t>1980</t>
  </si>
  <si>
    <t>г. Якутск, ул. Чернышевского, д. 8</t>
  </si>
  <si>
    <t>6</t>
  </si>
  <si>
    <t>г. Якутск, ул. Чернышевского, д. 8 корп.1</t>
  </si>
  <si>
    <t>п. Беркакит, п. Беркакит (г Нерюнгри), ул. Мусы Джалиля, д. 7</t>
  </si>
  <si>
    <t>1981</t>
  </si>
  <si>
    <t>г. Якутск, ул. Ярославского, д. 5 кор. 1</t>
  </si>
  <si>
    <t>п. Беркакит, п. Беркакит (г Нерюнгри), ул. Мусы Джалиля, д. 9</t>
  </si>
  <si>
    <t>г. Якутск, ул. Ярославского, д. 7 кор. 1</t>
  </si>
  <si>
    <t>п. Беркакит, п. Беркакит (г Нерюнгри), ул. Мусы Джалиля, д. 11</t>
  </si>
  <si>
    <t>г. Якутск, ул. Ярославского, д. 9</t>
  </si>
  <si>
    <t>г. Якутск, ул. Ярославского, д. 11</t>
  </si>
  <si>
    <t>п. Беркакит, п. Беркакит (г Нерюнгри), ул. Октябрьская, д. 2</t>
  </si>
  <si>
    <t>г. Якутск, ул. Ярославского, д. 13</t>
  </si>
  <si>
    <t>п. Беркакит, п. Беркакит (г Нерюнгри), ул. Оптимистов, д. 1</t>
  </si>
  <si>
    <t>Булунский у, п. Тикси, ул. Гагарина, д. 3</t>
  </si>
  <si>
    <t>п. Беркакит, п. Беркакит (г Нерюнгри), ул. Оптимистов, д. 3</t>
  </si>
  <si>
    <t>Булунский у, п. Тикси, ул. Морская, д. 33а</t>
  </si>
  <si>
    <t>п. Беркакит, п. Беркакит (г Нерюнгри), ул. Школьная, д. 7</t>
  </si>
  <si>
    <t>Булунский у, п. Тикси, ул. Трусова, д. 14</t>
  </si>
  <si>
    <t>ГП "Поселок Чульман"</t>
  </si>
  <si>
    <t>уменьшение</t>
  </si>
  <si>
    <t>п. Чульман (г Нерюнгри), ул. Островского, д. 15</t>
  </si>
  <si>
    <t>1992</t>
  </si>
  <si>
    <t>ГП "Город Ленск"</t>
  </si>
  <si>
    <t>Ленский у, г. Ленск, ул. Ойунского, д. 26</t>
  </si>
  <si>
    <t>Ленский у, г. Ленск, ул. Ойунского, д. 28</t>
  </si>
  <si>
    <t>п. Чульман (г Нерюнгри), ул. Строительная, д. 12</t>
  </si>
  <si>
    <t>1973</t>
  </si>
  <si>
    <t>Ленский у, г. Ленск, ул. Портовская, д. 24</t>
  </si>
  <si>
    <t>5</t>
  </si>
  <si>
    <t>1</t>
  </si>
  <si>
    <t>п. Чульман (г Нерюнгри), ул. Циолковского, д. 2</t>
  </si>
  <si>
    <t>1984</t>
  </si>
  <si>
    <t>ГП "Город Мирный"</t>
  </si>
  <si>
    <t>Мирнинский у, г. Мирный, пр-кт. Ленинградский, д. 19</t>
  </si>
  <si>
    <t>п. Чульман (г Нерюнгри), ул. Школьная, д. 12</t>
  </si>
  <si>
    <t>1989</t>
  </si>
  <si>
    <t>Мирнинский у, г. Мирный, ул. Ленина, д. 4 кор. 2</t>
  </si>
  <si>
    <t>Мирнинский у, г. Мирный, ул. Ленина, д. 23</t>
  </si>
  <si>
    <t>г. Нерюнгри, пр-кт Мира, д. 3 кор.1</t>
  </si>
  <si>
    <t>Мирнинский у, г. Мирный, ул. Ленина, д. 34</t>
  </si>
  <si>
    <t>г. Нерюнгри, пр-кт Мира, д. 27 кор.2</t>
  </si>
  <si>
    <t>Мирнинский у, г. Мирный, ул. Московская, д. 6</t>
  </si>
  <si>
    <t>Мирнинский у, г. Мирный, ул. Московская, д. 10</t>
  </si>
  <si>
    <t>г. Нерюнгри, ул. им Кравченко, д. 3</t>
  </si>
  <si>
    <t>1996</t>
  </si>
  <si>
    <t>Мирнинский у, г. Мирный, ул. Советская, д. 3</t>
  </si>
  <si>
    <t>г. Нерюнгри, ул. им Кравченко, д. 4</t>
  </si>
  <si>
    <t>1982</t>
  </si>
  <si>
    <t>Мирнинский у, г. Мирный, ул. Советская, д. 13 кор. 4</t>
  </si>
  <si>
    <t>ГП "Поселок Светлый"</t>
  </si>
  <si>
    <t>Мирнинский у, п. Светлый, ул. Вилюйская, д. 1</t>
  </si>
  <si>
    <t>г. Нерюнгри, ул. им Кравченко, д. 6</t>
  </si>
  <si>
    <t>Мирнинский у, п. Светлый, ул. Вилюйская, д. 2</t>
  </si>
  <si>
    <t>г. Нерюнгри, ул. им Кравченко, д. 8</t>
  </si>
  <si>
    <t>г. Нерюнгри, ул. им Кравченко, д. 10</t>
  </si>
  <si>
    <t>п. Беркакит, (г Нерюнгри), ул. Мусы Джалиля, д. 13</t>
  </si>
  <si>
    <t>1979</t>
  </si>
  <si>
    <t>г. Нерюнгри, ул. им Кравченко, д. 12</t>
  </si>
  <si>
    <t>п. Чульман, (г Нерюнгри), ул. Островского, д. 18Б</t>
  </si>
  <si>
    <t>г. Нерюнгри, ул. им Кравченко, д. 17 кор.1</t>
  </si>
  <si>
    <t>п. Чульман, (г Нерюнгри), ул. Советская, д. 38</t>
  </si>
  <si>
    <t>1975</t>
  </si>
  <si>
    <t>г. Нерюнгри, ул. им Кравченко, д. 20</t>
  </si>
  <si>
    <t>повышение</t>
  </si>
  <si>
    <t>г. Нерюнгри, пр-кт. Геологов, д. 6 кор.1</t>
  </si>
  <si>
    <t>г. Нерюнгри, ул. им Кравченко, д. 20 кор.1</t>
  </si>
  <si>
    <t>1986</t>
  </si>
  <si>
    <t>г. Нерюнгри, пр-кт. Геологов, д. 39 кор.1</t>
  </si>
  <si>
    <t>1994</t>
  </si>
  <si>
    <t>г. Нерюнгри, ул. им Кравченко, д. 25</t>
  </si>
  <si>
    <t>1995</t>
  </si>
  <si>
    <t>увеличение</t>
  </si>
  <si>
    <t>г. Нерюнгри, пр-кт. Геологов, д. 43</t>
  </si>
  <si>
    <t>г. Нерюнгри, ул. Карла Маркса, д. 1 кор.1</t>
  </si>
  <si>
    <t>1983</t>
  </si>
  <si>
    <t>г. Нерюнгри, пр-кт. Геологов, д. 59</t>
  </si>
  <si>
    <t>г. Нерюнгри, ул. Карла Маркса, д. 9 кор.1</t>
  </si>
  <si>
    <t>г. Нерюнгри, пр-кт. Геологов, д. 61 кор.1</t>
  </si>
  <si>
    <t>г. Нерюнгри, ул. Карла Маркса, д. 9 кор.2</t>
  </si>
  <si>
    <t>г. Нерюнгри, пр-кт. Геологов, д. 61 кор.2</t>
  </si>
  <si>
    <t>г. Нерюнгри, ул. Карла Маркса, д. 9 кор.3</t>
  </si>
  <si>
    <t>г. Нерюнгри, пр-кт. Дружбы Народов, д. 10 кор.1</t>
  </si>
  <si>
    <t>1987</t>
  </si>
  <si>
    <t>г. Нерюнгри, ул. Карла Маркса, д. 13</t>
  </si>
  <si>
    <t>г. Нерюнгри, пр-кт. Дружбы Народов, д. 15 кор.1</t>
  </si>
  <si>
    <t>г. Нерюнгри, ул. Карла Маркса, д. 16 кор.1</t>
  </si>
  <si>
    <t>г. Нерюнгри, пр-кт. Дружбы Народов, д. 18</t>
  </si>
  <si>
    <t>г. Нерюнгри, ул. Карла Маркса, д. 17 кор.1</t>
  </si>
  <si>
    <t>г. Нерюнгри, пр-кт. Ленина, д. 7 кор.1</t>
  </si>
  <si>
    <t>г. Нерюнгри, ул. Карла Маркса, д. 25 кор.3</t>
  </si>
  <si>
    <t>г. Нерюнгри, пр-кт. Ленина, д. 13 кор.1</t>
  </si>
  <si>
    <t>г. Нерюнгри, ул. Карла Маркса, д. 29 кор.1</t>
  </si>
  <si>
    <t>г. Нерюнгри, пр-кт. Ленина, д. 19 кор.1</t>
  </si>
  <si>
    <t>г. Нерюнгри, ул. Новостроевская, д. 3</t>
  </si>
  <si>
    <t>г. Нерюнгри, пр-кт. Мира, д. 15 кор. 2</t>
  </si>
  <si>
    <t>г. Нерюнгри, ул. Строителей, д. 1</t>
  </si>
  <si>
    <t>*</t>
  </si>
  <si>
    <t>г. Нерюнгри, пр-кт. Мира, д. 15 кор. 3</t>
  </si>
  <si>
    <t>г. Нерюнгри, ул. Тимптонская, д. 3 кор.1</t>
  </si>
  <si>
    <t>с 2026 на  25</t>
  </si>
  <si>
    <t>г. Нерюнгри, пр-кт. Мира, д. 19 кор.1</t>
  </si>
  <si>
    <t>г. Нерюнгри, ул. Чурапчинская, д. 46</t>
  </si>
  <si>
    <t>г. Нерюнгри, пр-кт. Мира, д. 19 кор.2</t>
  </si>
  <si>
    <t>г. Нерюнгри, ул. Чурапчинская, д. 48</t>
  </si>
  <si>
    <t>г. Нерюнгри, пр-кт. Мира, д. 25 кор.1</t>
  </si>
  <si>
    <t>г. Нерюнгри, ул. Южно-Якутская, д. 24</t>
  </si>
  <si>
    <t>г. Нерюнгри, пр-кт. Мира, д. 29</t>
  </si>
  <si>
    <t>г. Нерюнгри, ул. Южно-Якутская, д. 30</t>
  </si>
  <si>
    <t>г. Нерюнгри, ул. Аммосова, д. 6 кор.1</t>
  </si>
  <si>
    <t>г. Нерюнгри, ул. Южно-Якутская, д. 31</t>
  </si>
  <si>
    <t>г. Нерюнгри, ул. Аммосова, д. 10 кор.1</t>
  </si>
  <si>
    <t>г. Нерюнгри, ул. Южно-Якутская, д. 31 кор.1</t>
  </si>
  <si>
    <t>г. Нерюнгри, ул. Аммосова, д. 10 кор.2</t>
  </si>
  <si>
    <t>2001</t>
  </si>
  <si>
    <t>г. Нерюнгри, ул. Южно-Якутская, д. 31 кор.2</t>
  </si>
  <si>
    <t>г. Нерюнгри, ул. Карла Маркса, д. 1</t>
  </si>
  <si>
    <t>г. Нерюнгри, ул. Южно-Якутская, д. 38</t>
  </si>
  <si>
    <t>г. Нерюнгри, ул. Карла Маркса, д. 5 кор.1</t>
  </si>
  <si>
    <t>ГО "Город Якутск"</t>
  </si>
  <si>
    <t>г. Якутск, с. Табага, ул. Комсомольская, д. 9</t>
  </si>
  <si>
    <t>1978</t>
  </si>
  <si>
    <t>г. Нерюнгри, ул. Лужников, д. 3</t>
  </si>
  <si>
    <t>г. Якутск, с. Хатассы, ул. Каландарашвили, д. 2</t>
  </si>
  <si>
    <t>г. Нерюнгри, ул. Тимптонская, д. 1</t>
  </si>
  <si>
    <t>г. Якутск, мкр. Кангалассы, ул. 26 партсъезда, д. 2</t>
  </si>
  <si>
    <t>г. Якутск, с. Хатассы, ул. Ленина, д. 67 кор.2</t>
  </si>
  <si>
    <t>г. Якутск, мкр. Борисовка 1, д. 56</t>
  </si>
  <si>
    <t>г. Якутск, мкр. Кангалассы, ул. 26 партсъезда, д. 4</t>
  </si>
  <si>
    <t>г. Якутск, пр-кт Ленина, д. 6</t>
  </si>
  <si>
    <t>1976</t>
  </si>
  <si>
    <t>г. Якутск, мкр. Марха, тракт Маганский 2 км, д. 1</t>
  </si>
  <si>
    <t>г. Якутск, пр-кт Ленина, д. 7 кор.2</t>
  </si>
  <si>
    <t>1970</t>
  </si>
  <si>
    <t>г. Якутск, мкр. Марха, тракт Маганский 2 км, д. 3</t>
  </si>
  <si>
    <t>г. Якутск, пр-кт Ленина, д. 9</t>
  </si>
  <si>
    <t>1962</t>
  </si>
  <si>
    <t>г. Якутск, мкр. 202-й, д. 1</t>
  </si>
  <si>
    <t>г. Якутск, мкр. 202-й, д. 15</t>
  </si>
  <si>
    <t>г. Якутск, пр-кт Ленина, д. 10</t>
  </si>
  <si>
    <t>1957</t>
  </si>
  <si>
    <t>г. Якутск, пр-кт. Ленина, д. 22 кор.1</t>
  </si>
  <si>
    <t>г. Якутск, пр-кт Ленина, д. 11</t>
  </si>
  <si>
    <t>1964</t>
  </si>
  <si>
    <t>г. Якутск, пр-кт. Ленина, д. 38</t>
  </si>
  <si>
    <t>г. Якутск, пр-кт Ленина, д. 21</t>
  </si>
  <si>
    <t>1954</t>
  </si>
  <si>
    <t>г. Якутск, ул. Бестужева-Марлинского, д. 1 кор.1</t>
  </si>
  <si>
    <t>г. Якутск, пр-кт Ленина, д. 23</t>
  </si>
  <si>
    <t>г. Якутск, ул. Дзержинского, д. 7</t>
  </si>
  <si>
    <t>г. Якутск, пр-кт Ленина, д. 34</t>
  </si>
  <si>
    <t>1959</t>
  </si>
  <si>
    <t>г. Якутск, ул. Дзержинского, д. 15</t>
  </si>
  <si>
    <t>г. Якутск, ул. Дзержинского, д. 15 кор.1</t>
  </si>
  <si>
    <t>г. Якутск, пр-кт Ленина, д. 35</t>
  </si>
  <si>
    <t>1968</t>
  </si>
  <si>
    <t>г. Якутск, ул. Дзержинского, д. 20 кор. 1</t>
  </si>
  <si>
    <t>г. Якутск, пр-кт Ленина, д. 36</t>
  </si>
  <si>
    <t>г. Якутск, ул. Дзержинского, д. 21</t>
  </si>
  <si>
    <t>г. Якутск, пр-кт Ленина, д. 37</t>
  </si>
  <si>
    <t>г. Якутск, ул. Дзержинского, д. 22 кор.4</t>
  </si>
  <si>
    <t>г. Якутск, пр-кт Ленина, д. 38</t>
  </si>
  <si>
    <t>1965</t>
  </si>
  <si>
    <t>г. Якутск, ул. Дзержинского, д. 26</t>
  </si>
  <si>
    <t>г. Якутск, ул. Каландаришвили, д. 25 кор.1</t>
  </si>
  <si>
    <t>г. Якутск, пр-кт Ленина, д. 44</t>
  </si>
  <si>
    <t>г. Якутск, ул. Каландаришвили, д. 25 кор.8</t>
  </si>
  <si>
    <t>г. Якутск, пр-кт Ленина, д. 46</t>
  </si>
  <si>
    <t>г. Якутск, ул. Каландаришвили, д. 38 кор.1</t>
  </si>
  <si>
    <t>1977</t>
  </si>
  <si>
    <t>г. Якутск, пр-кт. Михаила Николаева, д. 36 кор.6</t>
  </si>
  <si>
    <t>г. Якутск, ул. Каландаришвили, д. 38 кор.4</t>
  </si>
  <si>
    <t>г. Якутск, ул. Бекетова, д. 11 кор.1</t>
  </si>
  <si>
    <t>г. Якутск, ул. Каландаришвили, д. 40 кор.2</t>
  </si>
  <si>
    <t>1985</t>
  </si>
  <si>
    <t>г. Якутск, ул. Каландаришвили, д. 40 кор. 6</t>
  </si>
  <si>
    <t>г. Якутск, ул. Воинская, д. 9</t>
  </si>
  <si>
    <t>г. Якутск, ул. Кальвица, д. 9 кор.2</t>
  </si>
  <si>
    <t>г. Якутск, ул. Горького, д. 94</t>
  </si>
  <si>
    <t>1972</t>
  </si>
  <si>
    <t>г. Якутск, ул. Кирова, д. 7 кор.3</t>
  </si>
  <si>
    <t>г. Якутск, ул. Кирова, д. 7 кор.4</t>
  </si>
  <si>
    <t>г. Якутск, ул. Кирова, д. 19 кор.1</t>
  </si>
  <si>
    <t>г. Якутск, ул. Кржижановского, д. 75 кор.2</t>
  </si>
  <si>
    <t>г. Якутск, ул. Кузьмина, д. 14</t>
  </si>
  <si>
    <t>г. Якутск, ул. Дзержинского, д. 28</t>
  </si>
  <si>
    <t>г. Якутск, ул. Курашова, д. 1 кор.1</t>
  </si>
  <si>
    <t>г. Якутск, ул. Дзержинского, д. 36</t>
  </si>
  <si>
    <t>1969</t>
  </si>
  <si>
    <t>г. Якутск, ул. Лермонтова, д. 22</t>
  </si>
  <si>
    <t>г. Якутск, ул. Дзержинского, д. 36 кор.1</t>
  </si>
  <si>
    <t>г. Якутск, ул. Лермонтова, д. 24</t>
  </si>
  <si>
    <t>г. Якутск, ул. Ломоносова, д. 36</t>
  </si>
  <si>
    <t>г. Якутск, ул. Дзержинского, д. 31 кор.1</t>
  </si>
  <si>
    <t>г. Якутск, ул. Можайского, д. 17 кор.6</t>
  </si>
  <si>
    <t>г. Якутск, ул. Каландаришвили, д. 23 кор.2</t>
  </si>
  <si>
    <t>2003</t>
  </si>
  <si>
    <t>г. Якутск, ул. Орджоникидзе, д. 46 кор.1</t>
  </si>
  <si>
    <t>г. Якутск, ул. Каландаришвили, д. 25 кор.2</t>
  </si>
  <si>
    <t>г. Якутск, ул. Петровского, д. 10 кор.2</t>
  </si>
  <si>
    <t>г. Якутск, ул. Кирова, д. 7 кор.2</t>
  </si>
  <si>
    <t>г. Якутск, ул. Пирогова, д. 1</t>
  </si>
  <si>
    <t>г. Якутск, ул. Кирова, д. 27 кор.1</t>
  </si>
  <si>
    <t>г. Якутск, ул. Пирогова, д. 1 кор.1</t>
  </si>
  <si>
    <t>г. Якутск, ул. Пояркова, д. 8</t>
  </si>
  <si>
    <t>8</t>
  </si>
  <si>
    <t>г. Якутск, ул. Космонавтов, д. 17 кор.1</t>
  </si>
  <si>
    <t>г. Якутск, ул. Федора Попова, д. 10 кор.1</t>
  </si>
  <si>
    <t>г. Якутск, ул. Крупской, д. 21</t>
  </si>
  <si>
    <t>г. Якутск, ул. Хабарова, д. 27 кор.1</t>
  </si>
  <si>
    <t>г. Якутск, ул. Халтурина, д. 2</t>
  </si>
  <si>
    <t>г. Якутск, ул. Лермонтова, д. 23 кор.2</t>
  </si>
  <si>
    <t>г. Якутск, ул. Халтурина, д. 7 кор.2</t>
  </si>
  <si>
    <t>г. Якутск, ул. Чиряева, д. 1</t>
  </si>
  <si>
    <t>г. Якутск, ул. Лермонтова, д. 27 кор.1</t>
  </si>
  <si>
    <t>г. Якутск, ул. Ярославского, д. 5 кор.1</t>
  </si>
  <si>
    <t>г. Якутск, ул. Ярославского, д. 28</t>
  </si>
  <si>
    <t>г. Якутск, ул. Лермонтова, д. 29 кор.1</t>
  </si>
  <si>
    <t>ГО "Жатай"</t>
  </si>
  <si>
    <t>ГО Жатай, п. Жатай, ул. Северная, д. 23/1</t>
  </si>
  <si>
    <t>г. Якутск, ул. Лонгинова, д. 38 кор.1</t>
  </si>
  <si>
    <t>МО "Поселок Белая Гора"</t>
  </si>
  <si>
    <t>Абыйский у, п. Белая Гора, ул. Строителей, д. 11 кор.1</t>
  </si>
  <si>
    <t>3</t>
  </si>
  <si>
    <t>г. Якутск, ул. Маяковского, д. 102</t>
  </si>
  <si>
    <t>Абыйский у, п. Белая Гора, ул. Строителей, д. 11 кор.2</t>
  </si>
  <si>
    <t>г. Якутск, ул. Мерзлотная, д. 28</t>
  </si>
  <si>
    <t>ГП "Поселок Зырянка"</t>
  </si>
  <si>
    <t>Верхнеколымский у, п. Зырянка, ул. Ленина, д. 20</t>
  </si>
  <si>
    <t>г. Якутск, ул. Можайского, д. 17 кор.1</t>
  </si>
  <si>
    <t>г. Якутск, ул. Ново-Карьерная, д. 31</t>
  </si>
  <si>
    <t>Верхнеколымский у, п. Зырянка, ул. Стадухина, д. 7</t>
  </si>
  <si>
    <t>Ленский у, г. Ленск, ул. Первомайская, д. 10</t>
  </si>
  <si>
    <t>г. Якутск, ул. Октябрьская, д. 21</t>
  </si>
  <si>
    <t>1960</t>
  </si>
  <si>
    <t>Ленский у, г. Ленск, ул. Победы, д. 22</t>
  </si>
  <si>
    <t>г. Якутск, ул. Октябрьская, д. 28</t>
  </si>
  <si>
    <t>Ленский у, г. Ленск, ул. Пролетарская, д. 17</t>
  </si>
  <si>
    <t>г. Якутск, ул. Орджоникидзе, д. 7 кор. 2</t>
  </si>
  <si>
    <t>Мирнинский у, г. Мирный, ул. Комсомольская, д. 25</t>
  </si>
  <si>
    <t>г. Якутск, ул. Орджоникидзе, д. 37</t>
  </si>
  <si>
    <t>1967</t>
  </si>
  <si>
    <t>г. Якутск, ул. Очиченко, д. 3 кор.4</t>
  </si>
  <si>
    <t>Мирнинский у, г. Мирный, ул. Ленина, д. 10</t>
  </si>
  <si>
    <t>г. Якутск, ул. Очиченко, д. 5 кор.1</t>
  </si>
  <si>
    <t>1999</t>
  </si>
  <si>
    <t>Мирнинский у, г. Мирный, ул. Ленина, д. 38</t>
  </si>
  <si>
    <t>г. Якутск, ул. Очиченко, д. 25 кор.2</t>
  </si>
  <si>
    <t>Мирнинский у, г. Мирный, ул. Московская, д. 2</t>
  </si>
  <si>
    <t>г. Якутск, ул. Петра Алексеева, д. 4</t>
  </si>
  <si>
    <t>Мирнинский у, г. Мирный, ул. Московская, д. 4</t>
  </si>
  <si>
    <t>г. Якутск, ул. Петра Алексеева, д. 8</t>
  </si>
  <si>
    <t>Мирнинский у, г. Мирный, ул. Ойунского, д. 36</t>
  </si>
  <si>
    <t>г. Якутск, ул. Петра Алексеева, д. 12</t>
  </si>
  <si>
    <t>1971</t>
  </si>
  <si>
    <t>Мирнинский у, г. Мирный, ул. Солдатова, д. 2</t>
  </si>
  <si>
    <t>г. Якутск, ул. Петра Алексеева, д. 12 кор.2</t>
  </si>
  <si>
    <t>г. Якутск, ул. Петра Алексеева, д. 73</t>
  </si>
  <si>
    <t>Мирнинский у, г. Мирный, ул. Солдатова, д. 12</t>
  </si>
  <si>
    <t>г. Якутск, ул. Петра Алексеева, д. 75</t>
  </si>
  <si>
    <t>Мирнинский у, г. Мирный, ул. Тихонова, д. 3 кор. 2</t>
  </si>
  <si>
    <t>г. Якутск, ул. Петра Алексеева, д. 79</t>
  </si>
  <si>
    <t>МО "Поселок Чернышевский"</t>
  </si>
  <si>
    <t>Мирнинский у, п. Чернышевский, ул. Гидростроителей, д. 20</t>
  </si>
  <si>
    <t>г. Якутск, ул. Петра Алексеева, д. 95</t>
  </si>
  <si>
    <t>МО "поселок Черский"</t>
  </si>
  <si>
    <t>Нижнеколымский у, п. Черский, ул. Котельникова, д. 9</t>
  </si>
  <si>
    <t>г. Якутск, ул. Петровского, д. 23 кор.1</t>
  </si>
  <si>
    <t>Нижнеколымский у, п. Черский, ул. Молодежная, д. 6 кор.2</t>
  </si>
  <si>
    <t>г. Якутск, ул. Северная, д. 7</t>
  </si>
  <si>
    <t>Нижнеколымский у, п. Черский, ул. Пушкина, д. 9</t>
  </si>
  <si>
    <t>г. Якутск, ул. Сергеляхская, д. 10 кор.2</t>
  </si>
  <si>
    <t>Нижнеколымский у, п. Черский, ул. Пушкина, д. 15</t>
  </si>
  <si>
    <t>г. Якутск, ул. Стадухина, д. 80 кор.2</t>
  </si>
  <si>
    <t>Нижнеколымский у, п. Черский, ул. Таврата, д. 11</t>
  </si>
  <si>
    <t>г. Якутск, ул. Стадухина, д. 82</t>
  </si>
  <si>
    <t>Нижнеколымский у, п. Черский, ул. Таврата, д. 12</t>
  </si>
  <si>
    <t>г. Якутск, ул. Стадухина, д. 84</t>
  </si>
  <si>
    <t>МО "Поселок Джебарики-Хая"</t>
  </si>
  <si>
    <t>Томпонский у, п Джебарики-Хая, п. Джебарики-Хая, ул. Юбилейная, д. 1</t>
  </si>
  <si>
    <t>Томпонский у, п Джебарики-Хая, п. Джебарики-Хая, ул. Юбилейная, д. 3</t>
  </si>
  <si>
    <t>г. Якутск, ул. Труда, д. 1</t>
  </si>
  <si>
    <t>Томпонский у, п Джебарики-Хая, п. Джебарики-Хая, ул. Юбилейная, д. 5</t>
  </si>
  <si>
    <t>Томпонский у, п Джебарики-Хая, п. Джебарики-Хая, ул. Юбилейная, д. 11</t>
  </si>
  <si>
    <t>г. Якутск, ул. Федора Попова, д. 14 кор.3</t>
  </si>
  <si>
    <t>Томпонский у, п Джебарики-Хая, п. Джебарики-Хая, ул. Юбилейная, д. 15</t>
  </si>
  <si>
    <t>г. Якутск, ул. Федора Попова, д. 16 кор.2</t>
  </si>
  <si>
    <t>ГП "Город Покровск"</t>
  </si>
  <si>
    <t>Хангаласский у, г. Покровск, ул. Братьев Ксенофонтовых, д. 1</t>
  </si>
  <si>
    <t>г. Якутск, ул. Федора Попова, д. 18 кор.2</t>
  </si>
  <si>
    <t>Хангаласский у, г. Покровск, ул. Притузова, д. 11</t>
  </si>
  <si>
    <t>г. Якутск, ул. Хабарова, д. 3</t>
  </si>
  <si>
    <t>Хангаласский у, г. Покровск, ул. Южная, д. 10</t>
  </si>
  <si>
    <t>г. Якутск, ул. Хабарова, д. 5</t>
  </si>
  <si>
    <t>ГП "Поселок Мохсоголлох"</t>
  </si>
  <si>
    <t>Хангаласский у, п. Мохсоголлох, ул. Молодежная, д. 18</t>
  </si>
  <si>
    <t>г. Якутск, ул. Хабарова, д. 7</t>
  </si>
  <si>
    <t>Хангаласский у, п. Мохсоголлох, ул. Молодежная, д. 20</t>
  </si>
  <si>
    <t>г. Якутск, ул. Хабарова, д. 19</t>
  </si>
  <si>
    <t>Хангаласский у, п. Мохсоголлох, ул. Молодежная, д. 20 кор. а</t>
  </si>
  <si>
    <t>г. Якутск, ул. Хабарова, д. 19 кор.4</t>
  </si>
  <si>
    <t>2000</t>
  </si>
  <si>
    <t>Хангаласский у, п. Мохсоголлох, ул. Молодежная, д. 22</t>
  </si>
  <si>
    <t>г. Якутск, ул. Хабарова, д. 21</t>
  </si>
  <si>
    <t>Хангаласский у, п. Мохсоголлох, ул. Соколиная, д. 3</t>
  </si>
  <si>
    <t>г. Якутск, ул. Хабарова, д. 27</t>
  </si>
  <si>
    <t>Хангаласский у, п. Мохсоголлох, ул. Соколиная, д. 5</t>
  </si>
  <si>
    <t>Хангаласский у, п. Мохсоголлох, ул. Соколиная, д. 23</t>
  </si>
  <si>
    <t>МО "Октемский наслег"</t>
  </si>
  <si>
    <t>Хангаласский у, Октёмский н-г, с. Октемцы, пер. Моисеева, д. 15</t>
  </si>
  <si>
    <t>г. Якутск, ул. Чернышевского, д. 114 кор.8</t>
  </si>
  <si>
    <t>"Чурапчинский наслег"</t>
  </si>
  <si>
    <t>Чурапчинский у, Чурапчинский н-г, с. Чурапча, ул. Ленина, д. 39</t>
  </si>
  <si>
    <t>г. Якутск, ул. Чиряева, д. 1 кор.1</t>
  </si>
  <si>
    <t>г. Якутск, мкр. Марха, тракт Маганский 2 км, д. 5 стр. 1 ЧС</t>
  </si>
  <si>
    <t>Ленский у, г. Ленск, ул. Первомайская, д. 32 кор. А ЧС</t>
  </si>
  <si>
    <t>г. Якутск, ул. Чиряева, д. 8</t>
  </si>
  <si>
    <t>СП "Мюрюнский наслег"</t>
  </si>
  <si>
    <t>Усть-Алданский у, Мюрюнский н-г, с. Борогонцы, ул. Окоемова, д. 73 ЧС</t>
  </si>
  <si>
    <t>г. Якутск, ул. Шавкунова, д. 103/1</t>
  </si>
  <si>
    <t>Спецсчет 2025</t>
  </si>
  <si>
    <t>г. Якутск, ул. Ярославского, д. 2</t>
  </si>
  <si>
    <r>
      <rPr>
        <rFont val="XO Thames"/>
        <color rgb="000000" tint="0"/>
        <sz val="12"/>
      </rPr>
      <t xml:space="preserve">г. Нерюнгри, ул. Аммосова, д. 8 кор. 1 </t>
    </r>
    <r>
      <rPr>
        <rFont val="XO Thames"/>
        <color rgb="000000" tint="0"/>
        <sz val="12"/>
      </rPr>
      <t>СПЕЦСЧЕТ</t>
    </r>
  </si>
  <si>
    <r>
      <rPr>
        <rFont val="XO Thames"/>
        <color rgb="000000" tint="0"/>
        <sz val="12"/>
      </rPr>
      <t>Камень</t>
    </r>
  </si>
  <si>
    <t>г. Якутск, ул. Ярославского, д. 39 кор.1</t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</si>
  <si>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</si>
  <si>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Билибина, д. 13</t>
    </r>
  </si>
  <si>
    <r>
      <rPr>
        <rFont val="XO Thames"/>
        <color rgb="000000" tint="0"/>
        <sz val="12"/>
      </rPr>
      <t>2010</t>
    </r>
  </si>
  <si>
    <r>
      <rPr>
        <rFont val="XO Thames"/>
        <color rgb="000000" tint="0"/>
        <sz val="12"/>
      </rPr>
      <t>Камень</t>
    </r>
  </si>
  <si>
    <t>ГО Жатай, п. Жатай, ул. Северная, д. 19</t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</si>
  <si>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</si>
  <si>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Ломоносова, д. 42</t>
    </r>
  </si>
  <si>
    <r>
      <rPr>
        <rFont val="XO Thames"/>
        <color rgb="000000" tint="0"/>
        <sz val="12"/>
      </rPr>
      <t>Камень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</si>
  <si>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</si>
  <si>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Орджоникидзе, д. 8</t>
    </r>
  </si>
  <si>
    <r>
      <rPr>
        <rFont val="XO Thames"/>
        <color rgb="000000" tint="0"/>
        <sz val="12"/>
      </rPr>
      <t>Камень</t>
    </r>
  </si>
  <si>
    <t>ГО Жатай, п. Жатай, ул. Северная, д. 21/1</t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</si>
  <si>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</si>
  <si>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Пояркова, д. 13</t>
    </r>
  </si>
  <si>
    <r>
      <rPr>
        <rFont val="XO Thames"/>
        <color rgb="000000" tint="0"/>
        <sz val="12"/>
      </rPr>
      <t>Камень</t>
    </r>
  </si>
  <si>
    <t>2026 год с учетом остатков предыдущих периодов</t>
  </si>
  <si>
    <t>ГО Жатай, п. Жатай, ул. Северная, д. 37</t>
  </si>
  <si>
    <t>ГО Жатай, п. Жатай, ул. Строда, д. 4</t>
  </si>
  <si>
    <t>Ленский у, г. Ленск, ул. Ленина, д. 64 кор.Б</t>
  </si>
  <si>
    <t>п. Беркакит (г Нерюнгри), ул. Бочкарева, д. 6</t>
  </si>
  <si>
    <t>Ленский у, г. Ленск, ул. Первомайская, д. 9</t>
  </si>
  <si>
    <t>п. Беркакит (г Нерюнгри), ул. Дорожников, д. 4</t>
  </si>
  <si>
    <t>п. Чульман (г Нерюнгри), ул. Островского, д. 12</t>
  </si>
  <si>
    <t>г. Нерюнгри, пр-кт. Ленина, д. 7</t>
  </si>
  <si>
    <t>Ленский у, г. Ленск, ул. Первомайская, д. 18</t>
  </si>
  <si>
    <t>г. Нерюнгри, пр-кт. Ленина, д. 16 кор. 2</t>
  </si>
  <si>
    <t>Ленский у, г. Ленск, ул. Набережная, д. 101</t>
  </si>
  <si>
    <t>ГП "Поселок Пеледуй"</t>
  </si>
  <si>
    <t>Ленский у, п. Пеледуй, ул. Майская, д. 31</t>
  </si>
  <si>
    <t>г. Нерюнгри, пр-кт. Мира, д. 31</t>
  </si>
  <si>
    <t>г. Нерюнгри, ул. Аммосова, д. 14</t>
  </si>
  <si>
    <t>Мирнинский у, г. Мирный, пр-кт Ленинградский, д. 21</t>
  </si>
  <si>
    <t>1966</t>
  </si>
  <si>
    <t>г. Нерюнгри, ул. им Кравченко, д. 9 кор. 1</t>
  </si>
  <si>
    <t>г. Нерюнгри, ул. им Кравченко, д. 17 кор. 2</t>
  </si>
  <si>
    <t>Мирнинский у, г. Мирный, пр-кт Ленинградский, д. 23</t>
  </si>
  <si>
    <t>г. Нерюнгри, ул. им Кравченко, д. 18</t>
  </si>
  <si>
    <t>Мирнинский у, г. Мирный, ул. Аммосова, д. 98 кор.1</t>
  </si>
  <si>
    <t>г. Нерюнгри, ул. им Кравченко, д. 19 кор. 3</t>
  </si>
  <si>
    <t>Мирнинский у, г. Мирный, ул. Комсомольская, д. 2 кор. А</t>
  </si>
  <si>
    <t xml:space="preserve">остатки 2024 </t>
  </si>
  <si>
    <t>г. Нерюнгри, ул. Карла Маркса, д. 19 кор. 1</t>
  </si>
  <si>
    <t>Мирнинский у, г. Мирный, ул. Ленина, д. 21</t>
  </si>
  <si>
    <t>г. Нерюнгри, ул. Карла Маркса, д. 25 кор. 1</t>
  </si>
  <si>
    <t>г. Нерюнгри, ул. Новостроевская, д. 5</t>
  </si>
  <si>
    <t>Мирнинский у, г. Мирный, ул. Ойунского, д. 13</t>
  </si>
  <si>
    <t>г. Нерюнгри, ул. Тимптонская, д. 3 кор. 1</t>
  </si>
  <si>
    <t>г. Нерюнгри, ул. Тимптонская, д. 7 кор. 1</t>
  </si>
  <si>
    <t>Мирнинский у, г. Мирный, ул. Советская, д. 10</t>
  </si>
  <si>
    <t>г. Нерюнгри, ул. Южно-Якутская, д. 36 кор. 3</t>
  </si>
  <si>
    <t>Мирнинский у, г. Мирный, ул. Советская, д. 11 кор.2</t>
  </si>
  <si>
    <t>г. Якутск, ул. Дзержинского, д. 7 кор. 1</t>
  </si>
  <si>
    <t>г. Якутск, ул. Дзержинского, д. 8</t>
  </si>
  <si>
    <t>Мирнинский у, г. Мирный, ул. Советская, д. 13 кор.2</t>
  </si>
  <si>
    <t>г. Якутск, ул. Дзержинского, д. 40</t>
  </si>
  <si>
    <t>Мирнинский у, г. Мирный, ул. Советская, д. 17 кор.А</t>
  </si>
  <si>
    <t>г. Якутск, ул. Кузьмина, д. 16 кор. 1</t>
  </si>
  <si>
    <t>г. Якутск, ул. Лермонтова, д. 138 кор.2</t>
  </si>
  <si>
    <t>Мирнинский у, г. Мирный, ул. Советская, д. 18</t>
  </si>
  <si>
    <t>9</t>
  </si>
  <si>
    <t>г. Якутск, ул. Лермонтова, д. 138 кор.3</t>
  </si>
  <si>
    <t>Мирнинский у, г. Мирный, ул. Советская, д. 21</t>
  </si>
  <si>
    <t>г. Якутск, ул. Лермонтова, д. 138 кор.4</t>
  </si>
  <si>
    <t>Мирнинский у, г. Мирный, ул. Советская, д. 21 кор.А</t>
  </si>
  <si>
    <t>Мирнинский у, г. Мирный, ул. Солдатова, д. 2 кор.1</t>
  </si>
  <si>
    <t>г. Якутск, ул. Орджоникидзе, д. 45</t>
  </si>
  <si>
    <t>Мирнинский у, г. Мирный, ул. Солдатова, д. 3</t>
  </si>
  <si>
    <t>г. Якутск, ул. Хабарова, д. 9</t>
  </si>
  <si>
    <t>Мирнинский у, г. Мирный, ул. Тихонова, д. 3 кор.1</t>
  </si>
  <si>
    <t>г. Якутск, ул. Хабарова, д. 23 кор.1</t>
  </si>
  <si>
    <t>Мирнинский у, г. Мирный, ул. Тихонова, д. 3 кор.2</t>
  </si>
  <si>
    <t>г. Якутск, ул. Хабарова, д. 27 кор.3</t>
  </si>
  <si>
    <t>Мирнинский у, г. Мирный, ул. Тихонова, д. 4</t>
  </si>
  <si>
    <t>г. Якутск, ул. Чернышевского, д. 12</t>
  </si>
  <si>
    <t>Мирнинский у, г. Мирный, ул. Тихонова, д. 8</t>
  </si>
  <si>
    <t>с 2024 на 2026</t>
  </si>
  <si>
    <t>Мирнинский у, г. Мирный, ул. Тихонова, д. 10</t>
  </si>
  <si>
    <t>МО "Поселок Ленинский"</t>
  </si>
  <si>
    <t>Мирнинский у, г. Мирный, ул. Тихонова, д. 16</t>
  </si>
  <si>
    <t>Булунский у, п. Тикси, ул. Академика Федорова, д. 28а</t>
  </si>
  <si>
    <t>Мирнинский у, г. Мирный, ул. Тихонова, д. 16 кор.А</t>
  </si>
  <si>
    <t>Булунский у, п. Тикси, ул. Гагарина, д. 8а</t>
  </si>
  <si>
    <t>Мирнинский у, г. Мирный, ул. Тихонова, д. 29 кор.1</t>
  </si>
  <si>
    <t>Булунский у, п. Тикси, ул. Трусова, д. 5</t>
  </si>
  <si>
    <t>Булунский у, п. Тикси, ул. Трусова, д. 11</t>
  </si>
  <si>
    <t>Мирнинский у, г. Мирный, ул. Тихонова, д. 29 кор.3</t>
  </si>
  <si>
    <t>Ленский у, г. Ленск, ул. Дзержинского, д. 19</t>
  </si>
  <si>
    <t>Мирнинский у, г. Мирный, ш. 50 лет Октября, д. 3</t>
  </si>
  <si>
    <t>Ленский у, г. Ленск, ул. Дзержинского, д. 21</t>
  </si>
  <si>
    <t>Ленский у, г. Ленск, ул. Дзержинского, д. 27</t>
  </si>
  <si>
    <t>Мирнинский у, г. Мирный, ш. 50 лет Октября, д. 7</t>
  </si>
  <si>
    <t>МО "Город Удачный"</t>
  </si>
  <si>
    <t>Мирнинский у, г. Удачный, мкр. Новый город, д. 1</t>
  </si>
  <si>
    <t>МО "Поселок Айхал"</t>
  </si>
  <si>
    <t>Мирнинский у, п. Айхал, ул. Советская, д. 15</t>
  </si>
  <si>
    <t>Мирнинский у, г. Мирный, ул. Ленина, д. 11</t>
  </si>
  <si>
    <t>Мирнинский у, г. Мирный, ул. Ленина, д. 12</t>
  </si>
  <si>
    <t>Мирнинский у, п. Айхал, ул. Советская, д. 15 кор.Б</t>
  </si>
  <si>
    <t>Мирнинский у, п. Светлый, ул. Гидростроителей, д. 1</t>
  </si>
  <si>
    <t>Мирнинский у, г. Мирный, ул. Ленина, д. 35</t>
  </si>
  <si>
    <t>Мирнинский у, г. Мирный, ул. Московская, д. 8</t>
  </si>
  <si>
    <t>Мирнинский у, п. Светлый, ул. Гидростроителей, д. 2</t>
  </si>
  <si>
    <t>Мирнинский у, п. Светлый, ул. Гидростроителей, д. 4</t>
  </si>
  <si>
    <t>Мирнинский у, г. Мирный, ул. Ойунского, д. 41</t>
  </si>
  <si>
    <t>Мирнинский у, п. Светлый, ул. Молодежная, д. 25</t>
  </si>
  <si>
    <t>Мирнинский у, г. Мирный, ул. Советская, д. 5</t>
  </si>
  <si>
    <t>Мирнинский у, г. Мирный, ул. Советская, д. 7</t>
  </si>
  <si>
    <t>Мирнинский у, п. Чернышевский, ул. Гидростроителей, д. 24</t>
  </si>
  <si>
    <t>Мирнинский у, г. Мирный, ул. Советская, д. 8</t>
  </si>
  <si>
    <t>Мирнинский у, п. Чернышевский, ул. Гидростроителей, д. 26</t>
  </si>
  <si>
    <t>Мирнинский у, г. Мирный, ул. Советская, д. 11 кор. 2</t>
  </si>
  <si>
    <t>МО "Ленский наслег"</t>
  </si>
  <si>
    <t>Намский у, Ленский н-г, с. Намцы, ул. Чернышевского, д. 3</t>
  </si>
  <si>
    <t>Мирнинский у, г. Мирный, ул. Советская, д. 15 кор. 2</t>
  </si>
  <si>
    <t>1997</t>
  </si>
  <si>
    <t>Мирнинский у, г. Мирный, ул. Солдатова, д. 16</t>
  </si>
  <si>
    <t>Нижнеколымский у, п. Черский, ул. Котельникова, д. 11</t>
  </si>
  <si>
    <t>Мирнинский у, г. Мирный, ул. Тихонова, д. 14</t>
  </si>
  <si>
    <t>Мирнинский у, г. Мирный, ул. Тихонова, д. 29 кор. 1</t>
  </si>
  <si>
    <t>Нижнеколымский у, п. Черский, ул. Молодежная, д. 4</t>
  </si>
  <si>
    <t>Мирнинский у, г. Мирный, ул. Тихонова, д. 29 кор. 2</t>
  </si>
  <si>
    <t>Нижнеколымский у, п. Черский, ул. Молодежная, д. 6 кор.1</t>
  </si>
  <si>
    <t>Мирнинский у, г. Мирный, ул. Тихонова, д. 29 кор. 3</t>
  </si>
  <si>
    <t>Нижнеколымский у, п. Черский, ул. Молодежная, д. 8 кор.1</t>
  </si>
  <si>
    <t>Мирнинский у, г. Мирный, ул. Тихонова, д. 29/4</t>
  </si>
  <si>
    <t>Мирнинский у, г. Мирный, ш. 50 лет Октября, д. 16 кор. 1</t>
  </si>
  <si>
    <t>Нижнеколымский у, п. Черский, ул. Молодежная, д. 8 кор.2</t>
  </si>
  <si>
    <t>Нижнеколымский у, п. Черский, ул. Молодежная, д. 10 кор.1</t>
  </si>
  <si>
    <t>Мирнинский у, п. Светлый, ул. Гидростроителей, д. 3</t>
  </si>
  <si>
    <t>Нижнеколымский у, п. Черский, ул. Молодежная, д. 10 кор.2</t>
  </si>
  <si>
    <t>Остатки 2025</t>
  </si>
  <si>
    <t>Нижнеколымский у, п. Черский, ул. Молодежная, д. 16 кор.1</t>
  </si>
  <si>
    <t>Нижнеколымский у, п. Черский, ул. Ойунского, д. 11</t>
  </si>
  <si>
    <t>г. Нерюнгри, пр-кт. Мира, д. 21 кор.2</t>
  </si>
  <si>
    <t>Нижнеколымский у, п. Черский, ул. Октябрьская, д. 19</t>
  </si>
  <si>
    <t>Нижнеколымский у, п. Черский, ул. Пушкина, д. 2, кор. А</t>
  </si>
  <si>
    <t>МО "Поселок Усть-Нера"</t>
  </si>
  <si>
    <t>Оймяконский у, п. Усть-Нера, пгт Усть-Нера, ул. Мацкепладзе, д. 15</t>
  </si>
  <si>
    <t>Нижнеколымский у, п. Черский, ул. Пушкина, д. 37</t>
  </si>
  <si>
    <t>Нижнеколымский у, п. Черский, ул. Таврата, д. 3</t>
  </si>
  <si>
    <t>ГП "Город Алдан"</t>
  </si>
  <si>
    <t>Алданский у, г. Алдан, пер. Спортивный, д. 2</t>
  </si>
  <si>
    <t>Алданский у, г. Алдан, ул. 50 лет ВЛКСМ, д. 5</t>
  </si>
  <si>
    <t>Алданский у, г. Алдан, ул. 50 лет ВЛКСМ, д. 6</t>
  </si>
  <si>
    <t>Нижнеколымский у, п. Черский, ул. Таврата, д. 14 кор.17</t>
  </si>
  <si>
    <t>МО "Город Нюрба"</t>
  </si>
  <si>
    <t>Алданский у, г. Алдан, ул. 50 лет ВЛКСМ, д. 8</t>
  </si>
  <si>
    <t>Нюрбинский у, г. Нюрба, кв-л Энергетик, д. 73</t>
  </si>
  <si>
    <t>Оймяконский у, п. Усть-Нера, пгт Усть-Нера, проезд Спортивный, д. 1</t>
  </si>
  <si>
    <t>Алданский у, г. Алдан, ул. Алданская, д. 7</t>
  </si>
  <si>
    <t>Оймяконский у, п. Усть-Нера, пгт Усть-Нера, ул. Мацкепладзе, д. 16</t>
  </si>
  <si>
    <t>Алданский у, г. Алдан, ул. Алданская, д. 9</t>
  </si>
  <si>
    <t>МО "Город Олекминск"</t>
  </si>
  <si>
    <t>Олекминский у, г. Олёкминск, г. Олекминск, ул. Калинина, д. 2</t>
  </si>
  <si>
    <t>Алданский у, г. Алдан, ул. Гагарина, д. 5</t>
  </si>
  <si>
    <t>СП "Бестяхский наслег"</t>
  </si>
  <si>
    <t>Хангаласский у, Бестяхский н-г, с. Бестях, ул. Центральная, д. 53</t>
  </si>
  <si>
    <t>Алданский у, г. Алдан, ул. Гагарина, д. 7</t>
  </si>
  <si>
    <t>Хангаласский у, Бестяхский н-г, с. Бестях, ул. Центральная, д. 55</t>
  </si>
  <si>
    <t>Алданский у, г. Алдан, ул. Гагарина, д. 8</t>
  </si>
  <si>
    <t>Хангаласский у, г. Покровск, ул. Братьев Ксенофонтовых, д. 9</t>
  </si>
  <si>
    <t>Алданский у, г. Алдан, ул. Гагарина, д. 9</t>
  </si>
  <si>
    <t>Хангаласский у, г. Покровск, ул. Заводская, д. 2</t>
  </si>
  <si>
    <t>Алданский у, г. Алдан, ул. Гагарина, д. 11</t>
  </si>
  <si>
    <t>Хангаласский у, г. Покровск, ул. Орджоникидзе, д. 20</t>
  </si>
  <si>
    <t>Алданский у, г. Алдан, ул. Гагарина, д. 13</t>
  </si>
  <si>
    <t>Хангаласский у, г. Покровск, ул. Южная, д. 6</t>
  </si>
  <si>
    <t>Алданский у, г. Алдан, ул. Гагарина, д. 17</t>
  </si>
  <si>
    <t>Хангаласский у, г. Покровск, ул. Южная, д. 8</t>
  </si>
  <si>
    <t>Алданский у, г. Алдан, ул. Гагарина, д. 19</t>
  </si>
  <si>
    <t>СП "Немюгюнский наслег"</t>
  </si>
  <si>
    <t>Хангаласский у, Немюгинский н-г, с. Ой, ул. Горького, д. 22</t>
  </si>
  <si>
    <t>Алданский у, г. Алдан, ул. Гагарина, д. 21</t>
  </si>
  <si>
    <t>Хангаласский у, п. Мохсоголлох, ул. Военный городок, д. 7</t>
  </si>
  <si>
    <t>Алданский у, г. Алдан, ул. Гагарина, д. 23</t>
  </si>
  <si>
    <t>Алданский у, г. Алдан, ул. Гагарина, д. 25</t>
  </si>
  <si>
    <t>Хангаласский у, п. Мохсоголлох, ул. Соколиная, д. 7</t>
  </si>
  <si>
    <t>Алданский у, г. Алдан, ул. Гагарина, д. 29</t>
  </si>
  <si>
    <t>Хангаласский у, п. Мохсоголлох, ул. Соколиная, д. 8</t>
  </si>
  <si>
    <t>Алданский у, г. Алдан, ул. Достовалова, д. 8</t>
  </si>
  <si>
    <t>Хангаласский у, п. Мохсоголлох, ул. Соколиная, д. 9</t>
  </si>
  <si>
    <t>Алданский у, г. Алдан, ул. Комарова, д. 25</t>
  </si>
  <si>
    <t>Финансово-необеспеченные</t>
  </si>
  <si>
    <t xml:space="preserve">Расчет дополнительного  размера взноса для проведения капитального ремонта </t>
  </si>
  <si>
    <t>Алданский у, г. Алдан, ул. Ленина, д. 22</t>
  </si>
  <si>
    <t>Алданский у, г. Алдан, ул. Ленина, д. 24</t>
  </si>
  <si>
    <t>Дополнительная стоимость за кв. м. в месяц в течение 20 лет</t>
  </si>
  <si>
    <t>Дополнительная стоимость за кв. м. в месяц в течение 25 лет</t>
  </si>
  <si>
    <t>Дополнительная стоимость за кв. м. в месяц в течение 30 лет</t>
  </si>
  <si>
    <t>Алданский у, г. Алдан, ул. Ленина, д. 33</t>
  </si>
  <si>
    <t>Алданский у, г. Алдан, ул. Ленина, д. 47</t>
  </si>
  <si>
    <t>Алданский у, г. Алдан, ул. Октябрьская, д. 6</t>
  </si>
  <si>
    <t>Алданский у, г. Алдан, ул. Октябрьская, д. 9</t>
  </si>
  <si>
    <t>Алданский у, г. Алдан, ул. Пролетарская, д. 12</t>
  </si>
  <si>
    <t>Алданский у, г. Алдан, ул. Пролетарская, д. 49</t>
  </si>
  <si>
    <t>Алданский у, г. Алдан, ул. Семенова, д. 9</t>
  </si>
  <si>
    <t>Алданский у, г. Алдан, ул. Тополиная, д. 57</t>
  </si>
  <si>
    <t>Алданский у, г. Томмот, пер. Якутский, д. 16</t>
  </si>
  <si>
    <t>Алданский у, г. Томмот, пер. Якутский, д. 18</t>
  </si>
  <si>
    <t>Алданский у, г. Томмот, ул. Крупской, д. 8</t>
  </si>
  <si>
    <t>Алданский у, г. Томмот, ул. Отечественная, д. 7</t>
  </si>
  <si>
    <t>Алданский у, г. Томмот, ул. Отечественная, д. 9</t>
  </si>
  <si>
    <t>Алданский у, г. Томмот, ул. Семенова, д. 15</t>
  </si>
  <si>
    <t>Алданский у, п. Лебединый, ул. Карла Маркса, д. 20</t>
  </si>
  <si>
    <t>Алданский у, п. Лебединый, ул. Октябрьская, д. 36</t>
  </si>
  <si>
    <t>Алданский у, п. Ленинский, ул. Карла Маркса, д. 18</t>
  </si>
  <si>
    <t>Алданский у, п. Ленинский, ул. Ленина, д. 22 кор.А</t>
  </si>
  <si>
    <t>Алданский у, п. Ленинский, ул. Стрельцова, д. 39</t>
  </si>
  <si>
    <t>Алданский у, п. Нижний Куранах, мкр. 1-й, д. 10</t>
  </si>
  <si>
    <t>Алданский у, п. Нижний Куранах, мкр. Солнечный, д. 6</t>
  </si>
  <si>
    <t>Алданский у, п. Нижний Куранах, мкр. Солнечный, д. 7</t>
  </si>
  <si>
    <t>Алданский у, п. Нижний Куранах, пер. Школьный, д. 4</t>
  </si>
  <si>
    <t>1961</t>
  </si>
  <si>
    <t>Алданский у, п. Нижний Куранах, пер. Школьный, д. 6</t>
  </si>
  <si>
    <t>Алданский у, п. Нижний Куранах, мкр. 1-й, д. 12</t>
  </si>
  <si>
    <t>Алданский у, п. Нижний Куранах, ул. Нагорная, д. 103</t>
  </si>
  <si>
    <t>Алданский у, п. Нижний Куранах, ул. Старательская, д. 84</t>
  </si>
  <si>
    <t>Алданский у, п. Нижний Куранах, ул. Строительная, д. 1В</t>
  </si>
  <si>
    <t>Алданский у, п. Нижний Куранах, ул. Строительная, д. 1Г</t>
  </si>
  <si>
    <t>Алданский у, п. Нижний Куранах, ул. Строительная, д. 7</t>
  </si>
  <si>
    <t>Алданский у, п. Нижний Куранах, ул. Строительная, д. 8</t>
  </si>
  <si>
    <t>Алданский у, п. Нижний Куранах, ул. Строительная, д. 9</t>
  </si>
  <si>
    <t>Алданский у, п. Нижний Куранах, ул. Строительная, д. 12</t>
  </si>
  <si>
    <t>Алданский у, п. Нижний Куранах, ул. Строительная, д. 17</t>
  </si>
  <si>
    <t>Алданский у, п. Нижний Куранах, ул. Строительная, д. 18</t>
  </si>
  <si>
    <t>Алданский у, п. Нижний Куранах, ул. Строительная, д. 19</t>
  </si>
  <si>
    <t>Алданский у, п. Нижний Куранах, ул. Строительная, д. 21</t>
  </si>
  <si>
    <t>Алданский у, п. Нижний Куранах, ул. Строительная, д. 20</t>
  </si>
  <si>
    <t>Алданский у, п. Нижний Куранах, ул. Федоренко, д. 95</t>
  </si>
  <si>
    <t>Алданский у, п. Нижний Куранах, ул. Шахтерская, д. 95</t>
  </si>
  <si>
    <t>Алданский у, п. Нижний Куранах, ул. Школьная, д. 15</t>
  </si>
  <si>
    <t>Алданский у, п. Нижний Куранах, ул. Федоренко, д. 103</t>
  </si>
  <si>
    <t>Алданский у, п. Нижний Куранах, ул. Школьная, д. 21</t>
  </si>
  <si>
    <t>Алданский у, п. Нижний Куранах, ул. Школьная, д. 23</t>
  </si>
  <si>
    <t>Алданский у, п. Нижний Куранах, ул. Школьная, д. 31</t>
  </si>
  <si>
    <t>Алданский у, п. Нижний Куранах, ул. Юбилейная, д. 15</t>
  </si>
  <si>
    <t>Алданский у, п. Нижний Куранах, ул. Юбилейная, д. 15А</t>
  </si>
  <si>
    <t>1998</t>
  </si>
  <si>
    <t>Аллаиховский у, п. Чокурдах, ул. О.Кальвица, д. 20</t>
  </si>
  <si>
    <t>Аллаиховский у, п. Чокурдах, ул. О.Кальвица, д. 28</t>
  </si>
  <si>
    <t>Булунский у, п. Тикси, п. Тикси 3-й, ул. Полярной Авиации, д. 8А</t>
  </si>
  <si>
    <t>Булунский у, п. Тикси, п. Тикси 3-й, ул. Полярной Авиации, д. 8</t>
  </si>
  <si>
    <t>Булунский у, п. Тикси, ул. Ленинская, д. 27</t>
  </si>
  <si>
    <t>Булунский у, п. Тикси, ул. Морская, д. 35А</t>
  </si>
  <si>
    <t>аварийный</t>
  </si>
  <si>
    <t>Булунский у, п. Тикси, ул. 50 лет Севморпути, д. 23</t>
  </si>
  <si>
    <t>Булунский у, п. Тикси, ул. Морская, д. 46</t>
  </si>
  <si>
    <t>Булунский у, п. Тикси, ул. Морская, д. 46А</t>
  </si>
  <si>
    <t>Булунский у, п. Тикси, ул. Академика Федорова, д. 26</t>
  </si>
  <si>
    <t>Булунский у, п. Тикси, ул. Трусова, д. 2</t>
  </si>
  <si>
    <t>Булунский у, п. Тикси, ул. Академика Федорова, д. 26А</t>
  </si>
  <si>
    <t>Верхнеколымский у, п. Зырянка, ул. Леликова, д. 8</t>
  </si>
  <si>
    <t>Верхнеколымский у, п. Зырянка, ул. Ленина, д. 18</t>
  </si>
  <si>
    <t>Булунский у, п. Тикси, ул. Академика Федорова, д. 28</t>
  </si>
  <si>
    <t>Булунский у, п. Тикси, ул. Академика Федорова, д. 30</t>
  </si>
  <si>
    <t>МО "Город Вилюйск"</t>
  </si>
  <si>
    <t>Вилюйский у, г. Вилюйск, ул. Мира, д. 70 кор.А</t>
  </si>
  <si>
    <t>г. Нерюнгри, пр-кт Геологов, д. 6 кор.1</t>
  </si>
  <si>
    <t>Булунский у, п. Тикси, ул. Академика Федорова, д. 36А</t>
  </si>
  <si>
    <t>г. Нерюнгри, пр-кт Геологов, д. 39</t>
  </si>
  <si>
    <t>Булунский у, п. Тикси, ул. Гагарина, д. 2</t>
  </si>
  <si>
    <t>г. Нерюнгри, пр-кт Геологов, д. 39 кор.1</t>
  </si>
  <si>
    <t>г. Нерюнгри, пр-кт Геологов, д. 43</t>
  </si>
  <si>
    <t>г. Нерюнгри, пр-кт Геологов, д. 51</t>
  </si>
  <si>
    <t>Булунский у, п. Тикси, ул. Гагарина, д. 4</t>
  </si>
  <si>
    <t>г. Нерюнгри, пр-кт Геологов, д. 59 кор.1</t>
  </si>
  <si>
    <t>г. Нерюнгри, пр-кт Геологов, д. 67 СПЕЦСЧЕТ</t>
  </si>
  <si>
    <t>Булунский у, п. Тикси, ул. Гагарина, д. 8</t>
  </si>
  <si>
    <t>г. Нерюнгри, пр-кт Геологов, д. 71</t>
  </si>
  <si>
    <t>Булунский у, п. Тикси, ул. Морская, д. 18</t>
  </si>
  <si>
    <t>г. Нерюнгри, пр-кт Геологов, д. 77 СПЕЦСЧЕТ</t>
  </si>
  <si>
    <t>г. Нерюнгри, пр-кт Дружбы Народов, д. 15 кор.1</t>
  </si>
  <si>
    <t>Булунский у, п. Тикси, ул. Морская, д. 32</t>
  </si>
  <si>
    <t>г. Нерюнгри, пр-кт Дружбы Народов, д. 16 кор. 2</t>
  </si>
  <si>
    <t>г. Нерюнгри, пр-кт Дружбы Народов, д. 18</t>
  </si>
  <si>
    <t>г. Нерюнгри, пр-кт Дружбы Народов, д. 20</t>
  </si>
  <si>
    <t>г. Нерюнгри, пр-кт Дружбы Народов, д. 27 кор.1 СПЕЦСЧЕТ</t>
  </si>
  <si>
    <t>г. Нерюнгри, пр-кт Дружбы Народов, д. 27 кор.2</t>
  </si>
  <si>
    <t>г. Нерюнгри, пр-кт Дружбы Народов, д. 35</t>
  </si>
  <si>
    <t>г. Нерюнгри, пр-кт Ленина, д. 4</t>
  </si>
  <si>
    <t>Верхнеколымский у, п. Зырянка, ул. Победы, д. 20</t>
  </si>
  <si>
    <t>г. Нерюнгри, пр-кт Ленина, д. 6 кор.2</t>
  </si>
  <si>
    <t>Верхнеколымский у, п. Зырянка, ул. Прокопьева А.Е., д. 3</t>
  </si>
  <si>
    <t>2010</t>
  </si>
  <si>
    <t>г. Нерюнгри, пр-кт Ленина, д. 13 кор.1</t>
  </si>
  <si>
    <t>г. Нерюнгри, пр-кт Ленина, д. 19 кор.1</t>
  </si>
  <si>
    <t>п. Беркакит, (г Нерюнгри), ул. Бочкарева, д. 7</t>
  </si>
  <si>
    <t>г. Нерюнгри, пр-кт Мира, д. 15</t>
  </si>
  <si>
    <t>г. Нерюнгри, пр-кт Мира, д. 15 кор.1</t>
  </si>
  <si>
    <t>п. Беркакит, п. Беркакит (г Нерюнгри), ул. Дорожников, д. 4</t>
  </si>
  <si>
    <t>г. Нерюнгри, пр-кт Мира, д. 15 кор.2</t>
  </si>
  <si>
    <t>п. Беркакит, п. Беркакит (г Нерюнгри), ул. Мусы Джалиля, д. 3</t>
  </si>
  <si>
    <t>г. Нерюнгри, пр-кт Мира, д. 15 кор. 3</t>
  </si>
  <si>
    <t>г. Нерюнгри, пр-кт Мира, д. 19 кор.1</t>
  </si>
  <si>
    <t>п. Беркакит, п. Беркакит (г Нерюнгри), ул. Мусы Джалиля, д. 5</t>
  </si>
  <si>
    <t>г. Нерюнгри, пр-кт Мира, д. 19 кор.2</t>
  </si>
  <si>
    <t>г. Нерюнгри, пр-кт Мира, д. 21 кор.2</t>
  </si>
  <si>
    <t>ГП "Поселок Серебряный Бор"</t>
  </si>
  <si>
    <t>п. Серебряный Бор, п. Серебряный Бор (г Нерюнгри), д. 118</t>
  </si>
  <si>
    <t>г. Нерюнгри, пр-кт Мира, д. 25 кор.1</t>
  </si>
  <si>
    <t>п. Серебряный Бор, п. Серебряный Бор (г Нерюнгри), д. 120</t>
  </si>
  <si>
    <t>г. Нерюнгри, пр-кт Мира, д. 31</t>
  </si>
  <si>
    <t>п. Серебряный Бор, п. Серебряный Бор (г Нерюнгри), д. 197</t>
  </si>
  <si>
    <t>п. Серебряный Бор, п. Серебряный Бор (г Нерюнгри), д. 277</t>
  </si>
  <si>
    <t>п. Чульман (г Нерюнгри), ул. Гагарина, д. 27</t>
  </si>
  <si>
    <t>г. Нерюнгри, ул. им Кравченко, д. 9 кор.1</t>
  </si>
  <si>
    <t>п. Чульман, (г Нерюнгри), ул. Первомайская, д. 11</t>
  </si>
  <si>
    <t>п. Чульман (г Нерюнгри), ул. Островского, д. 4</t>
  </si>
  <si>
    <t>г. Нерюнгри, ул. им Кравченко, д. 14</t>
  </si>
  <si>
    <t>г. Нерюнгри, ул. им Кравченко, д. 17 кор.2</t>
  </si>
  <si>
    <t>п. Чульман, (г Нерюнгри), ул. Островского, д. 6 кор. а</t>
  </si>
  <si>
    <t>п. Чульман (г Нерюнгри), ул. Островского, д. 8</t>
  </si>
  <si>
    <t>п. Чульман (г Нерюнгри), ул. Островского, д. 10</t>
  </si>
  <si>
    <t>п. Чульман (г Нерюнгри), ул. Островского, д. 18А</t>
  </si>
  <si>
    <t>г. Нерюнгри, ул. Карла Маркса, д. 3 кор.2 СПЕЦСЧЕТ</t>
  </si>
  <si>
    <t>п. Чульман (г Нерюнгри), ул. Советская, д. 30</t>
  </si>
  <si>
    <t>п. Чульман (г Нерюнгри), ул. Титова, д. 13</t>
  </si>
  <si>
    <t>п. Чульман (г Нерюнгри), ул. Циолковского, д. 7</t>
  </si>
  <si>
    <t>г. Нерюнгри, ул. Карла Маркса, д. 9 кор.4 СПЕЦСЧЕТ</t>
  </si>
  <si>
    <t>г. Нерюнгри, ул. Карла Маркса, д. 16</t>
  </si>
  <si>
    <t>г. Нерюнгри, ул. Карла Маркса, д. 19 кор.1</t>
  </si>
  <si>
    <t>г. Нерюнгри, пр-кт Геологов, д. 63</t>
  </si>
  <si>
    <t>г. Нерюнгри, ул. Карла Маркса, д. 20</t>
  </si>
  <si>
    <t>г. Нерюнгри, пр-кт. Геологов, д. 79 кор.1</t>
  </si>
  <si>
    <t>г. Нерюнгри, ул. Карла Маркса, д. 27</t>
  </si>
  <si>
    <t>г. Нерюнгри, пр-кт Геологов, д. 81 кор.3</t>
  </si>
  <si>
    <t>г. Нерюнгри, ул. Карла Маркса, д. 27 кор.1</t>
  </si>
  <si>
    <t>г. Нерюнгри, пр-кт Дружбы Народов, д. 8</t>
  </si>
  <si>
    <t>г. Нерюнгри, пр-кт Дружбы Народов, д. 8 кор.1</t>
  </si>
  <si>
    <t>г. Нерюнгри, пр-кт Дружбы Народов, д. 8 кор.2</t>
  </si>
  <si>
    <t>г. Нерюнгри, ул. Сосновая, д. 4</t>
  </si>
  <si>
    <t>г. Нерюнгри, пр-кт Дружбы Народов, д. 10</t>
  </si>
  <si>
    <t>г. Нерюнгри, ул. Строителей, д. 3 кор.1</t>
  </si>
  <si>
    <t>г. Нерюнгри, ул. Строителей, д. 3 кор.2</t>
  </si>
  <si>
    <t>г. Нерюнгри, ул. Чурапчинская, д. 37 кор.1</t>
  </si>
  <si>
    <t>г. Нерюнгри, пр-кт Дружбы Народов, д. 10 кор.2</t>
  </si>
  <si>
    <t>г. Нерюнгри, ул. Чурапчинская, д. 37 кор.2</t>
  </si>
  <si>
    <t>г. Нерюнгри, пр-кт Дружбы Народов, д. 14 кор.1</t>
  </si>
  <si>
    <t>г. Нерюнгри, ул. Чурапчинская, д. 37 кор.3</t>
  </si>
  <si>
    <t>г. Нерюнгри, пр-кт. Дружбы Народов, д. 16 кор. 1</t>
  </si>
  <si>
    <t>г. Нерюнгри, пр-кт Дружбы Народов, д. 18 кор.2</t>
  </si>
  <si>
    <t>г. Нерюнгри, ул. Южно-Якутская, д. 25 кор.1</t>
  </si>
  <si>
    <t>г. Нерюнгри, пр-кт Дружбы Народов, д. 23</t>
  </si>
  <si>
    <t>г. Нерюнгри, пр-кт Дружбы Народов, д. 25</t>
  </si>
  <si>
    <t>г. Нерюнгри, пр-кт Дружбы Народов, д. 37</t>
  </si>
  <si>
    <t>г. Нерюнгри, пр-кт Ленина, д. 1</t>
  </si>
  <si>
    <t>г. Нерюнгри, пр-кт Ленина, д. 1 кор.1</t>
  </si>
  <si>
    <t>г. Нерюнгри, пр-кт Ленина, д. 1 кор.2</t>
  </si>
  <si>
    <t>п. Беркакит, п. Беркакит (г Нерюнгри), ул. Мусы Джалиля, д. 13</t>
  </si>
  <si>
    <t>г. Нерюнгри, пр-кт Ленина, д. 1 кор.3</t>
  </si>
  <si>
    <t>г. Нерюнгри, пр-кт. Ленина, д. 6 кор.1</t>
  </si>
  <si>
    <t>п. Серебряный Бор, (г Нерюнгри), д. 14</t>
  </si>
  <si>
    <t>г. Нерюнгри, пр-кт Ленина, д. 6 кор.3</t>
  </si>
  <si>
    <t>г. Нерюнгри, пр-кт Ленина, д. 7</t>
  </si>
  <si>
    <t>г. Нерюнгри, пр-кт Ленина, д. 18</t>
  </si>
  <si>
    <t>г. Нерюнгри, пр-кт Мира, д. 3</t>
  </si>
  <si>
    <t>г. Нерюнгри, пр-кт Мира, д. 17</t>
  </si>
  <si>
    <t>г. Нерюнгри, пр-кт Мира, д. 17 кор.2</t>
  </si>
  <si>
    <t>п. Чульман (г Нерюнгри), ул. Островского, д. 18Б</t>
  </si>
  <si>
    <t>п. Чульман (г Нерюнгри), ул. Советская, д. 38</t>
  </si>
  <si>
    <t>г. Нерюнгри, ул. Аммосова, д. 4</t>
  </si>
  <si>
    <t>г. Нерюнгри, ул. Аммосова, д. 12</t>
  </si>
  <si>
    <t>г. Якутск, мкр. Марха, кв-л Мелиораторов, д. 9</t>
  </si>
  <si>
    <t>добавили пропавший</t>
  </si>
  <si>
    <t>г. Нерюнгри, ул. им Кравченко, д. 11</t>
  </si>
  <si>
    <t>г. Якутск, мкр. Марха, ул. О.Кошевого, д. 67 кор.1</t>
  </si>
  <si>
    <t>г. Якутск, мкр. Марха, ул. О.Кошевого, д. 69</t>
  </si>
  <si>
    <t>г. Якутск, мкр. Марха, ул. О.Кошевого, д. 71</t>
  </si>
  <si>
    <t>г. Нерюнгри, ул. им Кравченко, д. 18 кор.1</t>
  </si>
  <si>
    <t>г. Якутск, мкр. Марха, ул. Совхозная, д. 8</t>
  </si>
  <si>
    <t>г. Якутск, мкр. Марха, ул. Совхозная, д. 9</t>
  </si>
  <si>
    <t>г. Нерюнгри, ул. им Кравченко, д. 19 кор.2</t>
  </si>
  <si>
    <t>г. Нерюнгри, ул. им Кравченко, д. 21 кор.1</t>
  </si>
  <si>
    <t>г. Якутск, с. Тулагино, ул. Связистов, д. 1</t>
  </si>
  <si>
    <t>г. Якутск, с. Тулагино, ул. Связистов, д. 2</t>
  </si>
  <si>
    <t>г. Нерюнгри, ул. Карла Маркса, д. 1 кор.3</t>
  </si>
  <si>
    <t>г. Нерюнгри, ул. Карла Маркса, д. 1 кор.4</t>
  </si>
  <si>
    <t>г. Якутск, с. Хатассы, ул. Каландарашвили, д. 4</t>
  </si>
  <si>
    <t>г. Нерюнгри, ул. Карла Маркса, д. 25 кор.1</t>
  </si>
  <si>
    <t>г. Нерюнгри, ул. Карла Маркса, д. 27 кор.2</t>
  </si>
  <si>
    <t>г. Нерюнгри, ул. Лужников, д. 3 кор.1</t>
  </si>
  <si>
    <t>г. Нерюнгри, ул. Лужников, д. 5</t>
  </si>
  <si>
    <t>г. Нерюнгри, ул. Платона Ойунского, д. 1</t>
  </si>
  <si>
    <t>г. Нерюнгри, ул. Платона Ойунского, д. 2</t>
  </si>
  <si>
    <t>г. Нерюнгри, ул. Платона Ойунского, д. 3</t>
  </si>
  <si>
    <t>г. Якутск, пр-кт. Михаила Николаева, д. 28 кор.15</t>
  </si>
  <si>
    <t>г. Якутск, ул. 50 лет Советской Армии, д. 25 кор.2</t>
  </si>
  <si>
    <t>г. Якутск, ул. Билибина, д. 19 кор.1</t>
  </si>
  <si>
    <t>г. Нерюнгри, ул. Тимптонская, д. 3</t>
  </si>
  <si>
    <t>г. Якутск, ул. Билибина, д. 19 кор.2</t>
  </si>
  <si>
    <t>г. Якутск, ул. Богатырева, д. 11 кор.1</t>
  </si>
  <si>
    <t>г. Нерюнгри, ул. Тимптонская, д. 7</t>
  </si>
  <si>
    <t>г. Нерюнгри, ул. Чурапчинская, д. 39</t>
  </si>
  <si>
    <t>г. Якутск, ул. Горького, д. 96</t>
  </si>
  <si>
    <t>г. Якутск, ул. Дежнева, д. 75</t>
  </si>
  <si>
    <t>г. Нерюнгри, ул. Чурапчинская, д. 40</t>
  </si>
  <si>
    <t>г. Якутск, ул. Дзержинского, д. 3</t>
  </si>
  <si>
    <t>г. Нерюнгри, ул. Чурапчинская, д. 50</t>
  </si>
  <si>
    <t>г. Якутск, ул. Дзержинского, д. 19</t>
  </si>
  <si>
    <t>г. Нерюнгри, ул. Южно-Якутская, д. 28</t>
  </si>
  <si>
    <t>г. Нерюнгри, ул. Южно-Якутская, д. 32</t>
  </si>
  <si>
    <t>г. Нерюнгри, ул. Южно-Якутская, д. 36 кор.1</t>
  </si>
  <si>
    <t>г. Нерюнгри, ул. Южно-Якутская, д. 39 кор.1</t>
  </si>
  <si>
    <t>г. Нерюнгри, ул. Южно-Якутская, д. 42</t>
  </si>
  <si>
    <t>г. Нерюнгри, ул. Южно-Якутская, д. 45</t>
  </si>
  <si>
    <t>г. Нерюнгри, ул. Южно-Якутская, д. 47</t>
  </si>
  <si>
    <t>г. Якутск, ул. Жорницкого, д. 38</t>
  </si>
  <si>
    <t>г. Якутск, ул. Каландаришвили, д. 40</t>
  </si>
  <si>
    <t>г. Якутск, ул. Кальвица, д. 2 кор.1</t>
  </si>
  <si>
    <t>г. Якутск, с. Хатассы, ул. Каландарашвили, д. 4 кор.1</t>
  </si>
  <si>
    <t>г. Якутск, ул. Кальвица, д. 2 кор.2</t>
  </si>
  <si>
    <t>г. Якутск, ул. Кальвица, д. 5</t>
  </si>
  <si>
    <t>г. Якутск, с. Хатассы, ул. Ленина, д. 67 кор.1</t>
  </si>
  <si>
    <t>г. Якутск, мкр. Кангалассы, ул. 26 партсъезда, д. 3</t>
  </si>
  <si>
    <t>г. Якутск, ул. Кузьмина, д. 10</t>
  </si>
  <si>
    <t>г. Якутск, ул. Кулаковского, д. 30</t>
  </si>
  <si>
    <t>г. Якутск, мкр. Марха, тракт Маганский 2 км, д. 2</t>
  </si>
  <si>
    <t>г. Якутск, мкр. Марха, ул. Заводская, д. 20/1</t>
  </si>
  <si>
    <t>г. Якутск, ул. Маяковского, д. 108</t>
  </si>
  <si>
    <t>г. Якутск, ул. Мерзлотная, д. 29</t>
  </si>
  <si>
    <t>г. Якутск, ул. Можайского, д. 19</t>
  </si>
  <si>
    <t>г. Якутск, мкр. Птицефабрика, д. 6</t>
  </si>
  <si>
    <t>г. Якутск, ул. Можайского, д. 17 кор.5</t>
  </si>
  <si>
    <t>г. Якутск, мкр. Птицефабрика, д. 7</t>
  </si>
  <si>
    <t>г. Якутск, ул. Ойунского, д. 20 кор.1</t>
  </si>
  <si>
    <t>2002</t>
  </si>
  <si>
    <t>г. Якутск, мкр. 202-й, д. 5</t>
  </si>
  <si>
    <t>г. Якутск, ул. Октябрьская, д. 26 кор.1</t>
  </si>
  <si>
    <t>г. Якутск, ул. Октябрьская, д. 26 кор.2</t>
  </si>
  <si>
    <t>г. Якутск, пр-кт Ленина, д. 11 кор.2</t>
  </si>
  <si>
    <t>г. Якутск, пр-кт Ленина, д. 16</t>
  </si>
  <si>
    <t>г. Якутск, ул. Октябрьская, д. 26 кор.3</t>
  </si>
  <si>
    <t>г. Якутск, ул. Орджоникидзе, д. 39</t>
  </si>
  <si>
    <t>перенос с 2024г.</t>
  </si>
  <si>
    <t>г. Якутск, ул. Орджоникидзе, д. 44</t>
  </si>
  <si>
    <t>г. Якутск, ул. Горького, д. 92</t>
  </si>
  <si>
    <t>г. Якутск, ул. Орджоникидзе, д. 46</t>
  </si>
  <si>
    <t>г. Якутск, ул. Горького, д. 98</t>
  </si>
  <si>
    <t>г. Якутск, ул. Петра Алексеева, д. 4 кор.3</t>
  </si>
  <si>
    <t>г. Якутск, ул. Петра Алексеева, д. 5 кор.1</t>
  </si>
  <si>
    <t>г. Якутск, ул. Петра Алексеева, д. 6</t>
  </si>
  <si>
    <t>г. Якутск, ул. Петра Алексеева, д. 6 кор.2</t>
  </si>
  <si>
    <t>г. Якутск, ул. Дзержинского, д. 8 кор.2</t>
  </si>
  <si>
    <t>г. Якутск, ул. Петра Алексеева, д. 12 кор.1</t>
  </si>
  <si>
    <t>г. Якутск, ул. Дзержинского, д. 9</t>
  </si>
  <si>
    <t>г. Якутск, ул. Петра Алексеева, д. 49 кор.1</t>
  </si>
  <si>
    <t>г. Якутск, ул. Петровского, д. 23</t>
  </si>
  <si>
    <t>г. Якутск, ул. Пояркова, д. 10</t>
  </si>
  <si>
    <t>г. Якутск, ул. Дзержинского, д. 33</t>
  </si>
  <si>
    <t>г. Якутск, ул. Семена Данилова, д. 30</t>
  </si>
  <si>
    <t>г. Якутск, ул. Стадухина, д. 80</t>
  </si>
  <si>
    <t>г. Якутск, ул. Ильменская, д. 63</t>
  </si>
  <si>
    <t>г. Якутск, ул. Каландаришвили, д. 1</t>
  </si>
  <si>
    <t>г. Якутск, ул. Стадухина, д. 86</t>
  </si>
  <si>
    <t>г. Якутск, ул. Каландаришвили, д. 25 кор.6</t>
  </si>
  <si>
    <t>г. Якутск, ул. Каландаришвили, д. 27</t>
  </si>
  <si>
    <t>г. Якутск, ул. Каландаришвили, д. 38 кор.2</t>
  </si>
  <si>
    <t>г. Якутск, ул. Каландаришвили, д. 38 кор.3</t>
  </si>
  <si>
    <t>г. Якутск, ул. Халтурина, д. 6 кор.1</t>
  </si>
  <si>
    <t>г. Якутск, ул. Чернышевского, д. 12 кор.1</t>
  </si>
  <si>
    <t>г. Якутск, ул. Каландаришвили, д. 40 кор.1</t>
  </si>
  <si>
    <t>г. Якутск, ул. Каландаришвили, д. 40 кор.3</t>
  </si>
  <si>
    <t>г. Якутск, ул. Якова Потапова, д. 19 кор.1</t>
  </si>
  <si>
    <t>г. Якутск, ул. Каландаришвили, д. 40 кор.4</t>
  </si>
  <si>
    <t>г. Якутск, ул. Каландаришвили, д. 40 кор.5</t>
  </si>
  <si>
    <t>г. Якутск, ул. Ярославского, д. 7</t>
  </si>
  <si>
    <t>г. Якутск, ул. Ярославского, д. 30 кор.1</t>
  </si>
  <si>
    <t>г. Якутск, ул. Каландаришвили, д. 40 кор.7</t>
  </si>
  <si>
    <t>г. Якутск, ул. Ярославского, д. 32</t>
  </si>
  <si>
    <t>г. Якутск, ул. Кальвица, д. 1 кор.1</t>
  </si>
  <si>
    <t>г. Якутск, ш. Сергеляхское 13 км, д. 1</t>
  </si>
  <si>
    <t>г. Якутск, ул. Кальвица, д. 2 кор.3</t>
  </si>
  <si>
    <t>ГО Жатай, п. Жатай, ул. Северная, д. 27</t>
  </si>
  <si>
    <t>г. Якутск, ул. Кирова, д. 17 кор.1</t>
  </si>
  <si>
    <t>Ленский у, г. Ленск, ул. Дзержинского, д. 23</t>
  </si>
  <si>
    <t>Ленский у, г. Ленск, ул. Дзержинского, д. 25</t>
  </si>
  <si>
    <t>г. Якутск, ул. Кирова, д. 21 кор.2</t>
  </si>
  <si>
    <t>Ленский у, г. Ленск, ул. Ленина, д. 56 кор.А</t>
  </si>
  <si>
    <t>г. Якутск, ул. Кирова, д. 34</t>
  </si>
  <si>
    <t>Ленский у, г. Ленск, ул. Ленина, д. 64</t>
  </si>
  <si>
    <t>г. Якутск, ул. Кузьмина, д. 26 кор.3</t>
  </si>
  <si>
    <t>Ленский у, г. Ленск, ул. Ленина, д. 66</t>
  </si>
  <si>
    <t>г. Якутск, ул. Кузьмина, д. 34</t>
  </si>
  <si>
    <t>Ленский у, г. Ленск, ул. Ленина, д. 73</t>
  </si>
  <si>
    <t>г. Якутск, ул. Кузьмина, д. 34 кор.1</t>
  </si>
  <si>
    <t>Ленский у, г. Ленск, ул. Ойунского, д. 24</t>
  </si>
  <si>
    <t>Ленский у, г. Ленск, ул. Ойунского, д. 34</t>
  </si>
  <si>
    <t>г. Якутск, ул. Лермонтова, д. 29</t>
  </si>
  <si>
    <t>Ленский у, г. Ленск, ул. Орджоникидзе, д. 7</t>
  </si>
  <si>
    <t>Ленский у, г. Ленск, ул. Первомайская, д. 5</t>
  </si>
  <si>
    <t>г. Якутск, ул. Лермонтова, д. 92 кор.2</t>
  </si>
  <si>
    <t>г. Якутск, ул. Лермонтова, д. 117</t>
  </si>
  <si>
    <t>Ленский у, г. Ленск, ул. Первомайская, д. 22</t>
  </si>
  <si>
    <t>Ленский у, г. Ленск, ул. Первомайская, д. 26</t>
  </si>
  <si>
    <t>г. Якутск, ул. Лермонтова, д. 156 кор.2</t>
  </si>
  <si>
    <t>Ленский у, г. Ленск, ул. Пролетарская, д. 3</t>
  </si>
  <si>
    <t>Ленский у, г. Ленск, ул. Пролетарская, д. 5</t>
  </si>
  <si>
    <t>г. Якутск, ул. Лонгинова, д. 38</t>
  </si>
  <si>
    <t>Ленский у, г. Ленск, ул. Пролетарская, д. 15</t>
  </si>
  <si>
    <t>г. Якутск, ул. Маяковского, д. 77 кор.1</t>
  </si>
  <si>
    <t>г. Якутск, ул. Маяковского, д. 96</t>
  </si>
  <si>
    <t>Мирнинский у, г. Мирный, ул. Аммосова, д. 16</t>
  </si>
  <si>
    <t>г. Якутск, ул. Маяковского, д. 110 кор.1</t>
  </si>
  <si>
    <t>Мирнинский у, г. Мирный, ул. Комсомольская, д. 25 кор.А</t>
  </si>
  <si>
    <t>г. Якутск, ул. Маяковского, д. 110 кор.2</t>
  </si>
  <si>
    <t>Мирнинский у, г. Мирный, ул. Комсомольская, д. 29</t>
  </si>
  <si>
    <t>г. Якутск, ул. Маяковского, д. 112</t>
  </si>
  <si>
    <t>г. Якутск, ул. Маяковского, д. 114</t>
  </si>
  <si>
    <t>г. Якутск, ул. Можайского, д. 17</t>
  </si>
  <si>
    <t>Мирнинский у, г. Мирный, ул. Ленина, д. 14</t>
  </si>
  <si>
    <t>г. Якутск, ул. Можайского, д. 17 кор.2</t>
  </si>
  <si>
    <t>г. Якутск, ул. Можайского, д. 17 кор.3</t>
  </si>
  <si>
    <t>г. Якутск, ул. Можайского, д. 17 кор.4</t>
  </si>
  <si>
    <t>г. Якутск, ул. Можайского, д. 19 кор.1</t>
  </si>
  <si>
    <t>г. Якутск, ул. Можайского, д. 19 кор.4</t>
  </si>
  <si>
    <t>Мирнинский у, г. Мирный, ул. Московская, д. 12</t>
  </si>
  <si>
    <t>г. Якутск, ул. Можайского, д. 21</t>
  </si>
  <si>
    <t>Мирнинский у, г. Мирный, ул. Ойунского, д. 7</t>
  </si>
  <si>
    <t>г. Якутск, ул. Ново-Карьерная, д. 20 кор.1</t>
  </si>
  <si>
    <t>г. Якутск, ул. Ойунского, д. 20 кор.2</t>
  </si>
  <si>
    <t>г. Якутск, ул. Октябрьская, д. 5</t>
  </si>
  <si>
    <t>Мирнинский у, г. Мирный, ул. Советская, д. 14</t>
  </si>
  <si>
    <t>г. Якутск, ул. Октябрьская, д. 16</t>
  </si>
  <si>
    <t>г. Якутск, ул. Октябрьская, д. 20</t>
  </si>
  <si>
    <t>Мирнинский у, г. Мирный, ул. Тихонова, д. 12</t>
  </si>
  <si>
    <t>г. Якутск, ул. Орджоникидзе, д. 33</t>
  </si>
  <si>
    <t>Мирнинский у, г. Мирный, ш. 50 лет Октября, д. 5</t>
  </si>
  <si>
    <t>Мирнинский у, г. Мирный, ш. 50 лет Октября, д. 12 кор.1</t>
  </si>
  <si>
    <t>г. Якутск, ул. Орджоникидзе, д. 44 кор.1</t>
  </si>
  <si>
    <t>Мирнинский у, п. Светлый, ул. Гидростроителей, д. 5</t>
  </si>
  <si>
    <t>Мирнинский у, п. Светлый, ул. Дружбы Народов, д. 3</t>
  </si>
  <si>
    <t>Мирнинский у, п. Светлый, ул. Дружбы Народов, д. 5</t>
  </si>
  <si>
    <t>г. Якутск, ул. Петра Алексеева, д. 4 кор.1</t>
  </si>
  <si>
    <t>Мирнинский у, п. Светлый, ул. Дружбы Народов, д. 7</t>
  </si>
  <si>
    <t>Мирнинский у, п. Светлый, ул. Дружбы Народов, д. 9</t>
  </si>
  <si>
    <t>г. Якутск, ул. Петра Алексеева, д. 4 кор.2</t>
  </si>
  <si>
    <t>Мирнинский у, п. Светлый, ул. Дружбы Народов, д. 13</t>
  </si>
  <si>
    <t>Намский у, Ленский н-г, с. Намцы, ул. Чернышевского, д. 22</t>
  </si>
  <si>
    <t>г. Якутск, ул. Петровского, д. 21 кор.1</t>
  </si>
  <si>
    <t>г. Якутск, ул. Пояркова, д. 12</t>
  </si>
  <si>
    <t>г. Якутск, ул. Сосновая, д. 2</t>
  </si>
  <si>
    <t>Нижнеколымский у, п. Черский, ул. Таврата, д. 13</t>
  </si>
  <si>
    <t>Нижнеколымский у, п. Черский, ул. Таврата, д. 15</t>
  </si>
  <si>
    <t>Нюрбинский у, г. Нюрба, кв-л. Энергетик, д. 7</t>
  </si>
  <si>
    <t>г. Якутск, ул. Халтурина, д. 11 кор.2</t>
  </si>
  <si>
    <t>Нюрбинский у, г. Нюрба, кв-л Энергетик, д. 9</t>
  </si>
  <si>
    <t>МО "Борогонский 2 наслег"</t>
  </si>
  <si>
    <t>Оймяконский у, Борогонский 2-й н-г, с. Куйдусун, д. 3</t>
  </si>
  <si>
    <t>Оймяконский у, п. Усть-Нера, пгт Усть-Нера, ул. Ленина, д. 9</t>
  </si>
  <si>
    <t>Олекминский у, г. Олёкминск, ул. Гагарина, д. 60</t>
  </si>
  <si>
    <t>Олекминский у, г. Олёкминск, ул. Калинина, д. 2</t>
  </si>
  <si>
    <t>г. Якутск, ул. Ярославского, д. 19 кор.1</t>
  </si>
  <si>
    <t>Олекминский у, г. Олёкминск, ул. Молодежная, д. 25</t>
  </si>
  <si>
    <t>г. Якутск, ш. Сергеляхское 12 км, д. 7</t>
  </si>
  <si>
    <t>г. Якутск, ш. Сергеляхское 12 км, д. 7 кор.1</t>
  </si>
  <si>
    <t>Хангаласский у, г. Покровск, ул. Таежная, д. 2</t>
  </si>
  <si>
    <t>ГО Жатай, п. Жатай, ул. Северная, д. 21</t>
  </si>
  <si>
    <t>СП "Качикатский наслег"</t>
  </si>
  <si>
    <t>Хангаласский у, Качикатский н-г, с. Качикатцы, ул. ДРСУ, д. 1</t>
  </si>
  <si>
    <t>Хангаласский у, Качикатский н-г, с. Качикатцы, ул. ДРСУ, д. 2</t>
  </si>
  <si>
    <t>ГО Жатай, п. Жатай, ул. Северная, д. 33/1</t>
  </si>
  <si>
    <t>Хангаласский у, Немюгинский н-г, с. Ой, ул. Горького, д. 22 кор. 1</t>
  </si>
  <si>
    <t>2005</t>
  </si>
  <si>
    <t>ГО Жатай, п. Жатай, ул. Северная, д. 37/1</t>
  </si>
  <si>
    <t>Хангаласский у, п. Мохсоголлох, ул. Соколиная, д. 1</t>
  </si>
  <si>
    <t>ГО Жатай, п. Жатай, ул. Северная, д. 44</t>
  </si>
  <si>
    <t>1958</t>
  </si>
  <si>
    <t>ГО Жатай, п. Жатай, ул. Северная, д. 48</t>
  </si>
  <si>
    <t>Хангаласский у, п. Мохсоголлох, ул. Соколиная, д. 6</t>
  </si>
  <si>
    <t>Хангаласский у, п. Мохсоголлох, ул. Соколиная, д. 17</t>
  </si>
  <si>
    <t>ГО Жатай, п. Жатай, ул. Северная, д. 54</t>
  </si>
  <si>
    <t>Хангаласский у, п. Мохсоголлох, ул. Соколиная, д. 21</t>
  </si>
  <si>
    <t>Ленский у, г. Ленск, ул. Дзержинского, д. 15</t>
  </si>
  <si>
    <t>Хангаласский у, п. Мохсоголлох, ул. Соколиная, д. 24</t>
  </si>
  <si>
    <r>
      <rPr>
        <rFont val="Times New Roman"/>
        <i val="true"/>
        <sz val="12"/>
      </rPr>
      <t>* - повторяющиеся многоквартирные дома;</t>
    </r>
  </si>
  <si>
    <r>
      <rPr>
        <rFont val="XO Thames"/>
        <i val="true"/>
        <sz val="12"/>
      </rPr>
      <t xml:space="preserve">государственный бюджет РС (Я) на 2026 год: 432,57 млн рублей на цели капитального ремонта и </t>
    </r>
    <r>
      <rPr>
        <rFont val="XO Thames"/>
        <i val="true"/>
        <sz val="12"/>
      </rPr>
      <t>5 млн</t>
    </r>
    <r>
      <t xml:space="preserve">
</t>
    </r>
    <r>
      <rPr>
        <rFont val="XO Thames"/>
        <i val="true"/>
        <sz val="12"/>
      </rPr>
      <t xml:space="preserve">рублей </t>
    </r>
    <r>
      <rPr>
        <rFont val="XO Thames"/>
        <i val="true"/>
        <sz val="12"/>
      </rPr>
      <t>на техническое обследование МКД</t>
    </r>
  </si>
  <si>
    <t>Мирнинский у, г. Мирный, пр-кт Ленинградский, д. 1 кор.1</t>
  </si>
  <si>
    <t>Мирнинский у, г. Мирный, пр-кт. Ленинградский, д. 21 кор. 1</t>
  </si>
  <si>
    <t>Ленский у, г. Ленск, ул. Ленина, д. 71</t>
  </si>
  <si>
    <t>Мирнинский у, г. Мирный, ул. Ленина, д. 10 кор.А</t>
  </si>
  <si>
    <t>Мирнинский у, г. Мирный, ул. Ленина, д. 20 кор.А</t>
  </si>
  <si>
    <t>Ленский у, г. Ленск, ул. Орджоникидзе, д. 18</t>
  </si>
  <si>
    <t>Ленский у, г. Ленск, ул. Орджоникидзе, д. 20</t>
  </si>
  <si>
    <t>Мирнинский у, г. Мирный, ул. Ленина, д. 35 кор.А</t>
  </si>
  <si>
    <t>Мирнинский у, г. Мирный, ул. Ленина, д. 36</t>
  </si>
  <si>
    <t>Ленский у, г. Ленск, ул. Первомайская, д. 20</t>
  </si>
  <si>
    <t>Ленский у, г. Ленск, ул. Пролетарская, д. 17 кор.А</t>
  </si>
  <si>
    <t>допвзнос</t>
  </si>
  <si>
    <t>Мирнинский у, г. Мирный, ул. Аммосова, д. 96 кор. 2</t>
  </si>
  <si>
    <t>Мирнинский у, г. Мирный, ул. Советская, д. 19</t>
  </si>
  <si>
    <t>Мирнинский у, г. Мирный, ул. Тихонова, д. 2</t>
  </si>
  <si>
    <t>Нюрбинский у, г. Нюрба, кв-л Энергетик, д. 67</t>
  </si>
  <si>
    <t>Нюрбинский у, г. Нюрба, кв-л Энергетик, д. 71</t>
  </si>
  <si>
    <t>Нюрбинский у, г. Нюрба, кв-л. Энергетик, д. 73</t>
  </si>
  <si>
    <t>Нюрбинский у, г. Нюрба, кв-л Энергетик, д. 75</t>
  </si>
  <si>
    <t>Оймяконский у, п. Усть-Нера, пгт Усть-Нера, ул. Андрианова, д. 2</t>
  </si>
  <si>
    <t>Оймяконский у, п. Усть-Нера, пгт Усть-Нера, ул. Андрианова, д. 6</t>
  </si>
  <si>
    <t>МО "Поселок Солнечный"</t>
  </si>
  <si>
    <t>Усть-Майский у, п. Солнечный, ул. Профсоюзов, д. 6</t>
  </si>
  <si>
    <t>МО "Поселок Эльдикан"</t>
  </si>
  <si>
    <t>Усть-Майский у, п. Эльдикан, ул. Алданская, д. 81</t>
  </si>
  <si>
    <t>Намский у, Ленский н-г, с. Намцы, ул. Ржевская, д. 5</t>
  </si>
  <si>
    <t>Усть-Майский у, п. Эльдикан, ул. Куйбышева, д. 34</t>
  </si>
  <si>
    <t>Намский у, Ленский н-г, с. Намцы, ул. Ржевская, д. 5 кор. 1</t>
  </si>
  <si>
    <t>Усть-Майский у, п. Эльдикан, ул. Победы, д. 1</t>
  </si>
  <si>
    <t>Усть-Майский у, п. Эльдикан, ул. Рабочая, д. 8</t>
  </si>
  <si>
    <t>Намский у, Ленский н-г, с. Намцы, ул. Чернышевского, д. 30</t>
  </si>
  <si>
    <t>Усть-Майский у, п. Эльдикан, ул. Рабочая, д. 12</t>
  </si>
  <si>
    <t>Хангаласский у, г. Покровск, ул. Орджоникидзе, д. 18</t>
  </si>
  <si>
    <t>Хангаласский у, п. Мохсоголлох, ул. Молодежная, д. 18 кор.А</t>
  </si>
  <si>
    <t>Хангаласский у, г. Покровск, ул. Орджоникидзе, д. 38</t>
  </si>
  <si>
    <t>Хангаласский у, п. Мохсоголлох, ул. Соколиная, д. 4</t>
  </si>
  <si>
    <t>Хангаласский у, п. Мохсоголлох, ул. Заводская, д. 1</t>
  </si>
  <si>
    <t>Хангаласский у, п. Мохсоголлох, ул. Соколиная, д. 19</t>
  </si>
  <si>
    <t>Хангаласский у, п. Мохсоголлох, ул. Соколиная, д. 10</t>
  </si>
  <si>
    <t>Спецсчет остаток 2024</t>
  </si>
  <si>
    <t>Хангаласский у, п. Мохсоголлох, ул. Соколиная, д. 11</t>
  </si>
  <si>
    <r>
      <rPr>
        <rFont val="XO Thames"/>
        <sz val="12"/>
      </rPr>
      <t>ГП "Поселок Чульман" спецсчет</t>
    </r>
  </si>
  <si>
    <r>
      <rPr>
        <rFont val="XO Thames"/>
        <sz val="12"/>
      </rPr>
      <t>п. Чульман (г Нерюнгри), ул. Советская, д. 79 СПЕЦСЧЕТ</t>
    </r>
  </si>
  <si>
    <r>
      <rPr>
        <rFont val="XO Thames"/>
        <sz val="12"/>
      </rPr>
      <t>Камень</t>
    </r>
  </si>
  <si>
    <t>Хангаласский у, п. Мохсоголлох, ул. Соколиная, д. 12</t>
  </si>
  <si>
    <t>Хангаласский у, п. Мохсоголлох, ул. Соколиная, д. 13</t>
  </si>
  <si>
    <t>Спецсчет 2026</t>
  </si>
  <si>
    <t>г. Якутск, ул. Петровского, д. 10 СПЕЦСЧЕТ</t>
  </si>
  <si>
    <t>ГП "Поселок Чульман" спецсчет</t>
  </si>
  <si>
    <t>п. Чульман (г Нерюнгри), ул. Советская, д. 79 СПЕЦСЧЕТ</t>
  </si>
  <si>
    <t>г. Якутск, ул. Орджоникидзе, д. 43 СПЕЦСЧЕТ</t>
  </si>
  <si>
    <t>Алданский у, г. Алдан, ул. Гагарина, д. 3</t>
  </si>
  <si>
    <t>Приложение № 2 к приказу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</si>
  <si>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видам работ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</si>
  <si>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</si>
  <si>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</si>
  <si>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</si>
  <si>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</si>
  <si>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(Якутия)", в том числе обследование технического состояниямногоквартирного дома, проведение экспертизы проектной документации на проведение капитального ремонта, проверка достоверности определения сметной стоимости, проведение строительного контроля (технического надзора)</t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</si>
  <si>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</si>
  <si>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</si>
  <si>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</si>
  <si>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</si>
  <si>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</si>
  <si>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</si>
  <si>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</si>
  <si>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</si>
  <si>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</si>
  <si>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t>Теплоснабжение</t>
  </si>
  <si>
    <t>Система водоснабжения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</si>
  <si>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</si>
  <si>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</si>
  <si>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</si>
  <si>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</si>
  <si>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</si>
  <si>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2025-2027 гг.</t>
  </si>
  <si>
    <t>на 2026</t>
  </si>
  <si>
    <t>г. Якутск, ул. Чернышевского, д. 8 корп. 1</t>
  </si>
  <si>
    <r>
      <rPr>
        <rFont val="XO Thames"/>
        <sz val="12"/>
      </rPr>
      <t>Алданский у, г. Томмот, пер. Якутский, д. 13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</si>
  <si>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</si>
  <si>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</si>
  <si>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Алданский у, п. Лебединый, ул. Карла Маркса, д. 20 кор. А</t>
    </r>
  </si>
  <si>
    <r>
      <rPr>
        <rFont val="XO Thames"/>
        <sz val="12"/>
      </rPr>
      <t>Алданский у, п. Нижний Куранах, мкр. 1-й, д. 15</t>
    </r>
  </si>
  <si>
    <t>МО "Поселок Светлый"</t>
  </si>
  <si>
    <t>перенос на 2025г сделан</t>
  </si>
  <si>
    <t>Газоснабжение ПЕРЕНОС на 2029?</t>
  </si>
  <si>
    <t>электрика перенос на 2025</t>
  </si>
  <si>
    <t>сумма поменялась</t>
  </si>
  <si>
    <t>в РПКР нету</t>
  </si>
  <si>
    <t>Газоснабжение ПЕРЕНОС на 2027</t>
  </si>
  <si>
    <t>Система водоснабжения ПЕРЕНОС на 2026г.</t>
  </si>
  <si>
    <t>Водоотведение ПЕРЕНОС на 2029г</t>
  </si>
  <si>
    <t>сумма поменялась, оплачено</t>
  </si>
  <si>
    <r>
      <rPr>
        <rFont val="XO Thames"/>
        <color rgb="000000" tint="0"/>
        <sz val="12"/>
      </rPr>
      <t xml:space="preserve">г. Нерюнгри, ул. Аммосова, д. 8 кор. 1 </t>
    </r>
    <r>
      <rPr>
        <rFont val="XO Thames"/>
        <color rgb="000000" tint="0"/>
        <sz val="12"/>
      </rPr>
      <t>СПЕЦСЧЕТ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</si>
  <si>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</si>
  <si>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Билибина, д. 13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</si>
  <si>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</si>
  <si>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Ломоносова, д. 42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</si>
  <si>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</si>
  <si>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Орджоникидзе, д. 8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</si>
  <si>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</si>
  <si>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Пояркова, д. 13</t>
    </r>
  </si>
  <si>
    <t>остатки 2024</t>
  </si>
  <si>
    <t>с 2025 на 2026</t>
  </si>
  <si>
    <t>электрика вернула</t>
  </si>
  <si>
    <t>повтор</t>
  </si>
  <si>
    <t xml:space="preserve">повтор </t>
  </si>
  <si>
    <t>п. Серебряный Бор, (г Нерюнгри), д. 118</t>
  </si>
  <si>
    <t>п. Серебряный Бор, (г Нерюнгри), д. 120</t>
  </si>
  <si>
    <t>п. Серебряный Бор, (г Нерюнгри), д. 197</t>
  </si>
  <si>
    <t>п. Серебряный Бор, (г Нерюнгри), д. 277</t>
  </si>
  <si>
    <t>тепло восстановлен</t>
  </si>
  <si>
    <t>г. Нерюнгри, ул. Карла Маркса, д. 3 кор. 2 СПЕЦСЧЕТ</t>
  </si>
  <si>
    <t>перенос с 2026 не хватает денег заимствования нет</t>
  </si>
  <si>
    <t>ремонт крыши сделан 2024</t>
  </si>
  <si>
    <t>водоотвод финансово обеспеч</t>
  </si>
  <si>
    <t>перенос в финансово-необеспеченные</t>
  </si>
  <si>
    <t>г. Якутск, ул. Можайского, д. 21 кор.1</t>
  </si>
  <si>
    <t>-</t>
  </si>
  <si>
    <t>тепло перенос с 2025 протокол ОСС пределку менять?</t>
  </si>
  <si>
    <t>восстановлены</t>
  </si>
  <si>
    <t>крыша вернулась</t>
  </si>
  <si>
    <t>крыша стоит в 2024</t>
  </si>
  <si>
    <t>канашка восстановлена</t>
  </si>
  <si>
    <t>вода, канашкаповторы удалила, фасад вернула</t>
  </si>
  <si>
    <t>вода, канашка повтор удалены, фасад вернула</t>
  </si>
  <si>
    <t>канашка повтор удалила, фасад вернула</t>
  </si>
  <si>
    <t>с необеспеченных в обеспеченные</t>
  </si>
  <si>
    <t>вода, канашка повтор, фасад вернула</t>
  </si>
  <si>
    <t>фасад вернулся</t>
  </si>
  <si>
    <t>вода, канашка удалены повторы, фасад вернулся</t>
  </si>
  <si>
    <t>фасад вернула</t>
  </si>
  <si>
    <t>газ отсутствует</t>
  </si>
  <si>
    <t>г. Якутск, ул. Ярославского, д. 7 кор.1</t>
  </si>
  <si>
    <t>Нюрбинский у, г. Нюрба, кв-л. Энергетик, д. 9</t>
  </si>
  <si>
    <t>* - повторяющиеся многоквартирные дома;</t>
  </si>
  <si>
    <t>перенос с поздних доп взнос</t>
  </si>
  <si>
    <t>Теплоснабжение ПЕРЕНОС на 2026г.</t>
  </si>
  <si>
    <t>Нюрбинский у, г. Нюрба, кв-л. Энергетик, д. 75</t>
  </si>
  <si>
    <r>
      <rPr>
        <rFont val="XO Thames"/>
        <sz val="12"/>
      </rPr>
      <t>ГП "Поселок Чульман" спецсчет</t>
    </r>
  </si>
  <si>
    <r>
      <rPr>
        <rFont val="XO Thames"/>
        <sz val="12"/>
      </rPr>
      <t>п. Чульман (г Нерюнгри), ул. Советская, д. 79 СПЕЦСЧЕТ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</si>
</sst>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0_ ;[red]-#,##0.00 " formatCode="#,##0.00_ ;[red]-#,##0.00 " numFmtId="1009"/>
    <numFmt co:extendedFormatCode="0.00" formatCode="0.00" numFmtId="1008"/>
    <numFmt co:extendedFormatCode="_-* #,##0.00_-;-* #,##0.00_-;_-* -??_-;_-@_-" formatCode="_-* #,##0.00_-;-* #,##0.00_-;_-* -??_-;_-@_-" numFmtId="1001"/>
    <numFmt co:extendedFormatCode="#,##0.0" formatCode="#,##0.0" numFmtId="1005"/>
    <numFmt co:extendedFormatCode="@" formatCode="@" numFmtId="1007"/>
    <numFmt co:extendedFormatCode="#,##0" formatCode="#,##0" numFmtId="1004"/>
    <numFmt co:extendedFormatCode="_-* #,##0.00 _₽_-;-* #,##0.00 _₽_-;_-* -?? _₽_-;_-@_-" formatCode="_-* #,##0.00 _₽_-;-* #,##0.00 _₽_-;_-* -?? _₽_-;_-@_-" numFmtId="1006"/>
    <numFmt co:extendedFormatCode="0" formatCode="0" numFmtId="1003"/>
  </numFmts>
  <fonts count="20">
    <font>
      <name val="Calibri"/>
      <sz val="11"/>
    </font>
    <font>
      <name val="Arial"/>
      <sz val="10"/>
    </font>
    <font>
      <name val="XO Thames"/>
      <sz val="12"/>
    </font>
    <font>
      <name val="XO Thames"/>
      <i val="true"/>
      <sz val="12"/>
    </font>
    <font>
      <name val="XO Thames"/>
      <b val="true"/>
      <sz val="12"/>
    </font>
    <font>
      <name val="XO Thames"/>
      <b val="true"/>
      <i val="true"/>
      <sz val="12"/>
    </font>
    <font>
      <name val="Times New Roman"/>
      <b val="true"/>
      <sz val="11"/>
    </font>
    <font>
      <name val="XO Thames"/>
      <b val="true"/>
      <color rgb="FF0000" tint="0"/>
      <sz val="12"/>
    </font>
    <font>
      <name val="Times New Roman"/>
      <b val="true"/>
      <sz val="10"/>
    </font>
    <font>
      <name val="Times New Roman"/>
      <sz val="11"/>
    </font>
    <font>
      <name val="XO Thames"/>
      <color rgb="000000" tint="0"/>
      <sz val="12"/>
    </font>
    <font>
      <name val="XO Thames"/>
      <b val="true"/>
      <color rgb="000000" tint="0"/>
      <sz val="12"/>
    </font>
    <font>
      <name val="Times New Roman"/>
      <sz val="10"/>
    </font>
    <font>
      <name val="Times New Roman"/>
      <i val="true"/>
      <sz val="12"/>
    </font>
    <font>
      <name val="Times New Roman"/>
      <color rgb="000000" tint="0"/>
      <sz val="12"/>
    </font>
    <font>
      <name val="Calibri"/>
      <i val="true"/>
      <sz val="11"/>
    </font>
    <font>
      <sz val="11"/>
      <scheme val="minor"/>
    </font>
    <font>
      <name val="Calibri"/>
      <sz val="12"/>
    </font>
    <font>
      <name val="Arial"/>
      <i val="true"/>
      <sz val="10"/>
    </font>
    <font>
      <name val="Times New Roman"/>
      <i val="true"/>
      <sz val="11"/>
    </font>
  </fonts>
  <fills count="14">
    <fill>
      <patternFill patternType="none"/>
    </fill>
    <fill>
      <patternFill patternType="gray125"/>
    </fill>
    <fill>
      <patternFill patternType="solid">
        <fgColor theme="6" tint="0.599993896298105"/>
      </patternFill>
    </fill>
    <fill>
      <patternFill patternType="solid">
        <fgColor rgb="00B0F0" tint="0"/>
      </patternFill>
    </fill>
    <fill>
      <patternFill patternType="solid">
        <fgColor rgb="35BD35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C0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DC38" tint="0"/>
      </patternFill>
    </fill>
    <fill>
      <patternFill patternType="solid">
        <fgColor rgb="FFDC38" tint="0"/>
      </patternFill>
    </fill>
  </fills>
  <borders count="13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bottom style="thin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dotted">
        <color rgb="000000" tint="0"/>
      </left>
      <right style="none"/>
      <top style="thin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thin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thin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81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vertical="center"/>
    </xf>
    <xf applyBorder="false" applyFill="true" applyFont="true" applyNumberFormat="true" borderId="0" fillId="2" fontId="1" numFmtId="1001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vertical="center"/>
    </xf>
    <xf applyAlignment="true" applyBorder="false" applyFill="false" applyFont="true" applyNumberFormat="true" borderId="0" fillId="0" fontId="4" numFmtId="1000" quotePrefix="false">
      <alignment vertical="center"/>
    </xf>
    <xf applyAlignment="true" applyBorder="true" applyFill="false" applyFont="true" applyNumberFormat="true" borderId="1" fillId="0" fontId="2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3" quotePrefix="false">
      <alignment vertical="center"/>
    </xf>
    <xf applyBorder="true" applyFill="false" applyFont="true" applyNumberFormat="true" borderId="1" fillId="0" fontId="2" numFmtId="1000" quotePrefix="false"/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true" applyFill="false" applyFont="true" applyNumberFormat="true" borderId="1" fillId="0" fontId="2" numFmtId="1002" quotePrefix="false">
      <alignment horizontal="center" vertical="center"/>
    </xf>
    <xf applyAlignment="true" applyBorder="true" applyFill="false" applyFont="true" applyNumberFormat="true" borderId="1" fillId="0" fontId="4" numFmtId="1004" quotePrefix="false">
      <alignment horizontal="center" vertical="center" wrapText="true"/>
    </xf>
    <xf applyAlignment="true" applyBorder="true" applyFill="false" applyFont="true" applyNumberFormat="true" borderId="1" fillId="0" fontId="4" numFmtId="1005" quotePrefix="false">
      <alignment horizontal="center" vertical="center" wrapText="true"/>
    </xf>
    <xf applyAlignment="true" applyBorder="true" applyFill="false" applyFont="true" applyNumberFormat="true" borderId="2" fillId="0" fontId="4" numFmtId="1005" quotePrefix="false">
      <alignment horizontal="center" vertical="center" wrapText="true"/>
    </xf>
    <xf applyAlignment="true" applyBorder="true" applyFill="false" applyFont="true" applyNumberFormat="true" borderId="1" fillId="0" fontId="4" numFmtId="1003" quotePrefix="false">
      <alignment horizontal="center" vertical="center" wrapText="true"/>
    </xf>
    <xf applyAlignment="true" applyBorder="true" applyFill="false" applyFont="true" applyNumberFormat="true" borderId="1" fillId="0" fontId="4" numFmtId="1002" quotePrefix="false">
      <alignment horizontal="center" vertical="center" wrapText="true"/>
    </xf>
    <xf applyAlignment="true" applyBorder="true" applyFill="false" applyFont="true" applyNumberFormat="true" borderId="3" fillId="0" fontId="4" numFmtId="1002" quotePrefix="false">
      <alignment horizontal="center" vertical="center" wrapText="true"/>
    </xf>
    <xf applyAlignment="true" applyBorder="true" applyFill="false" applyFont="true" applyNumberFormat="true" borderId="4" fillId="0" fontId="4" numFmtId="1002" quotePrefix="false">
      <alignment horizontal="center" vertical="center" wrapText="true"/>
    </xf>
    <xf applyAlignment="true" applyBorder="true" applyFill="false" applyFont="true" applyNumberFormat="true" borderId="5" fillId="0" fontId="4" numFmtId="1002" quotePrefix="false">
      <alignment horizontal="center" vertical="center" wrapText="true"/>
    </xf>
    <xf applyAlignment="true" applyBorder="true" applyFill="false" applyFont="true" applyNumberFormat="true" borderId="6" fillId="0" fontId="4" numFmtId="1002" quotePrefix="false">
      <alignment horizontal="center" vertical="center" wrapText="true"/>
    </xf>
    <xf applyAlignment="true" applyBorder="true" applyFill="false" applyFont="true" applyNumberFormat="true" borderId="7" fillId="0" fontId="4" numFmtId="1002" quotePrefix="false">
      <alignment horizontal="center" vertical="center" wrapText="true"/>
    </xf>
    <xf applyAlignment="true" applyBorder="true" applyFill="false" applyFont="true" applyNumberFormat="true" borderId="8" fillId="0" fontId="4" numFmtId="1002" quotePrefix="false">
      <alignment horizontal="center" vertical="center" wrapText="true"/>
    </xf>
    <xf applyAlignment="true" applyBorder="true" applyFill="false" applyFont="true" applyNumberFormat="true" borderId="9" fillId="0" fontId="5" numFmtId="1002" quotePrefix="false">
      <alignment horizontal="center" vertical="center" wrapText="true"/>
    </xf>
    <xf applyAlignment="true" applyBorder="true" applyFill="false" applyFont="true" applyNumberFormat="true" borderId="1" fillId="0" fontId="2" numFmtId="1006" quotePrefix="false">
      <alignment horizontal="center" vertical="center"/>
    </xf>
    <xf applyAlignment="true" applyBorder="true" applyFill="false" applyFont="true" applyNumberFormat="true" borderId="10" fillId="0" fontId="4" numFmtId="1000" quotePrefix="false">
      <alignment horizontal="center" vertical="center" wrapText="true"/>
    </xf>
    <xf applyBorder="true" applyFill="false" applyFont="true" applyNumberFormat="true" borderId="1" fillId="0" fontId="1" numFmtId="1001" quotePrefix="false"/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false" applyFill="true" applyFont="true" applyNumberFormat="true" borderId="0" fillId="2" fontId="6" numFmtId="1001" quotePrefix="false">
      <alignment horizontal="center" vertical="center" wrapText="true"/>
    </xf>
    <xf applyBorder="false" applyFill="false" applyFont="true" applyNumberFormat="true" borderId="0" fillId="0" fontId="1" numFmtId="1006" quotePrefix="false"/>
    <xf applyAlignment="true" applyBorder="true" applyFill="false" applyFont="true" applyNumberFormat="true" borderId="11" fillId="0" fontId="4" numFmtId="1000" quotePrefix="false">
      <alignment horizontal="center" vertical="center"/>
    </xf>
    <xf applyAlignment="true" applyBorder="true" applyFill="false" applyFont="true" applyNumberFormat="true" borderId="12" fillId="0" fontId="4" numFmtId="1000" quotePrefix="false">
      <alignment horizontal="center" vertical="center"/>
    </xf>
    <xf applyAlignment="true" applyBorder="true" applyFill="false" applyFont="true" applyNumberFormat="true" borderId="13" fillId="0" fontId="4" numFmtId="1000" quotePrefix="false">
      <alignment horizontal="center" vertical="center" wrapText="true"/>
    </xf>
    <xf applyAlignment="true" applyBorder="true" applyFill="false" applyFont="true" applyNumberFormat="true" borderId="14" fillId="0" fontId="4" numFmtId="1000" quotePrefix="false">
      <alignment horizontal="center" vertical="center" wrapText="true"/>
    </xf>
    <xf applyAlignment="true" applyBorder="true" applyFill="false" applyFont="true" applyNumberFormat="true" borderId="15" fillId="0" fontId="4" numFmtId="1000" quotePrefix="false">
      <alignment horizontal="center" vertical="center" wrapText="true"/>
    </xf>
    <xf applyAlignment="true" applyBorder="true" applyFill="false" applyFont="true" applyNumberFormat="true" borderId="16" fillId="0" fontId="4" numFmtId="1000" quotePrefix="false">
      <alignment horizontal="center" vertical="center" wrapText="true"/>
    </xf>
    <xf applyAlignment="true" applyBorder="true" applyFill="false" applyFont="true" applyNumberFormat="true" borderId="17" fillId="0" fontId="4" numFmtId="1000" quotePrefix="false">
      <alignment horizontal="center" vertical="center" wrapText="true"/>
    </xf>
    <xf applyAlignment="true" applyBorder="true" applyFill="false" applyFont="true" applyNumberFormat="true" borderId="18" fillId="0" fontId="4" numFmtId="1004" quotePrefix="false">
      <alignment horizontal="center" vertical="center" wrapText="true"/>
    </xf>
    <xf applyAlignment="true" applyBorder="true" applyFill="false" applyFont="true" applyNumberFormat="true" borderId="19" fillId="0" fontId="4" numFmtId="1005" quotePrefix="false">
      <alignment horizontal="center" vertical="center" wrapText="true"/>
    </xf>
    <xf applyAlignment="true" applyBorder="true" applyFill="false" applyFont="true" applyNumberFormat="true" borderId="20" fillId="0" fontId="4" numFmtId="1003" quotePrefix="false">
      <alignment horizontal="center" vertical="center" wrapText="true"/>
    </xf>
    <xf applyAlignment="true" applyBorder="true" applyFill="false" applyFont="true" applyNumberFormat="true" borderId="21" fillId="0" fontId="4" numFmtId="1002" quotePrefix="false">
      <alignment horizontal="center" vertical="center" wrapText="true"/>
    </xf>
    <xf applyAlignment="true" applyBorder="true" applyFill="false" applyFont="true" applyNumberFormat="true" borderId="22" fillId="0" fontId="4" numFmtId="1002" quotePrefix="false">
      <alignment horizontal="center" vertical="center" wrapText="true"/>
    </xf>
    <xf applyAlignment="true" applyBorder="true" applyFill="false" applyFont="true" applyNumberFormat="true" borderId="23" fillId="0" fontId="4" numFmtId="1002" quotePrefix="false">
      <alignment horizontal="center" vertical="center" wrapText="true"/>
    </xf>
    <xf applyAlignment="true" applyBorder="true" applyFill="false" applyFont="true" applyNumberFormat="true" borderId="24" fillId="0" fontId="4" numFmtId="1002" quotePrefix="false">
      <alignment horizontal="center" vertical="center" wrapText="true"/>
    </xf>
    <xf applyAlignment="true" applyBorder="true" applyFill="false" applyFont="true" applyNumberFormat="true" borderId="25" fillId="0" fontId="4" numFmtId="1002" quotePrefix="false">
      <alignment horizontal="center" vertical="center" wrapText="true"/>
    </xf>
    <xf applyAlignment="true" applyBorder="true" applyFill="false" applyFont="true" applyNumberFormat="true" borderId="26" fillId="0" fontId="5" numFmtId="1002" quotePrefix="false">
      <alignment horizontal="center" vertical="center" wrapText="true"/>
    </xf>
    <xf applyAlignment="true" applyBorder="true" applyFill="false" applyFont="true" applyNumberFormat="true" borderId="27" fillId="0" fontId="4" numFmtId="1002" quotePrefix="false">
      <alignment horizontal="center" vertical="center" wrapText="true"/>
    </xf>
    <xf applyAlignment="true" applyBorder="true" applyFill="false" applyFont="true" applyNumberFormat="true" borderId="28" fillId="0" fontId="4" numFmtId="1002" quotePrefix="false">
      <alignment horizontal="center" vertical="center" wrapText="true"/>
    </xf>
    <xf applyAlignment="true" applyBorder="true" applyFill="false" applyFont="true" applyNumberFormat="true" borderId="29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2" quotePrefix="false">
      <alignment horizontal="center" vertical="center" wrapText="true"/>
    </xf>
    <xf applyAlignment="true" applyBorder="true" applyFill="false" applyFont="true" applyNumberFormat="true" borderId="1" fillId="0" fontId="2" numFmtId="1007" quotePrefix="false">
      <alignment wrapText="true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false" applyFont="true" applyNumberFormat="true" borderId="1" fillId="0" fontId="2" numFmtId="1008" quotePrefix="false">
      <alignment horizontal="center" vertical="center"/>
    </xf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30" fillId="0" fontId="4" numFmtId="1000" quotePrefix="false">
      <alignment horizontal="center" vertical="center"/>
    </xf>
    <xf applyAlignment="true" applyBorder="true" applyFill="false" applyFont="true" applyNumberFormat="true" borderId="31" fillId="0" fontId="4" numFmtId="1000" quotePrefix="false">
      <alignment horizontal="center" vertical="center"/>
    </xf>
    <xf applyAlignment="true" applyBorder="true" applyFill="false" applyFont="true" applyNumberFormat="true" borderId="32" fillId="0" fontId="4" numFmtId="1000" quotePrefix="false">
      <alignment horizontal="center" vertical="center" wrapText="true"/>
    </xf>
    <xf applyAlignment="true" applyBorder="true" applyFill="false" applyFont="true" applyNumberFormat="true" borderId="33" fillId="0" fontId="4" numFmtId="1000" quotePrefix="false">
      <alignment horizontal="center" vertical="center" wrapText="true"/>
    </xf>
    <xf applyAlignment="true" applyBorder="true" applyFill="false" applyFont="true" applyNumberFormat="true" borderId="34" fillId="0" fontId="4" numFmtId="1000" quotePrefix="false">
      <alignment horizontal="center" vertical="center" wrapText="true"/>
    </xf>
    <xf applyAlignment="true" applyBorder="true" applyFill="false" applyFont="true" applyNumberFormat="true" borderId="35" fillId="0" fontId="4" numFmtId="1000" quotePrefix="false">
      <alignment horizontal="center" vertical="center" wrapText="true"/>
    </xf>
    <xf applyAlignment="true" applyBorder="true" applyFill="false" applyFont="true" applyNumberFormat="true" borderId="36" fillId="0" fontId="4" numFmtId="1000" quotePrefix="false">
      <alignment horizontal="center" vertical="center" wrapText="true"/>
    </xf>
    <xf applyAlignment="true" applyBorder="true" applyFill="false" applyFont="true" applyNumberFormat="true" borderId="37" fillId="0" fontId="4" numFmtId="1004" quotePrefix="false">
      <alignment horizontal="center" vertical="center" wrapText="true"/>
    </xf>
    <xf applyAlignment="true" applyBorder="true" applyFill="false" applyFont="true" applyNumberFormat="true" borderId="38" fillId="0" fontId="4" numFmtId="1005" quotePrefix="false">
      <alignment horizontal="center" vertical="center" wrapText="true"/>
    </xf>
    <xf applyAlignment="true" applyBorder="true" applyFill="false" applyFont="true" applyNumberFormat="true" borderId="39" fillId="0" fontId="4" numFmtId="1005" quotePrefix="false">
      <alignment horizontal="center" vertical="center" wrapText="true"/>
    </xf>
    <xf applyAlignment="true" applyBorder="true" applyFill="false" applyFont="true" applyNumberFormat="true" borderId="40" fillId="0" fontId="4" numFmtId="1005" quotePrefix="false">
      <alignment horizontal="center" vertical="center" wrapText="true"/>
    </xf>
    <xf applyAlignment="true" applyBorder="true" applyFill="false" applyFont="true" applyNumberFormat="true" borderId="41" fillId="0" fontId="4" numFmtId="1003" quotePrefix="false">
      <alignment horizontal="center" vertical="center" wrapText="true"/>
    </xf>
    <xf applyAlignment="true" applyBorder="true" applyFill="false" applyFont="true" applyNumberFormat="true" borderId="42" fillId="0" fontId="4" numFmtId="1002" quotePrefix="false">
      <alignment horizontal="center" vertical="center" wrapText="true"/>
    </xf>
    <xf applyAlignment="true" applyBorder="true" applyFill="false" applyFont="true" applyNumberFormat="true" borderId="1" fillId="0" fontId="5" numFmtId="1002" quotePrefix="false">
      <alignment horizontal="center" vertical="center" wrapText="true"/>
    </xf>
    <xf applyAlignment="true" applyBorder="true" applyFill="false" applyFont="true" applyNumberFormat="true" borderId="43" fillId="0" fontId="5" numFmtId="1002" quotePrefix="false">
      <alignment horizontal="center" vertical="center" wrapText="true"/>
    </xf>
    <xf applyAlignment="true" applyBorder="true" applyFill="false" applyFont="true" applyNumberFormat="true" borderId="44" fillId="0" fontId="4" numFmtId="1002" quotePrefix="false">
      <alignment horizontal="center" vertical="center" wrapText="true"/>
    </xf>
    <xf applyAlignment="true" applyBorder="true" applyFill="false" applyFont="true" applyNumberFormat="true" borderId="45" fillId="0" fontId="4" numFmtId="1002" quotePrefix="false">
      <alignment horizontal="center" vertical="center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6" quotePrefix="false">
      <alignment horizontal="center" vertical="center" wrapText="true"/>
    </xf>
    <xf applyAlignment="true" applyBorder="true" applyFill="false" applyFont="true" applyNumberFormat="true" borderId="47" fillId="0" fontId="4" numFmtId="1000" quotePrefix="false">
      <alignment horizontal="center" vertical="center"/>
    </xf>
    <xf applyAlignment="true" applyBorder="true" applyFill="false" applyFont="true" applyNumberFormat="true" borderId="48" fillId="0" fontId="4" numFmtId="1000" quotePrefix="false">
      <alignment horizontal="center" vertical="center"/>
    </xf>
    <xf applyAlignment="true" applyBorder="true" applyFill="false" applyFont="true" applyNumberFormat="true" borderId="49" fillId="0" fontId="4" numFmtId="1000" quotePrefix="false">
      <alignment horizontal="center" vertical="center" wrapText="true"/>
    </xf>
    <xf applyAlignment="true" applyBorder="true" applyFill="false" applyFont="true" applyNumberFormat="true" borderId="50" fillId="0" fontId="4" numFmtId="1000" quotePrefix="false">
      <alignment horizontal="center" vertical="center" wrapText="true"/>
    </xf>
    <xf applyAlignment="true" applyBorder="true" applyFill="false" applyFont="true" applyNumberFormat="true" borderId="51" fillId="0" fontId="4" numFmtId="1000" quotePrefix="false">
      <alignment horizontal="center" vertical="center" wrapText="true"/>
    </xf>
    <xf applyAlignment="true" applyBorder="true" applyFill="false" applyFont="true" applyNumberFormat="true" borderId="52" fillId="0" fontId="4" numFmtId="1000" quotePrefix="false">
      <alignment horizontal="center" vertical="center" wrapText="true"/>
    </xf>
    <xf applyAlignment="true" applyBorder="true" applyFill="false" applyFont="true" applyNumberFormat="true" borderId="53" fillId="0" fontId="4" numFmtId="1000" quotePrefix="false">
      <alignment horizontal="center" vertical="center" wrapText="true"/>
    </xf>
    <xf applyAlignment="true" applyBorder="true" applyFill="false" applyFont="true" applyNumberFormat="true" borderId="54" fillId="0" fontId="4" numFmtId="1004" quotePrefix="false">
      <alignment horizontal="center" vertical="center" wrapText="true"/>
    </xf>
    <xf applyAlignment="true" applyBorder="true" applyFill="false" applyFont="true" applyNumberFormat="true" borderId="55" fillId="0" fontId="4" numFmtId="1005" quotePrefix="false">
      <alignment horizontal="center" vertical="center" wrapText="true"/>
    </xf>
    <xf applyAlignment="true" applyBorder="true" applyFill="false" applyFont="true" applyNumberFormat="true" borderId="55" fillId="0" fontId="4" numFmtId="1003" quotePrefix="false">
      <alignment horizontal="center" vertical="center" wrapText="true"/>
    </xf>
    <xf applyAlignment="true" applyBorder="true" applyFill="false" applyFont="true" applyNumberFormat="true" borderId="55" fillId="0" fontId="4" numFmtId="1002" quotePrefix="false">
      <alignment horizontal="center" vertical="center" wrapText="true"/>
    </xf>
    <xf applyAlignment="true" applyBorder="true" applyFill="false" applyFont="true" applyNumberFormat="true" borderId="55" fillId="0" fontId="5" numFmtId="1002" quotePrefix="false">
      <alignment horizontal="center" vertical="center" wrapText="true"/>
    </xf>
    <xf applyAlignment="true" applyBorder="true" applyFill="false" applyFont="true" applyNumberFormat="true" borderId="56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center" wrapText="true"/>
    </xf>
    <xf applyAlignment="true" applyBorder="true" applyFill="true" applyFont="true" applyNumberFormat="true" borderId="1" fillId="4" fontId="4" numFmtId="1000" quotePrefix="false">
      <alignment vertical="center"/>
    </xf>
    <xf applyAlignment="true" applyBorder="true" applyFill="true" applyFont="true" applyNumberFormat="true" borderId="1" fillId="4" fontId="4" numFmtId="1000" quotePrefix="false">
      <alignment horizontal="center" vertical="center"/>
    </xf>
    <xf applyAlignment="true" applyBorder="true" applyFill="true" applyFont="true" applyNumberFormat="true" borderId="1" fillId="4" fontId="4" numFmtId="1002" quotePrefix="false">
      <alignment horizontal="center" vertical="center"/>
    </xf>
    <xf applyAlignment="true" applyBorder="true" applyFill="true" applyFont="true" applyNumberFormat="true" borderId="1" fillId="4" fontId="4" numFmtId="1004" quotePrefix="false">
      <alignment horizontal="center" vertical="center"/>
    </xf>
    <xf applyAlignment="true" applyBorder="true" applyFill="true" applyFont="true" applyNumberFormat="true" borderId="1" fillId="4" fontId="7" numFmtId="1002" quotePrefix="false">
      <alignment horizontal="center" vertical="center"/>
    </xf>
    <xf applyAlignment="true" applyBorder="true" applyFill="true" applyFont="true" applyNumberFormat="true" borderId="1" fillId="4" fontId="4" numFmtId="1008" quotePrefix="false">
      <alignment horizontal="center" vertical="center"/>
    </xf>
    <xf applyAlignment="true" applyBorder="true" applyFill="true" applyFont="true" applyNumberFormat="true" borderId="1" fillId="2" fontId="8" numFmtId="1001" quotePrefix="false">
      <alignment horizontal="center" vertical="center"/>
    </xf>
    <xf applyBorder="false" applyFill="true" applyFont="true" applyNumberFormat="true" borderId="0" fillId="5" fontId="1" numFmtId="1000" quotePrefix="false"/>
    <xf applyAlignment="true" applyBorder="true" applyFill="true" applyFont="true" applyNumberFormat="true" borderId="1" fillId="5" fontId="4" numFmtId="1000" quotePrefix="false">
      <alignment vertical="center"/>
    </xf>
    <xf applyAlignment="true" applyBorder="true" applyFill="true" applyFont="true" applyNumberFormat="true" borderId="1" fillId="6" fontId="4" numFmtId="1000" quotePrefix="false">
      <alignment horizontal="center" vertical="center"/>
    </xf>
    <xf applyAlignment="true" applyBorder="true" applyFill="true" applyFont="true" applyNumberFormat="true" borderId="1" fillId="6" fontId="4" numFmtId="1002" quotePrefix="false">
      <alignment horizontal="center" vertical="center"/>
    </xf>
    <xf applyAlignment="true" applyBorder="true" applyFill="true" applyFont="true" applyNumberFormat="true" borderId="1" fillId="6" fontId="5" numFmtId="1002" quotePrefix="false">
      <alignment horizontal="center" vertical="center"/>
    </xf>
    <xf applyAlignment="true" applyBorder="true" applyFill="true" applyFont="true" applyNumberFormat="true" borderId="1" fillId="5" fontId="4" numFmtId="1008" quotePrefix="false">
      <alignment horizontal="center" vertical="center"/>
    </xf>
    <xf applyAlignment="true" applyBorder="true" applyFill="true" applyFont="true" applyNumberFormat="true" borderId="1" fillId="5" fontId="8" numFmtId="1001" quotePrefix="false">
      <alignment horizontal="center" vertical="center"/>
    </xf>
    <xf applyBorder="false" applyFill="true" applyFont="true" applyNumberFormat="true" borderId="0" fillId="5" fontId="1" numFmtId="1001" quotePrefix="false"/>
    <xf applyAlignment="true" applyBorder="true" applyFill="false" applyFont="true" applyNumberFormat="true" borderId="1" fillId="0" fontId="2" numFmtId="1007" quotePrefix="false">
      <alignment horizontal="left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9" numFmtId="1001" quotePrefix="false">
      <alignment horizontal="center" vertical="center" wrapText="true"/>
    </xf>
    <xf applyAlignment="true" applyBorder="false" applyFill="false" applyFont="true" applyNumberFormat="true" borderId="0" fillId="0" fontId="9" numFmtId="1002" quotePrefix="false">
      <alignment vertical="center"/>
    </xf>
    <xf applyAlignment="true" applyBorder="false" applyFill="false" applyFont="true" applyNumberFormat="true" borderId="0" fillId="0" fontId="2" numFmtId="1002" quotePrefix="false">
      <alignment horizontal="center" vertical="center" wrapText="true"/>
    </xf>
    <xf applyAlignment="true" applyBorder="true" applyFill="false" applyFont="true" applyNumberFormat="true" borderId="1" fillId="0" fontId="1" numFmtId="1002" quotePrefix="false">
      <alignment horizontal="right" vertical="center" wrapText="true"/>
    </xf>
    <xf applyAlignment="true" applyBorder="false" applyFill="false" applyFont="true" applyNumberFormat="true" borderId="0" fillId="0" fontId="9" numFmtId="1000" quotePrefix="false">
      <alignment vertical="center"/>
    </xf>
    <xf applyAlignment="true" applyBorder="false" applyFill="false" applyFont="true" applyNumberFormat="true" borderId="0" fillId="0" fontId="9" numFmtId="1001" quotePrefix="false">
      <alignment horizontal="center" vertical="center"/>
    </xf>
    <xf applyAlignment="true" applyBorder="false" applyFill="false" applyFont="true" applyNumberFormat="true" borderId="0" fillId="0" fontId="9" numFmtId="1009" quotePrefix="false">
      <alignment vertical="center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1" fillId="0" fontId="2" numFmtId="1001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vertical="center"/>
    </xf>
    <xf applyAlignment="true" applyBorder="true" applyFill="true" applyFont="true" applyNumberFormat="true" borderId="57" fillId="5" fontId="9" numFmtId="1000" quotePrefix="false">
      <alignment vertical="center"/>
    </xf>
    <xf applyAlignment="true" applyBorder="false" applyFill="true" applyFont="true" applyNumberFormat="true" borderId="0" fillId="5" fontId="6" numFmtId="1000" quotePrefix="false">
      <alignment horizontal="center" vertical="center"/>
    </xf>
    <xf applyAlignment="true" applyBorder="true" applyFill="true" applyFont="true" applyNumberFormat="true" borderId="58" fillId="5" fontId="9" numFmtId="1000" quotePrefix="false">
      <alignment horizontal="center" vertical="center"/>
    </xf>
    <xf applyAlignment="true" applyBorder="false" applyFill="true" applyFont="true" applyNumberFormat="true" borderId="0" fillId="6" fontId="5" numFmtId="1002" quotePrefix="false">
      <alignment horizontal="center" vertical="center"/>
    </xf>
    <xf applyAlignment="true" applyBorder="true" applyFill="true" applyFont="true" applyNumberFormat="true" borderId="1" fillId="7" fontId="2" numFmtId="1002" quotePrefix="false">
      <alignment horizontal="center" vertical="center"/>
    </xf>
    <xf applyAlignment="true" applyBorder="true" applyFill="true" applyFont="true" applyNumberFormat="true" borderId="59" fillId="5" fontId="9" numFmtId="1000" quotePrefix="false">
      <alignment horizontal="center" vertical="center"/>
    </xf>
    <xf applyAlignment="true" applyBorder="true" applyFill="false" applyFont="true" applyNumberFormat="true" borderId="1" fillId="0" fontId="10" numFmtId="1000" quotePrefix="false">
      <alignment vertical="center"/>
    </xf>
    <xf applyAlignment="true" applyBorder="true" applyFill="false" applyFont="true" applyNumberFormat="true" borderId="1" fillId="0" fontId="10" numFmtId="1007" quotePrefix="false">
      <alignment horizontal="left" vertical="center" wrapText="true"/>
    </xf>
    <xf applyAlignment="true" applyBorder="true" applyFill="false" applyFont="true" applyNumberFormat="true" borderId="60" fillId="0" fontId="10" numFmtId="1007" quotePrefix="false">
      <alignment horizontal="center" vertical="center" wrapText="true"/>
    </xf>
    <xf applyAlignment="true" applyBorder="true" applyFill="false" applyFont="true" applyNumberFormat="true" borderId="1" fillId="0" fontId="10" numFmtId="1000" quotePrefix="false">
      <alignment horizontal="center" vertical="center"/>
    </xf>
    <xf applyAlignment="true" applyBorder="true" applyFill="false" applyFont="true" applyNumberFormat="true" borderId="61" fillId="0" fontId="10" numFmtId="1002" quotePrefix="false">
      <alignment horizontal="center" vertical="center" wrapText="true"/>
    </xf>
    <xf applyAlignment="true" applyBorder="true" applyFill="false" applyFont="true" applyNumberFormat="true" borderId="1" fillId="0" fontId="10" numFmtId="1003" quotePrefix="false">
      <alignment horizontal="center" vertical="center"/>
    </xf>
    <xf applyAlignment="true" applyBorder="true" applyFill="false" applyFont="true" applyNumberFormat="true" borderId="1" fillId="0" fontId="10" numFmtId="1002" quotePrefix="false">
      <alignment horizontal="center" vertical="center"/>
    </xf>
    <xf applyAlignment="true" applyBorder="true" applyFill="false" applyFont="true" applyNumberFormat="true" borderId="1" fillId="0" fontId="10" numFmtId="1008" quotePrefix="false">
      <alignment horizontal="center" vertical="center"/>
    </xf>
    <xf applyAlignment="true" applyBorder="true" applyFill="true" applyFont="true" applyNumberFormat="true" borderId="1" fillId="4" fontId="2" numFmtId="1000" quotePrefix="false">
      <alignment vertical="center"/>
    </xf>
    <xf applyAlignment="true" applyBorder="true" applyFill="true" applyFont="true" applyNumberFormat="true" borderId="1" fillId="4" fontId="2" numFmtId="1008" quotePrefix="false">
      <alignment horizontal="center" vertical="center"/>
    </xf>
    <xf applyAlignment="true" applyBorder="true" applyFill="true" applyFont="true" applyNumberFormat="true" borderId="1" fillId="4" fontId="2" numFmtId="1000" quotePrefix="false">
      <alignment horizontal="center" vertical="center"/>
    </xf>
    <xf applyAlignment="true" applyBorder="true" applyFill="true" applyFont="true" applyNumberFormat="true" borderId="1" fillId="4" fontId="5" numFmtId="1002" quotePrefix="false">
      <alignment horizontal="center" vertical="center"/>
    </xf>
    <xf applyAlignment="true" applyBorder="true" applyFill="true" applyFont="true" applyNumberFormat="true" borderId="1" fillId="4" fontId="2" numFmtId="1002" quotePrefix="false">
      <alignment horizontal="center" vertical="center"/>
    </xf>
    <xf applyAlignment="true" applyBorder="false" applyFill="false" applyFont="true" applyNumberFormat="true" borderId="0" fillId="0" fontId="9" numFmtId="1001" quotePrefix="false">
      <alignment vertical="center"/>
    </xf>
    <xf applyAlignment="true" applyBorder="false" applyFill="false" applyFont="true" applyNumberFormat="true" borderId="0" fillId="0" fontId="9" numFmtId="1002" quotePrefix="false">
      <alignment horizontal="center" vertical="center" wrapText="true"/>
    </xf>
    <xf applyAlignment="true" applyBorder="true" applyFill="false" applyFont="true" applyNumberFormat="true" borderId="1" fillId="0" fontId="2" numFmtId="1007" quotePrefix="false">
      <alignment horizontal="center" vertical="center"/>
    </xf>
    <xf applyAlignment="true" applyBorder="true" applyFill="true" applyFont="true" applyNumberFormat="true" borderId="1" fillId="6" fontId="2" numFmtId="1008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horizontal="center" vertical="center"/>
    </xf>
    <xf applyAlignment="true" applyBorder="true" applyFill="false" applyFont="true" applyNumberFormat="true" borderId="55" fillId="0" fontId="2" numFmtId="1007" quotePrefix="false">
      <alignment wrapText="true"/>
    </xf>
    <xf applyAlignment="true" applyBorder="true" applyFill="false" applyFont="true" applyNumberFormat="true" borderId="55" fillId="0" fontId="2" numFmtId="1007" quotePrefix="false">
      <alignment horizontal="left" vertical="center" wrapText="true"/>
    </xf>
    <xf applyAlignment="true" applyBorder="true" applyFill="false" applyFont="true" applyNumberFormat="true" borderId="55" fillId="0" fontId="2" numFmtId="1008" quotePrefix="false">
      <alignment horizontal="center" vertical="center"/>
    </xf>
    <xf applyAlignment="true" applyBorder="true" applyFill="false" applyFont="true" applyNumberFormat="true" borderId="55" fillId="0" fontId="2" numFmtId="1000" quotePrefix="false">
      <alignment horizontal="center" vertical="center"/>
    </xf>
    <xf applyAlignment="true" applyBorder="true" applyFill="false" applyFont="true" applyNumberFormat="true" borderId="55" fillId="0" fontId="2" numFmtId="1007" quotePrefix="false">
      <alignment horizontal="center" vertical="center"/>
    </xf>
    <xf applyAlignment="true" applyBorder="true" applyFill="false" applyFont="true" applyNumberFormat="true" borderId="55" fillId="0" fontId="2" numFmtId="1003" quotePrefix="false">
      <alignment horizontal="center" vertical="center"/>
    </xf>
    <xf applyAlignment="true" applyBorder="true" applyFill="false" applyFont="true" applyNumberFormat="true" borderId="55" fillId="0" fontId="2" numFmtId="1002" quotePrefix="false">
      <alignment horizontal="center" vertical="center"/>
    </xf>
    <xf applyAlignment="true" applyBorder="true" applyFill="true" applyFont="true" applyNumberFormat="true" borderId="62" fillId="6" fontId="4" numFmtId="1000" quotePrefix="false">
      <alignment vertical="center"/>
    </xf>
    <xf applyAlignment="true" applyBorder="true" applyFill="true" applyFont="true" applyNumberFormat="true" borderId="63" fillId="5" fontId="4" numFmtId="1000" quotePrefix="false">
      <alignment vertical="center"/>
    </xf>
    <xf applyAlignment="true" applyBorder="true" applyFill="true" applyFont="true" applyNumberFormat="true" borderId="64" fillId="5" fontId="4" numFmtId="1000" quotePrefix="false">
      <alignment vertical="center"/>
    </xf>
    <xf applyAlignment="true" applyBorder="true" applyFill="true" applyFont="true" applyNumberFormat="true" borderId="65" fillId="5" fontId="4" numFmtId="1000" quotePrefix="false">
      <alignment vertical="center"/>
    </xf>
    <xf applyAlignment="true" applyBorder="true" applyFill="true" applyFont="true" applyNumberFormat="true" borderId="66" fillId="5" fontId="4" numFmtId="1000" quotePrefix="false">
      <alignment vertical="center"/>
    </xf>
    <xf applyAlignment="true" applyBorder="true" applyFill="true" applyFont="true" applyNumberFormat="true" borderId="67" fillId="5" fontId="4" numFmtId="1000" quotePrefix="false">
      <alignment vertical="center"/>
    </xf>
    <xf applyAlignment="true" applyBorder="true" applyFill="true" applyFont="true" applyNumberFormat="true" borderId="68" fillId="5" fontId="4" numFmtId="1000" quotePrefix="false">
      <alignment vertical="center"/>
    </xf>
    <xf applyAlignment="true" applyBorder="true" applyFill="true" applyFont="true" applyNumberFormat="true" borderId="69" fillId="5" fontId="4" numFmtId="1000" quotePrefix="false">
      <alignment vertical="center"/>
    </xf>
    <xf applyAlignment="true" applyBorder="true" applyFill="true" applyFont="true" applyNumberFormat="true" borderId="70" fillId="5" fontId="4" numFmtId="1000" quotePrefix="false">
      <alignment vertical="center"/>
    </xf>
    <xf applyAlignment="true" applyBorder="true" applyFill="true" applyFont="true" applyNumberFormat="true" borderId="71" fillId="5" fontId="4" numFmtId="1000" quotePrefix="false">
      <alignment vertical="center"/>
    </xf>
    <xf applyAlignment="true" applyBorder="true" applyFill="true" applyFont="true" applyNumberFormat="true" borderId="72" fillId="5" fontId="4" numFmtId="1000" quotePrefix="false">
      <alignment vertical="center"/>
    </xf>
    <xf applyAlignment="true" applyBorder="true" applyFill="true" applyFont="true" applyNumberFormat="true" borderId="73" fillId="5" fontId="4" numFmtId="1000" quotePrefix="false">
      <alignment vertical="center"/>
    </xf>
    <xf applyAlignment="true" applyBorder="true" applyFill="true" applyFont="true" applyNumberFormat="true" borderId="74" fillId="5" fontId="4" numFmtId="1000" quotePrefix="false">
      <alignment vertical="center"/>
    </xf>
    <xf applyAlignment="true" applyBorder="true" applyFill="true" applyFont="true" applyNumberFormat="true" borderId="75" fillId="5" fontId="4" numFmtId="1000" quotePrefix="false">
      <alignment vertical="center"/>
    </xf>
    <xf applyAlignment="true" applyBorder="true" applyFill="true" applyFont="true" applyNumberFormat="true" borderId="76" fillId="5" fontId="4" numFmtId="1000" quotePrefix="false">
      <alignment vertical="center"/>
    </xf>
    <xf applyAlignment="true" applyBorder="true" applyFill="true" applyFont="true" applyNumberFormat="true" borderId="9" fillId="5" fontId="5" numFmtId="1000" quotePrefix="false">
      <alignment vertical="center"/>
    </xf>
    <xf applyAlignment="true" applyBorder="true" applyFill="true" applyFont="true" applyNumberFormat="true" borderId="1" fillId="6" fontId="4" numFmtId="1000" quotePrefix="false">
      <alignment horizontal="center" wrapText="true"/>
    </xf>
    <xf applyAlignment="true" applyBorder="true" applyFill="true" applyFont="true" applyNumberFormat="true" borderId="77" fillId="6" fontId="4" numFmtId="1000" quotePrefix="false">
      <alignment horizontal="center" wrapText="true"/>
    </xf>
    <xf applyAlignment="true" applyBorder="true" applyFill="true" applyFont="true" applyNumberFormat="true" borderId="78" fillId="6" fontId="4" numFmtId="1000" quotePrefix="false">
      <alignment horizontal="center" wrapText="true"/>
    </xf>
    <xf applyAlignment="true" applyBorder="false" applyFill="true" applyFont="true" applyNumberFormat="true" borderId="0" fillId="6" fontId="4" numFmtId="1000" quotePrefix="false">
      <alignment horizontal="center" wrapText="true"/>
    </xf>
    <xf applyAlignment="true" applyBorder="false" applyFill="true" applyFont="true" applyNumberFormat="true" borderId="0" fillId="6" fontId="4" numFmtId="1000" quotePrefix="false">
      <alignment horizontal="center" vertical="center" wrapText="true"/>
    </xf>
    <xf applyAlignment="true" applyBorder="true" applyFill="true" applyFont="true" applyNumberFormat="true" borderId="9" fillId="6" fontId="5" numFmtId="1002" quotePrefix="false">
      <alignment horizontal="center" vertical="center"/>
    </xf>
    <xf applyAlignment="true" applyBorder="true" applyFill="true" applyFont="true" applyNumberFormat="true" borderId="79" fillId="6" fontId="11" numFmtId="1002" quotePrefix="false">
      <alignment horizontal="center" vertical="center" wrapText="true"/>
    </xf>
    <xf applyAlignment="true" applyBorder="true" applyFill="true" applyFont="true" applyNumberFormat="true" borderId="1" fillId="6" fontId="11" numFmtId="1002" quotePrefix="false">
      <alignment horizontal="center" vertical="center" wrapText="true"/>
    </xf>
    <xf applyAlignment="true" applyBorder="true" applyFill="true" applyFont="true" applyNumberFormat="true" borderId="1" fillId="6" fontId="10" numFmtId="1002" quotePrefix="false">
      <alignment horizontal="center" vertical="center"/>
    </xf>
    <xf applyAlignment="true" applyBorder="true" applyFill="true" applyFont="true" applyNumberFormat="true" borderId="1" fillId="2" fontId="8" numFmtId="1008" quotePrefix="false">
      <alignment horizontal="center" vertical="center"/>
    </xf>
    <xf applyAlignment="true" applyBorder="true" applyFill="false" applyFont="true" applyNumberFormat="true" borderId="9" fillId="0" fontId="2" numFmtId="1002" quotePrefix="false">
      <alignment horizontal="center" vertical="center"/>
    </xf>
    <xf applyAlignment="true" applyBorder="true" applyFill="false" applyFont="true" applyNumberFormat="true" borderId="79" fillId="0" fontId="10" numFmtId="1002" quotePrefix="false">
      <alignment horizontal="center" vertical="center"/>
    </xf>
    <xf applyAlignment="true" applyBorder="true" applyFill="false" applyFont="true" applyNumberFormat="true" borderId="1" fillId="0" fontId="1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left" vertical="center"/>
    </xf>
    <xf applyBorder="false" applyFill="false" applyFont="false" applyNumberFormat="true" borderId="0" fillId="0" fontId="0" numFmtId="1000" quotePrefix="false"/>
    <xf applyAlignment="true" applyBorder="true" applyFill="false" applyFont="true" applyNumberFormat="true" borderId="10" fillId="0" fontId="2" numFmtId="1002" quotePrefix="false">
      <alignment horizontal="center" vertical="center"/>
    </xf>
    <xf applyAlignment="true" applyBorder="true" applyFill="false" applyFont="true" applyNumberFormat="true" borderId="1" fillId="0" fontId="10" numFmtId="1001" quotePrefix="false">
      <alignment horizontal="center" vertical="center"/>
    </xf>
    <xf applyAlignment="true" applyBorder="false" applyFill="false" applyFont="true" applyNumberFormat="true" borderId="0" fillId="0" fontId="13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vertical="center"/>
    </xf>
    <xf applyAlignment="true" applyBorder="false" applyFill="false" applyFont="true" applyNumberFormat="true" borderId="0" fillId="0" fontId="3" numFmtId="1001" quotePrefix="false">
      <alignment vertical="center"/>
    </xf>
    <xf applyAlignment="true" applyBorder="false" applyFill="false" applyFont="true" applyNumberFormat="true" borderId="0" fillId="0" fontId="2" numFmtId="1006" quotePrefix="false">
      <alignment vertical="center"/>
    </xf>
    <xf applyAlignment="true" applyBorder="false" applyFill="false" applyFont="true" applyNumberFormat="true" borderId="0" fillId="0" fontId="2" numFmtId="1008" quotePrefix="false">
      <alignment vertical="center"/>
    </xf>
    <xf applyAlignment="true" applyBorder="false" applyFill="false" applyFont="true" applyNumberFormat="true" borderId="0" fillId="0" fontId="3" numFmtId="1006" quotePrefix="false">
      <alignment vertical="center"/>
    </xf>
    <xf applyAlignment="true" applyBorder="false" applyFill="false" applyFont="true" applyNumberFormat="true" borderId="0" fillId="0" fontId="3" numFmtId="1002" quotePrefix="false">
      <alignment vertical="center"/>
    </xf>
    <xf applyAlignment="true" applyBorder="false" applyFill="false" applyFont="true" applyNumberFormat="true" borderId="0" fillId="0" fontId="14" numFmtId="1001" quotePrefix="false">
      <alignment vertical="center"/>
    </xf>
    <xf applyAlignment="true" applyBorder="false" applyFill="true" applyFont="true" applyNumberFormat="true" borderId="0" fillId="2" fontId="14" numFmtId="1001" quotePrefix="false">
      <alignment vertical="center"/>
    </xf>
    <xf applyAlignment="true" applyBorder="false" applyFill="false" applyFont="false" applyNumberFormat="true" borderId="0" fillId="0" fontId="0" numFmtId="1001" quotePrefix="false">
      <alignment vertical="center"/>
    </xf>
    <xf applyAlignment="true" applyBorder="false" applyFill="false" applyFont="true" applyNumberFormat="true" borderId="0" fillId="0" fontId="15" numFmtId="1001" quotePrefix="false">
      <alignment vertical="center"/>
    </xf>
    <xf applyAlignment="true" applyBorder="false" applyFill="true" applyFont="false" applyNumberFormat="true" borderId="0" fillId="2" fontId="0" numFmtId="1001" quotePrefix="false">
      <alignment vertical="center"/>
    </xf>
    <xf applyAlignment="true" applyBorder="true" applyFill="true" applyFont="true" applyNumberFormat="true" borderId="80" fillId="5" fontId="9" numFmtId="1000" quotePrefix="false">
      <alignment vertical="center"/>
    </xf>
    <xf applyAlignment="true" applyBorder="true" applyFill="true" applyFont="true" applyNumberFormat="true" borderId="81" fillId="5" fontId="9" numFmtId="1000" quotePrefix="false">
      <alignment horizontal="center" vertical="center"/>
    </xf>
    <xf applyAlignment="true" applyBorder="true" applyFill="true" applyFont="true" applyNumberFormat="true" borderId="82" fillId="5" fontId="6" numFmtId="1002" quotePrefix="false">
      <alignment vertical="center"/>
    </xf>
    <xf applyAlignment="true" applyBorder="true" applyFill="true" applyFont="true" applyNumberFormat="true" borderId="83" fillId="5" fontId="6" numFmtId="1002" quotePrefix="false">
      <alignment vertical="center"/>
    </xf>
    <xf applyAlignment="true" applyBorder="true" applyFill="true" applyFont="true" applyNumberFormat="true" borderId="84" fillId="5" fontId="9" numFmtId="1000" quotePrefix="false">
      <alignment horizontal="center" vertical="center"/>
    </xf>
    <xf applyAlignment="true" applyBorder="false" applyFill="false" applyFont="true" applyNumberFormat="true" borderId="0" fillId="0" fontId="6" numFmtId="1001" quotePrefix="false">
      <alignment horizontal="center" vertical="center" wrapText="true"/>
    </xf>
    <xf applyAlignment="true" applyBorder="true" applyFill="true" applyFont="true" applyNumberFormat="true" borderId="1" fillId="8" fontId="2" numFmtId="1002" quotePrefix="false">
      <alignment horizontal="center" vertical="center"/>
    </xf>
    <xf applyAlignment="true" applyBorder="true" applyFill="true" applyFont="true" applyNumberFormat="true" borderId="61" fillId="9" fontId="2" numFmtId="1007" quotePrefix="false">
      <alignment horizontal="left" vertical="center" wrapText="true"/>
    </xf>
    <xf applyAlignment="true" applyBorder="true" applyFill="true" applyFont="true" applyNumberFormat="true" borderId="61" fillId="9" fontId="2" numFmtId="1003" quotePrefix="false">
      <alignment horizontal="center" vertical="center"/>
    </xf>
    <xf applyBorder="false" applyFill="true" applyFont="true" applyNumberFormat="true" borderId="0" fillId="8" fontId="1" numFmtId="1000" quotePrefix="false"/>
    <xf applyAlignment="true" applyBorder="true" applyFill="false" applyFont="true" applyNumberFormat="true" borderId="1" fillId="0" fontId="2" numFmtId="1001" quotePrefix="false">
      <alignment vertical="center"/>
    </xf>
    <xf applyAlignment="true" applyBorder="true" applyFill="true" applyFont="true" applyNumberFormat="true" borderId="1" fillId="8" fontId="3" numFmtId="1001" quotePrefix="false">
      <alignment vertical="center"/>
    </xf>
    <xf applyAlignment="true" applyBorder="true" applyFill="false" applyFont="true" applyNumberFormat="true" borderId="1" fillId="0" fontId="12" numFmtId="1001" quotePrefix="false">
      <alignment horizontal="center" vertical="center"/>
    </xf>
    <xf applyAlignment="true" applyBorder="true" applyFill="false" applyFont="true" applyNumberFormat="true" borderId="10" fillId="0" fontId="4" numFmtId="1000" quotePrefix="false">
      <alignment horizontal="center" vertical="center"/>
    </xf>
    <xf applyAlignment="true" applyBorder="true" applyFill="false" applyFont="true" applyNumberFormat="true" borderId="55" fillId="0" fontId="4" numFmtId="1000" quotePrefix="false">
      <alignment horizontal="center" vertical="center" wrapText="true"/>
    </xf>
    <xf applyAlignment="true" applyBorder="true" applyFill="false" applyFont="true" applyNumberFormat="true" borderId="85" fillId="0" fontId="4" numFmtId="1002" quotePrefix="false">
      <alignment horizontal="center" vertical="center" wrapText="true"/>
    </xf>
    <xf applyAlignment="true" applyBorder="true" applyFill="false" applyFont="true" applyNumberFormat="true" borderId="86" fillId="0" fontId="4" numFmtId="1002" quotePrefix="false">
      <alignment horizontal="center" vertical="center" wrapText="true"/>
    </xf>
    <xf applyAlignment="true" applyBorder="true" applyFill="false" applyFont="true" applyNumberFormat="true" borderId="87" fillId="0" fontId="4" numFmtId="1002" quotePrefix="false">
      <alignment horizontal="center" vertical="center" wrapText="true"/>
    </xf>
    <xf applyAlignment="true" applyBorder="true" applyFill="false" applyFont="true" applyNumberFormat="true" borderId="88" fillId="0" fontId="4" numFmtId="1002" quotePrefix="false">
      <alignment horizontal="center" vertical="center" wrapText="true"/>
    </xf>
    <xf applyAlignment="true" applyBorder="true" applyFill="false" applyFont="true" applyNumberFormat="true" borderId="89" fillId="0" fontId="4" numFmtId="1002" quotePrefix="false">
      <alignment horizontal="center" vertical="center" wrapText="true"/>
    </xf>
    <xf applyAlignment="true" applyBorder="true" applyFill="false" applyFont="true" applyNumberFormat="true" borderId="90" fillId="0" fontId="4" numFmtId="1002" quotePrefix="false">
      <alignment horizontal="center" vertical="center" wrapText="true"/>
    </xf>
    <xf applyAlignment="true" applyBorder="true" applyFill="false" applyFont="true" applyNumberFormat="true" borderId="91" fillId="0" fontId="4" numFmtId="1002" quotePrefix="false">
      <alignment horizontal="center" vertical="center" wrapText="true"/>
    </xf>
    <xf applyAlignment="true" applyBorder="true" applyFill="false" applyFont="true" applyNumberFormat="true" borderId="92" fillId="0" fontId="4" numFmtId="1002" quotePrefix="false">
      <alignment horizontal="center" vertical="center" wrapText="true"/>
    </xf>
    <xf applyAlignment="true" applyBorder="true" applyFill="false" applyFont="true" applyNumberFormat="true" borderId="93" fillId="0" fontId="4" numFmtId="1002" quotePrefix="false">
      <alignment horizontal="center" vertical="center" wrapText="true"/>
    </xf>
    <xf applyAlignment="true" applyBorder="true" applyFill="false" applyFont="true" applyNumberFormat="true" borderId="94" fillId="0" fontId="4" numFmtId="1002" quotePrefix="false">
      <alignment horizontal="center" vertical="center" wrapText="true"/>
    </xf>
    <xf applyAlignment="true" applyBorder="true" applyFill="false" applyFont="true" applyNumberFormat="true" borderId="95" fillId="0" fontId="4" numFmtId="1002" quotePrefix="false">
      <alignment horizontal="center" vertical="center" wrapText="true"/>
    </xf>
    <xf applyAlignment="true" applyBorder="true" applyFill="false" applyFont="true" applyNumberFormat="true" borderId="96" fillId="0" fontId="4" numFmtId="1002" quotePrefix="false">
      <alignment horizontal="center" vertical="center" wrapText="true"/>
    </xf>
    <xf applyAlignment="true" applyBorder="true" applyFill="false" applyFont="true" applyNumberFormat="true" borderId="97" fillId="0" fontId="4" numFmtId="1002" quotePrefix="false">
      <alignment horizontal="center" vertical="center" wrapText="true"/>
    </xf>
    <xf applyAlignment="true" applyBorder="true" applyFill="false" applyFont="true" applyNumberFormat="true" borderId="98" fillId="0" fontId="4" numFmtId="1002" quotePrefix="false">
      <alignment horizontal="center" vertical="center" wrapText="true"/>
    </xf>
    <xf applyAlignment="true" applyBorder="true" applyFill="false" applyFont="true" applyNumberFormat="true" borderId="99" fillId="0" fontId="4" numFmtId="1000" quotePrefix="false">
      <alignment horizontal="center" vertical="center"/>
    </xf>
    <xf applyAlignment="true" applyBorder="true" applyFill="false" applyFont="true" applyNumberFormat="true" borderId="100" fillId="0" fontId="4" numFmtId="1000" quotePrefix="false">
      <alignment horizontal="center" vertical="center"/>
    </xf>
    <xf applyAlignment="true" applyBorder="true" applyFill="false" applyFont="true" applyNumberFormat="true" borderId="101" fillId="0" fontId="4" numFmtId="1000" quotePrefix="false">
      <alignment horizontal="center" vertical="center" wrapText="true"/>
    </xf>
    <xf applyAlignment="true" applyBorder="true" applyFill="false" applyFont="true" applyNumberFormat="true" borderId="102" fillId="0" fontId="4" numFmtId="1000" quotePrefix="false">
      <alignment horizontal="center" vertical="center" wrapText="true"/>
    </xf>
    <xf applyAlignment="true" applyBorder="true" applyFill="false" applyFont="true" applyNumberFormat="true" borderId="103" fillId="0" fontId="4" numFmtId="1002" quotePrefix="false">
      <alignment horizontal="center" vertical="center" wrapText="true"/>
    </xf>
    <xf applyAlignment="true" applyBorder="true" applyFill="false" applyFont="true" applyNumberFormat="true" borderId="104" fillId="0" fontId="4" numFmtId="1002" quotePrefix="false">
      <alignment horizontal="center" vertical="center" wrapText="true"/>
    </xf>
    <xf applyAlignment="true" applyBorder="true" applyFill="false" applyFont="true" applyNumberFormat="true" borderId="105" fillId="0" fontId="4" numFmtId="1002" quotePrefix="false">
      <alignment horizontal="center" vertical="center" wrapText="true"/>
    </xf>
    <xf applyAlignment="true" applyBorder="true" applyFill="false" applyFont="true" applyNumberFormat="true" borderId="106" fillId="0" fontId="4" numFmtId="1002" quotePrefix="false">
      <alignment horizontal="center" vertical="center" wrapText="true"/>
    </xf>
    <xf applyAlignment="true" applyBorder="true" applyFill="false" applyFont="true" applyNumberFormat="true" borderId="107" fillId="0" fontId="4" numFmtId="1002" quotePrefix="false">
      <alignment horizontal="center" vertical="center" wrapText="true"/>
    </xf>
    <xf applyAlignment="true" applyBorder="true" applyFill="false" applyFont="true" applyNumberFormat="true" borderId="108" fillId="0" fontId="4" numFmtId="1002" quotePrefix="false">
      <alignment horizontal="center" vertical="center" wrapText="true"/>
    </xf>
    <xf applyAlignment="true" applyBorder="true" applyFill="false" applyFont="true" applyNumberFormat="true" borderId="109" fillId="0" fontId="4" numFmtId="1002" quotePrefix="false">
      <alignment horizontal="center" vertical="center" wrapText="true"/>
    </xf>
    <xf applyAlignment="true" applyBorder="true" applyFill="false" applyFont="true" applyNumberFormat="true" borderId="110" fillId="0" fontId="4" numFmtId="1000" quotePrefix="false">
      <alignment horizontal="center" vertical="center"/>
    </xf>
    <xf applyAlignment="true" applyBorder="true" applyFill="false" applyFont="true" applyNumberFormat="true" borderId="111" fillId="0" fontId="4" numFmtId="1000" quotePrefix="false">
      <alignment horizontal="center" vertical="center"/>
    </xf>
    <xf applyAlignment="true" applyBorder="true" applyFill="false" applyFont="true" applyNumberFormat="true" borderId="112" fillId="0" fontId="4" numFmtId="1000" quotePrefix="false">
      <alignment horizontal="center" vertical="center" wrapText="true"/>
    </xf>
    <xf applyAlignment="true" applyBorder="true" applyFill="false" applyFont="true" applyNumberFormat="true" borderId="113" fillId="0" fontId="4" numFmtId="1000" quotePrefix="false">
      <alignment horizontal="center" vertical="center" wrapText="true"/>
    </xf>
    <xf applyAlignment="true" applyBorder="true" applyFill="false" applyFont="true" applyNumberFormat="true" borderId="114" fillId="0" fontId="4" numFmtId="1002" quotePrefix="false">
      <alignment horizontal="center" vertical="center" wrapText="true"/>
    </xf>
    <xf applyAlignment="true" applyBorder="true" applyFill="false" applyFont="true" applyNumberFormat="true" borderId="115" fillId="0" fontId="4" numFmtId="1002" quotePrefix="false">
      <alignment horizontal="center" vertical="center" wrapText="true"/>
    </xf>
    <xf applyAlignment="true" applyBorder="true" applyFill="false" applyFont="true" applyNumberFormat="true" borderId="116" fillId="0" fontId="4" numFmtId="1002" quotePrefix="false">
      <alignment horizontal="center" vertical="center" wrapText="true"/>
    </xf>
    <xf applyAlignment="true" applyBorder="true" applyFill="false" applyFont="true" applyNumberFormat="true" borderId="117" fillId="0" fontId="4" numFmtId="1002" quotePrefix="false">
      <alignment horizontal="center" vertical="center" wrapText="true"/>
    </xf>
    <xf applyAlignment="true" applyBorder="true" applyFill="false" applyFont="true" applyNumberFormat="true" borderId="118" fillId="0" fontId="4" numFmtId="1002" quotePrefix="false">
      <alignment horizontal="center" vertical="center" wrapText="true"/>
    </xf>
    <xf applyAlignment="true" applyBorder="true" applyFill="false" applyFont="true" applyNumberFormat="true" borderId="119" fillId="0" fontId="4" numFmtId="1002" quotePrefix="false">
      <alignment horizontal="center" vertical="center" wrapText="true"/>
    </xf>
    <xf applyAlignment="true" applyBorder="true" applyFill="false" applyFont="true" applyNumberFormat="true" borderId="120" fillId="0" fontId="4" numFmtId="1002" quotePrefix="false">
      <alignment horizontal="center" vertical="center" wrapText="true"/>
    </xf>
    <xf applyAlignment="true" applyBorder="true" applyFill="false" applyFont="true" applyNumberFormat="true" borderId="121" fillId="0" fontId="4" numFmtId="1002" quotePrefix="false">
      <alignment horizontal="center" vertical="center" wrapText="true"/>
    </xf>
    <xf applyAlignment="true" applyBorder="true" applyFill="false" applyFont="true" applyNumberFormat="true" borderId="122" fillId="0" fontId="4" numFmtId="1002" quotePrefix="false">
      <alignment horizontal="center" vertical="center" wrapText="true"/>
    </xf>
    <xf applyAlignment="true" applyBorder="true" applyFill="false" applyFont="true" applyNumberFormat="true" borderId="123" fillId="0" fontId="4" numFmtId="1000" quotePrefix="false">
      <alignment horizontal="center" vertical="center"/>
    </xf>
    <xf applyAlignment="true" applyBorder="true" applyFill="false" applyFont="true" applyNumberFormat="true" borderId="124" fillId="0" fontId="4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vertical="center" wrapText="true"/>
    </xf>
    <xf applyAlignment="true" applyBorder="true" applyFill="true" applyFont="true" applyNumberFormat="true" borderId="43" fillId="4" fontId="4" numFmtId="1000" quotePrefix="false">
      <alignment vertical="center"/>
    </xf>
    <xf applyAlignment="true" applyBorder="true" applyFill="true" applyFont="true" applyNumberFormat="true" borderId="43" fillId="4" fontId="4" numFmtId="1000" quotePrefix="false">
      <alignment horizontal="center" vertical="center"/>
    </xf>
    <xf applyAlignment="true" applyBorder="true" applyFill="true" applyFont="true" applyNumberFormat="true" borderId="1" fillId="10" fontId="8" numFmtId="1002" quotePrefix="false">
      <alignment horizontal="center" vertical="center"/>
    </xf>
    <xf applyAlignment="true" applyBorder="false" applyFill="true" applyFont="true" applyNumberFormat="true" borderId="0" fillId="10" fontId="8" numFmtId="1002" quotePrefix="false">
      <alignment horizontal="center" vertical="center"/>
    </xf>
    <xf applyAlignment="true" applyBorder="true" applyFill="true" applyFont="true" applyNumberFormat="true" borderId="1" fillId="5" fontId="4" numFmtId="1001" quotePrefix="false">
      <alignment vertical="center"/>
    </xf>
    <xf applyBorder="false" applyFill="false" applyFont="true" applyNumberFormat="true" borderId="0" fillId="0" fontId="1" numFmtId="1003" quotePrefix="false"/>
    <xf applyAlignment="true" applyBorder="true" applyFill="true" applyFont="true" applyNumberFormat="true" borderId="1" fillId="4" fontId="4" numFmtId="1001" quotePrefix="false">
      <alignment vertical="center"/>
    </xf>
    <xf applyAlignment="true" applyBorder="true" applyFill="false" applyFont="true" applyNumberFormat="true" borderId="1" fillId="0" fontId="8" numFmtId="1002" quotePrefix="false">
      <alignment horizontal="center" vertical="center"/>
    </xf>
    <xf applyAlignment="true" applyBorder="false" applyFill="false" applyFont="true" applyNumberFormat="true" borderId="0" fillId="0" fontId="12" numFmtId="1002" quotePrefix="false">
      <alignment horizontal="center" vertical="center"/>
    </xf>
    <xf applyAlignment="true" applyBorder="true" applyFill="false" applyFont="true" applyNumberFormat="true" borderId="1" fillId="0" fontId="2" numFmtId="1006" quotePrefix="false">
      <alignment vertical="center"/>
    </xf>
    <xf applyAlignment="true" applyBorder="true" applyFill="false" applyFont="true" applyNumberFormat="true" borderId="1" fillId="0" fontId="2" numFmtId="1002" quotePrefix="false">
      <alignment vertical="center"/>
    </xf>
    <xf applyAlignment="true" applyBorder="true" applyFill="false" applyFont="true" applyNumberFormat="true" borderId="1" fillId="0" fontId="2" numFmtId="1007" quotePrefix="false">
      <alignment vertical="center" wrapText="true"/>
    </xf>
    <xf applyBorder="false" applyFill="false" applyFont="true" applyNumberFormat="true" borderId="0" fillId="0" fontId="16" numFmtId="1000" quotePrefix="false"/>
    <xf applyAlignment="true" applyBorder="false" applyFill="false" applyFont="true" applyNumberFormat="true" borderId="0" fillId="0" fontId="17" numFmtId="1003" quotePrefix="false">
      <alignment horizontal="center"/>
    </xf>
    <xf applyBorder="false" applyFill="false" applyFont="true" applyNumberFormat="true" borderId="0" fillId="0" fontId="18" numFmtId="1000" quotePrefix="false"/>
    <xf applyAlignment="true" applyBorder="true" applyFill="true" applyFont="true" applyNumberFormat="true" borderId="125" fillId="11" fontId="9" numFmtId="1000" quotePrefix="false">
      <alignment vertical="center"/>
    </xf>
    <xf applyAlignment="true" applyBorder="true" applyFill="true" applyFont="true" applyNumberFormat="true" borderId="126" fillId="5" fontId="6" numFmtId="1000" quotePrefix="false">
      <alignment horizontal="center" vertical="center"/>
    </xf>
    <xf applyAlignment="true" applyBorder="true" applyFill="true" applyFont="true" applyNumberFormat="true" borderId="127" fillId="6" fontId="4" numFmtId="1002" quotePrefix="false">
      <alignment horizontal="center" vertical="center"/>
    </xf>
    <xf applyAlignment="true" applyBorder="true" applyFill="false" applyFont="true" applyNumberFormat="true" borderId="128" fillId="0" fontId="10" numFmtId="1000" quotePrefix="false">
      <alignment vertical="center"/>
    </xf>
    <xf applyAlignment="true" applyBorder="true" applyFill="false" applyFont="true" applyNumberFormat="true" borderId="129" fillId="0" fontId="9" numFmtId="1009" quotePrefix="false">
      <alignment vertical="center"/>
    </xf>
    <xf applyAlignment="true" applyBorder="true" applyFill="false" applyFont="true" applyNumberFormat="true" borderId="130" fillId="0" fontId="9" numFmtId="1009" quotePrefix="false">
      <alignment vertical="center"/>
    </xf>
    <xf applyAlignment="true" applyBorder="true" applyFill="false" applyFont="true" applyNumberFormat="true" borderId="1" fillId="0" fontId="2" numFmtId="1007" quotePrefix="false">
      <alignment horizontal="left" vertical="center"/>
    </xf>
    <xf applyAlignment="true" applyBorder="true" applyFill="true" applyFont="true" applyNumberFormat="true" borderId="10" fillId="6" fontId="4" numFmtId="1000" quotePrefix="false">
      <alignment vertical="center"/>
    </xf>
    <xf applyAlignment="true" applyBorder="true" applyFill="true" applyFont="true" applyNumberFormat="true" borderId="10" fillId="6" fontId="4" numFmtId="1000" quotePrefix="false">
      <alignment horizontal="center" vertical="center"/>
    </xf>
    <xf applyAlignment="true" applyBorder="true" applyFill="true" applyFont="true" applyNumberFormat="true" borderId="131" fillId="6" fontId="4" numFmtId="1000" quotePrefix="false">
      <alignment vertical="center"/>
    </xf>
    <xf applyAlignment="true" applyBorder="false" applyFill="false" applyFont="true" applyNumberFormat="true" borderId="0" fillId="0" fontId="19" numFmtId="1000" quotePrefix="false">
      <alignment vertical="center"/>
    </xf>
    <xf applyAlignment="true" applyBorder="true" applyFill="true" applyFont="true" applyNumberFormat="true" borderId="132" fillId="5" fontId="6" numFmtId="1000" quotePrefix="false">
      <alignment horizontal="center" vertical="center"/>
    </xf>
    <xf applyAlignment="true" applyBorder="true" applyFill="true" applyFont="true" applyNumberFormat="true" borderId="1" fillId="12" fontId="2" numFmtId="1002" quotePrefix="false">
      <alignment horizontal="center" vertical="center"/>
    </xf>
    <xf applyAlignment="true" applyBorder="true" applyFill="true" applyFont="true" applyNumberFormat="true" borderId="1" fillId="13" fontId="2" numFmtId="1000" quotePrefix="false">
      <alignment horizontal="center" vertical="center"/>
    </xf>
    <xf applyBorder="true" applyFill="false" applyFont="false" applyNumberFormat="true" borderId="133" fillId="0" fontId="0" numFmtId="1000" quotePrefix="false"/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4.xml" Type="http://schemas.openxmlformats.org/officeDocument/2006/relationships/externalLink"/>
  <Relationship Id="rId1" Target="worksheets/sheet1.xml" Type="http://schemas.openxmlformats.org/officeDocument/2006/relationships/worksheet"/>
  <Relationship Id="rId12" Target="theme/theme1.xml" Type="http://schemas.openxmlformats.org/officeDocument/2006/relationships/theme"/>
  <Relationship Id="rId10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3" Target="externalLinks/externalLink1.xml" Type="http://schemas.openxmlformats.org/officeDocument/2006/relationships/externalLink"/>
  <Relationship Id="rId8" Target="externalLinks/externalLink6.xml" Type="http://schemas.openxmlformats.org/officeDocument/2006/relationships/externalLink"/>
  <Relationship Id="rId4" Target="externalLinks/externalLink2.xml" Type="http://schemas.openxmlformats.org/officeDocument/2006/relationships/externalLink"/>
  <Relationship Id="rId11" Target="styles.xml" Type="http://schemas.openxmlformats.org/officeDocument/2006/relationships/styles"/>
  <Relationship Id="rId9" Target="externalLinks/externalLink7.xml" Type="http://schemas.openxmlformats.org/officeDocument/2006/relationships/externalLink"/>
  <Relationship Id="rId7" Target="externalLinks/externalLink5.xml" Type="http://schemas.openxmlformats.org/officeDocument/2006/relationships/externalLink"/>
  <Relationship Id="rId5" Target="externalLinks/externalLink3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56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85)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_&#1086;_&#1076;&#1074;&#1080;&#1078;&#1077;&#1085;&#1080;&#1080;_&#1089;&#1088;&#1077;&#1076;&#1089;&#1090;&#1074; (18).xlsx" TargetMode="External" Type="http://schemas.openxmlformats.org/officeDocument/2006/relationships/externalLinkPath"/>
</Relationships>

</file>

<file path=xl/externalLinks/_rels/externalLink4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_&#1086;_&#1076;&#1074;&#1080;&#1078;&#1077;&#1085;&#1080;&#1080;_&#1089;&#1088;&#1077;&#1076;&#1089;&#1090;&#1074; (19).xlsx" TargetMode="External" Type="http://schemas.openxmlformats.org/officeDocument/2006/relationships/externalLinkPath"/>
</Relationships>

</file>

<file path=xl/externalLinks/_rels/externalLink5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4%20&#1085;&#1072;%2012.12.xlsx" TargetMode="External" Type="http://schemas.openxmlformats.org/officeDocument/2006/relationships/externalLinkPath"/>
</Relationships>

</file>

<file path=xl/externalLinks/_rels/externalLink6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5-27%20&#1076;&#1086;&#1087;%20&#1085;&#1072;%2012.12.xlsx" TargetMode="External" Type="http://schemas.openxmlformats.org/officeDocument/2006/relationships/externalLinkPath"/>
</Relationships>

</file>

<file path=xl/externalLinks/_rels/externalLink7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95;&#1077;&#1090;%20&#1086;%20&#1076;&#1074;&#1080;&#1078;&#1077;&#1085;&#1080;&#1080;%20&#1089;&#1088;&#1077;&#1076;&#1089;&#1090;&#1074;%20-%202024-12-11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14">
          <cell r="BC14" t="n" vm="0">
            <v>-14830987.23</v>
          </cell>
        </row>
        <row r="15">
          <cell r="BC15" t="n" vm="0">
            <v>-4946513.41</v>
          </cell>
        </row>
        <row r="13">
          <cell r="BC13" t="n" vm="0">
            <v>-12299040.29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-4913537.31</v>
          </cell>
        </row>
        <row r="8">
          <cell r="BC8" t="n" vm="0">
            <v>-3438485.09</v>
          </cell>
        </row>
        <row r="9">
          <cell r="BC9" t="n" vm="0">
            <v>-13936047.13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-4143622.31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-6520023.72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21">
          <cell r="AQ321" t="n" vm="0">
            <v>11312117.16</v>
          </cell>
        </row>
        <row r="219">
          <cell r="AQ219" t="n" vm="0">
            <v>3039797.88</v>
          </cell>
        </row>
        <row r="7">
          <cell r="AQ7" t="n" vm="0">
            <v>885903.07</v>
          </cell>
        </row>
        <row r="326">
          <cell r="AQ326" t="n" vm="0">
            <v>7084835.59</v>
          </cell>
        </row>
        <row r="221">
          <cell r="AQ221" t="n" vm="0">
            <v>2450496.4</v>
          </cell>
        </row>
        <row r="62">
          <cell r="AQ62" t="n" vm="0">
            <v>4507683.05</v>
          </cell>
        </row>
        <row r="329">
          <cell r="AQ329" t="n" vm="0">
            <v>12560656.25</v>
          </cell>
        </row>
        <row r="123">
          <cell r="AQ123" t="n" vm="0">
            <v>9166474.66</v>
          </cell>
        </row>
        <row r="177">
          <cell r="AQ177" t="n" vm="0">
            <v>2986804.01</v>
          </cell>
        </row>
        <row r="178">
          <cell r="AQ178" t="n" vm="0">
            <v>2258335.56</v>
          </cell>
        </row>
        <row r="133">
          <cell r="AQ133" t="n" vm="0">
            <v>8639018.34</v>
          </cell>
        </row>
        <row r="239">
          <cell r="AQ239" t="n" vm="0">
            <v>694019.06</v>
          </cell>
        </row>
        <row r="240">
          <cell r="AQ240" t="n" vm="0">
            <v>382947.32</v>
          </cell>
        </row>
        <row r="294">
          <cell r="AQ294" t="n" vm="0">
            <v>8730853.5</v>
          </cell>
        </row>
        <row r="242">
          <cell r="AQ242" t="n" vm="0">
            <v>286565.39</v>
          </cell>
        </row>
        <row r="243">
          <cell r="AQ243" t="n" vm="0">
            <v>932702.73</v>
          </cell>
        </row>
        <row r="296">
          <cell r="AQ296" t="n" vm="0">
            <v>18416942.32</v>
          </cell>
        </row>
        <row r="244">
          <cell r="AQ244" t="n" vm="0">
            <v>587400.24</v>
          </cell>
        </row>
        <row r="245">
          <cell r="AQ245" t="n" vm="0">
            <v>537889.12</v>
          </cell>
        </row>
        <row r="193">
          <cell r="AQ193" t="n" vm="0">
            <v>2385964.81</v>
          </cell>
        </row>
        <row r="247">
          <cell r="AQ247" t="n" vm="0">
            <v>1976459.92</v>
          </cell>
        </row>
        <row r="248">
          <cell r="AQ248" t="n" vm="0">
            <v>1144880.46</v>
          </cell>
        </row>
        <row r="249">
          <cell r="AQ249" t="n" vm="0">
            <v>1170079.83</v>
          </cell>
        </row>
        <row r="304">
          <cell r="AQ304" t="n" vm="0">
            <v>7399885.41</v>
          </cell>
        </row>
        <row r="199">
          <cell r="AQ199" t="n" vm="0">
            <v>4665933</v>
          </cell>
        </row>
        <row r="43">
          <cell r="AQ43" t="n" vm="0">
            <v>4603539.23</v>
          </cell>
        </row>
        <row r="204">
          <cell r="AQ204" t="n" vm="0">
            <v>23394015.18</v>
          </cell>
        </row>
        <row r="313">
          <cell r="AQ313" t="n" vm="0">
            <v>8806394.18</v>
          </cell>
        </row>
        <row r="316">
          <cell r="AQ316" t="n" vm="0">
            <v>6490885.24</v>
          </cell>
        </row>
        <row r="263">
          <cell r="AQ263" t="n" vm="0">
            <v>674023.75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0">
          <cell r="AQ30" t="n" vm="0">
            <v>2198222.75</v>
          </cell>
        </row>
        <row r="31">
          <cell r="AQ31" t="n" vm="0">
            <v>1529614.29</v>
          </cell>
        </row>
        <row r="32">
          <cell r="AQ32" t="n" vm="0">
            <v>1051452.47</v>
          </cell>
        </row>
        <row r="33">
          <cell r="AQ33" t="n" vm="0">
            <v>2703590.61</v>
          </cell>
        </row>
        <row r="7">
          <cell r="AQ7" t="n" vm="0">
            <v>492820.11</v>
          </cell>
        </row>
        <row r="13">
          <cell r="AQ13" t="n" vm="0">
            <v>2945028.53</v>
          </cell>
        </row>
        <row r="14">
          <cell r="AQ14" t="n" vm="0">
            <v>5646042.88</v>
          </cell>
        </row>
        <row r="16">
          <cell r="AQ16" t="n" vm="0">
            <v>6125209.94</v>
          </cell>
        </row>
        <row r="19">
          <cell r="AQ19" t="n" vm="0">
            <v>5000015.43</v>
          </cell>
        </row>
        <row r="24">
          <cell r="AQ24" t="n" vm="0">
            <v>2629891.24</v>
          </cell>
        </row>
        <row r="25">
          <cell r="AQ25" t="n" vm="0">
            <v>5290300.69</v>
          </cell>
        </row>
        <row r="27">
          <cell r="AQ27" t="n" vm="0">
            <v>2192805.84</v>
          </cell>
        </row>
        <row r="28">
          <cell r="AQ28" t="n" vm="0">
            <v>2486212.76</v>
          </cell>
        </row>
        <row r="29">
          <cell r="AQ29" t="n" vm="0">
            <v>10501294.46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519">
          <cell r="AQ519" t="n" vm="0">
            <v>2967198.67</v>
          </cell>
        </row>
        <row r="132">
          <cell r="AQ132" t="n" vm="0">
            <v>1255024.8</v>
          </cell>
        </row>
        <row r="134">
          <cell r="AQ134" t="n" vm="0">
            <v>66427.03</v>
          </cell>
        </row>
        <row r="135">
          <cell r="AQ135" t="n" vm="0">
            <v>11537118.59</v>
          </cell>
        </row>
        <row r="525">
          <cell r="AQ525" t="n" vm="0">
            <v>867233.79</v>
          </cell>
        </row>
        <row r="136">
          <cell r="AQ136" t="n" vm="0">
            <v>2905596.63</v>
          </cell>
        </row>
        <row r="140">
          <cell r="AQ140" t="n" vm="0">
            <v>20031820.43</v>
          </cell>
        </row>
        <row r="141">
          <cell r="AQ141" t="n" vm="0">
            <v>5781070.68</v>
          </cell>
        </row>
        <row r="532">
          <cell r="AQ532" t="n" vm="0">
            <v>5243604.92</v>
          </cell>
        </row>
        <row r="144">
          <cell r="AQ144" t="n" vm="0">
            <v>998.55</v>
          </cell>
        </row>
        <row r="145">
          <cell r="AQ145" t="n" vm="0">
            <v>3574266.78</v>
          </cell>
        </row>
        <row r="535">
          <cell r="AQ535" t="n" vm="0">
            <v>1738631.14</v>
          </cell>
        </row>
        <row r="146">
          <cell r="AQ146" t="n" vm="0">
            <v>4528219.86</v>
          </cell>
        </row>
        <row r="536">
          <cell r="AQ536" t="n" vm="0">
            <v>4361525.63</v>
          </cell>
        </row>
        <row r="147">
          <cell r="AQ147" t="n" vm="0">
            <v>182804.58</v>
          </cell>
        </row>
        <row r="148">
          <cell r="AQ148" t="n" vm="0">
            <v>370491.83</v>
          </cell>
        </row>
        <row r="538">
          <cell r="AQ538" t="n" vm="0">
            <v>22948650.67</v>
          </cell>
        </row>
        <row r="149">
          <cell r="AQ149" t="n" vm="0">
            <v>3286302.16</v>
          </cell>
        </row>
        <row r="539">
          <cell r="AQ539" t="n" vm="0">
            <v>14193033.2</v>
          </cell>
        </row>
        <row r="150">
          <cell r="AQ150" t="n" vm="0">
            <v>5848220.16</v>
          </cell>
        </row>
        <row r="151">
          <cell r="AQ151" t="n" vm="0">
            <v>6508461.51</v>
          </cell>
        </row>
        <row r="152">
          <cell r="AQ152" t="n" vm="0">
            <v>9414823.15</v>
          </cell>
        </row>
        <row r="541">
          <cell r="AQ541" t="n" vm="0">
            <v>4536979.76</v>
          </cell>
        </row>
        <row r="154">
          <cell r="AQ154" t="n" vm="0">
            <v>10700884.34</v>
          </cell>
        </row>
        <row r="543">
          <cell r="AQ543" t="n" vm="0">
            <v>385670.86</v>
          </cell>
        </row>
        <row r="155">
          <cell r="AQ155" t="n" vm="0">
            <v>4568061.05</v>
          </cell>
        </row>
        <row r="545">
          <cell r="AQ545" t="n" vm="0">
            <v>2599341.79</v>
          </cell>
        </row>
        <row r="156">
          <cell r="AQ156" t="n" vm="0">
            <v>144119.26</v>
          </cell>
        </row>
        <row r="546">
          <cell r="AQ546" t="n" vm="0">
            <v>6195673.94</v>
          </cell>
        </row>
        <row r="157">
          <cell r="AQ157" t="n" vm="0">
            <v>178436.86</v>
          </cell>
        </row>
        <row r="547">
          <cell r="AQ547" t="n" vm="0">
            <v>674023.75</v>
          </cell>
        </row>
        <row r="158">
          <cell r="AQ158" t="n" vm="0">
            <v>172879.96</v>
          </cell>
        </row>
        <row r="548">
          <cell r="AQ548" t="n" vm="0">
            <v>4464041.49</v>
          </cell>
        </row>
        <row r="160">
          <cell r="AQ160" t="n" vm="0">
            <v>5982119.79</v>
          </cell>
        </row>
        <row r="550">
          <cell r="AQ550" t="n" vm="0">
            <v>2540910.87</v>
          </cell>
        </row>
        <row r="161">
          <cell r="AQ161" t="n" vm="0">
            <v>4533727.71</v>
          </cell>
        </row>
        <row r="162">
          <cell r="AQ162" t="n" vm="0">
            <v>35504.25</v>
          </cell>
        </row>
        <row r="554">
          <cell r="AQ554" t="n" vm="0">
            <v>539328.45</v>
          </cell>
        </row>
        <row r="168">
          <cell r="AQ168" t="n" vm="0">
            <v>5899310.84</v>
          </cell>
        </row>
        <row r="169">
          <cell r="AQ169" t="n" vm="0">
            <v>2114829.56</v>
          </cell>
        </row>
        <row r="170">
          <cell r="AQ170" t="n" vm="0">
            <v>1384019.52</v>
          </cell>
        </row>
        <row r="560">
          <cell r="AQ560" t="n" vm="0">
            <v>5849533.31</v>
          </cell>
        </row>
        <row r="171">
          <cell r="AQ171" t="n" vm="0">
            <v>4984989.52</v>
          </cell>
        </row>
        <row r="563">
          <cell r="AQ563" t="n" vm="0">
            <v>5448498.3</v>
          </cell>
        </row>
        <row r="174">
          <cell r="AQ174" t="n" vm="0">
            <v>3284878.3</v>
          </cell>
        </row>
        <row r="176">
          <cell r="AQ176" t="n" vm="0">
            <v>2871973.96</v>
          </cell>
        </row>
        <row r="177">
          <cell r="AQ177" t="n" vm="0">
            <v>521443.59</v>
          </cell>
        </row>
        <row r="178">
          <cell r="AQ178" t="n" vm="0">
            <v>631501.51</v>
          </cell>
        </row>
        <row r="179">
          <cell r="AQ179" t="n" vm="0">
            <v>1846176.91</v>
          </cell>
        </row>
        <row r="569">
          <cell r="AQ569" t="n" vm="0">
            <v>12528150.33</v>
          </cell>
        </row>
        <row r="180">
          <cell r="AQ180" t="n" vm="0">
            <v>1970629.7</v>
          </cell>
        </row>
        <row r="570">
          <cell r="AQ570" t="n" vm="0">
            <v>9382907.26</v>
          </cell>
        </row>
        <row r="571">
          <cell r="AQ571" t="n" vm="0">
            <v>15132631.02</v>
          </cell>
        </row>
        <row r="573">
          <cell r="AQ573" t="n" vm="0">
            <v>21209818.11</v>
          </cell>
        </row>
        <row r="184">
          <cell r="AQ184" t="n" vm="0">
            <v>178533.04</v>
          </cell>
        </row>
        <row r="574">
          <cell r="AQ574" t="n" vm="0">
            <v>4987595.96</v>
          </cell>
        </row>
        <row r="575">
          <cell r="AQ575" t="n" vm="0">
            <v>3473860.61</v>
          </cell>
        </row>
        <row r="187">
          <cell r="AQ187" t="n" vm="0">
            <v>860720.22</v>
          </cell>
        </row>
        <row r="577">
          <cell r="AQ577" t="n" vm="0">
            <v>13954913.58</v>
          </cell>
        </row>
        <row r="190">
          <cell r="AQ190" t="n" vm="0">
            <v>2237571.18</v>
          </cell>
        </row>
        <row r="191">
          <cell r="AQ191" t="n" vm="0">
            <v>368907.23</v>
          </cell>
        </row>
        <row r="66">
          <cell r="AQ66" t="n" vm="0">
            <v>1286904.64</v>
          </cell>
        </row>
        <row r="455">
          <cell r="AQ455" t="n" vm="0">
            <v>122985.37</v>
          </cell>
        </row>
        <row r="456">
          <cell r="AQ456" t="n" vm="0">
            <v>12964.88</v>
          </cell>
        </row>
        <row r="68">
          <cell r="AQ68" t="n" vm="0">
            <v>524471.71</v>
          </cell>
        </row>
        <row r="458">
          <cell r="AQ458" t="n" vm="0">
            <v>3094601.11</v>
          </cell>
        </row>
        <row r="69">
          <cell r="AQ69" t="n" vm="0">
            <v>80218.12</v>
          </cell>
        </row>
        <row r="459">
          <cell r="AQ459" t="n" vm="0">
            <v>2131225.85</v>
          </cell>
        </row>
        <row r="70">
          <cell r="AQ70" t="n" vm="0">
            <v>579011.45</v>
          </cell>
        </row>
        <row r="461">
          <cell r="AQ461" t="n" vm="0">
            <v>1363488.54</v>
          </cell>
        </row>
        <row r="72">
          <cell r="AQ72" t="n" vm="0">
            <v>4747636.08</v>
          </cell>
        </row>
        <row r="74">
          <cell r="AQ74" t="n" vm="0">
            <v>4862563.44</v>
          </cell>
        </row>
        <row r="464">
          <cell r="AQ464" t="n" vm="0">
            <v>656992.96</v>
          </cell>
        </row>
        <row r="75">
          <cell r="AQ75" t="n" vm="0">
            <v>4954779.28</v>
          </cell>
        </row>
        <row r="466">
          <cell r="AQ466" t="n" vm="0">
            <v>4299547.02</v>
          </cell>
        </row>
        <row r="467">
          <cell r="AQ467" t="n" vm="0">
            <v>1723301</v>
          </cell>
        </row>
        <row r="468">
          <cell r="AQ468" t="n" vm="0">
            <v>644664.91</v>
          </cell>
        </row>
        <row r="469">
          <cell r="AQ469" t="n" vm="0">
            <v>354519.53</v>
          </cell>
        </row>
        <row r="98">
          <cell r="AQ98" t="n" vm="0">
            <v>61556.39</v>
          </cell>
        </row>
        <row r="487">
          <cell r="AQ487" t="n" vm="0">
            <v>7034305.5</v>
          </cell>
        </row>
        <row r="488">
          <cell r="AQ488" t="n" vm="0">
            <v>3100707.91</v>
          </cell>
        </row>
        <row r="489">
          <cell r="AQ489" t="n" vm="0">
            <v>909824.81</v>
          </cell>
        </row>
        <row r="494">
          <cell r="AQ494" t="n" vm="0">
            <v>1284454.46</v>
          </cell>
        </row>
        <row r="495">
          <cell r="AQ495" t="n" vm="0">
            <v>1233805.89</v>
          </cell>
        </row>
        <row r="496">
          <cell r="AQ496" t="n" vm="0">
            <v>1208504.38</v>
          </cell>
        </row>
        <row r="497">
          <cell r="AQ497" t="n" vm="0">
            <v>868583.44</v>
          </cell>
        </row>
        <row r="498">
          <cell r="AQ498" t="n" vm="0">
            <v>767995.54</v>
          </cell>
        </row>
        <row r="110">
          <cell r="AQ110" t="n" vm="0">
            <v>50743.87</v>
          </cell>
        </row>
        <row r="500">
          <cell r="AQ500" t="n" vm="0">
            <v>1735012.16</v>
          </cell>
        </row>
        <row r="501">
          <cell r="AQ501" t="n" vm="0">
            <v>1576004.07</v>
          </cell>
        </row>
        <row r="502">
          <cell r="AQ502" t="n" vm="0">
            <v>953572.68</v>
          </cell>
        </row>
        <row r="115">
          <cell r="AQ115" t="n" vm="0">
            <v>790638.81</v>
          </cell>
        </row>
        <row r="504">
          <cell r="AQ504" t="n" vm="0">
            <v>4831900.9</v>
          </cell>
        </row>
        <row r="505">
          <cell r="AQ505" t="n" vm="0">
            <v>528593.28</v>
          </cell>
        </row>
        <row r="117">
          <cell r="AQ117" t="n" vm="0">
            <v>4347741.47</v>
          </cell>
        </row>
        <row r="506">
          <cell r="AQ506" t="n" vm="0">
            <v>7891631.46</v>
          </cell>
        </row>
        <row r="118">
          <cell r="AQ118" t="n" vm="0">
            <v>569010.41</v>
          </cell>
        </row>
        <row r="119">
          <cell r="AQ119" t="n" vm="0">
            <v>540715.56</v>
          </cell>
        </row>
        <row r="508">
          <cell r="AQ508" t="n" vm="0">
            <v>786813.2</v>
          </cell>
        </row>
        <row r="509">
          <cell r="AQ509" t="n" vm="0">
            <v>1570987.94</v>
          </cell>
        </row>
        <row r="510">
          <cell r="AQ510" t="n" vm="0">
            <v>10467736.8</v>
          </cell>
        </row>
        <row r="511">
          <cell r="AQ511" t="n" vm="0">
            <v>8768181.9</v>
          </cell>
        </row>
        <row r="122">
          <cell r="AQ122" t="n" vm="0">
            <v>819421.97</v>
          </cell>
        </row>
        <row r="512">
          <cell r="AQ512" t="n" vm="0">
            <v>1634775.18</v>
          </cell>
        </row>
        <row r="126">
          <cell r="AQ126" t="n" vm="0">
            <v>293818.08</v>
          </cell>
        </row>
        <row r="128">
          <cell r="AQ128" t="n" vm="0">
            <v>1098958.2</v>
          </cell>
        </row>
        <row r="260">
          <cell r="AQ260" t="n" vm="0">
            <v>393666.3</v>
          </cell>
        </row>
        <row r="261">
          <cell r="AQ261" t="n" vm="0">
            <v>2206163.35</v>
          </cell>
        </row>
        <row r="262">
          <cell r="AQ262" t="n" vm="0">
            <v>9079399.39</v>
          </cell>
        </row>
        <row r="263">
          <cell r="AQ263" t="n" vm="0">
            <v>1922790.69</v>
          </cell>
        </row>
        <row r="265">
          <cell r="AQ265" t="n" vm="0">
            <v>984707.34</v>
          </cell>
        </row>
        <row r="658">
          <cell r="AQ658" t="n" vm="0">
            <v>2446917.83</v>
          </cell>
        </row>
        <row r="660">
          <cell r="AQ660" t="n" vm="0">
            <v>11166727.55</v>
          </cell>
        </row>
        <row r="272">
          <cell r="AQ272" t="n" vm="0">
            <v>1491210.11</v>
          </cell>
        </row>
        <row r="663">
          <cell r="AQ663" t="n" vm="0">
            <v>9402022.45</v>
          </cell>
        </row>
        <row r="664">
          <cell r="AQ664" t="n" vm="0">
            <v>10332856.23</v>
          </cell>
        </row>
        <row r="276">
          <cell r="AQ276" t="n" vm="0">
            <v>1984926.18</v>
          </cell>
        </row>
        <row r="277">
          <cell r="AQ277" t="n" vm="0">
            <v>5786629.37</v>
          </cell>
        </row>
        <row r="278">
          <cell r="AQ278" t="n" vm="0">
            <v>2994279.08</v>
          </cell>
        </row>
        <row r="667">
          <cell r="AQ667" t="n" vm="0">
            <v>4085687.69</v>
          </cell>
        </row>
        <row r="668">
          <cell r="AQ668" t="n" vm="0">
            <v>8487496.94</v>
          </cell>
        </row>
        <row r="279">
          <cell r="AQ279" t="n" vm="0">
            <v>12463928.46</v>
          </cell>
        </row>
        <row r="281">
          <cell r="AQ281" t="n" vm="0">
            <v>28704.23</v>
          </cell>
        </row>
        <row r="671">
          <cell r="AQ671" t="n" vm="0">
            <v>8067636.85</v>
          </cell>
        </row>
        <row r="672">
          <cell r="AQ672" t="n" vm="0">
            <v>3334709.81</v>
          </cell>
        </row>
        <row r="284">
          <cell r="AQ284" t="n" vm="0">
            <v>5685203.5</v>
          </cell>
        </row>
        <row r="673">
          <cell r="AQ673" t="n" vm="0">
            <v>2778064.99</v>
          </cell>
        </row>
        <row r="675">
          <cell r="AQ675" t="n" vm="0">
            <v>15593304.69</v>
          </cell>
        </row>
        <row r="677">
          <cell r="AQ677" t="n" vm="0">
            <v>1803288.65</v>
          </cell>
        </row>
        <row r="680">
          <cell r="AQ680" t="n" vm="0">
            <v>163963.81</v>
          </cell>
        </row>
        <row r="681">
          <cell r="AQ681" t="n" vm="0">
            <v>8163043.88</v>
          </cell>
        </row>
        <row r="292">
          <cell r="AQ292" t="n" vm="0">
            <v>986805.12</v>
          </cell>
        </row>
        <row r="293">
          <cell r="AQ293" t="n" vm="0">
            <v>5025789.79</v>
          </cell>
        </row>
        <row r="682">
          <cell r="AQ682" t="n" vm="0">
            <v>8154096.95</v>
          </cell>
        </row>
        <row r="683">
          <cell r="AQ683" t="n" vm="0">
            <v>8447222.17</v>
          </cell>
        </row>
        <row r="294">
          <cell r="AQ294" t="n" vm="0">
            <v>12866380.99</v>
          </cell>
        </row>
        <row r="295">
          <cell r="AQ295" t="n" vm="0">
            <v>14969262.47</v>
          </cell>
        </row>
        <row r="685">
          <cell r="AQ685" t="n" vm="0">
            <v>4709295.12</v>
          </cell>
        </row>
        <row r="296">
          <cell r="AQ296" t="n" vm="0">
            <v>11925864.12</v>
          </cell>
        </row>
        <row r="691">
          <cell r="AQ691" t="n" vm="0">
            <v>11738083.39</v>
          </cell>
        </row>
        <row r="302">
          <cell r="AQ302" t="n" vm="0">
            <v>780874.19</v>
          </cell>
        </row>
        <row r="692">
          <cell r="AQ692" t="n" vm="0">
            <v>3284740.04</v>
          </cell>
        </row>
        <row r="304">
          <cell r="AQ304" t="n" vm="0">
            <v>671889.51</v>
          </cell>
        </row>
        <row r="695">
          <cell r="AQ695" t="n" vm="0">
            <v>956005.14</v>
          </cell>
        </row>
        <row r="306">
          <cell r="AQ306" t="n" vm="0">
            <v>4543523.1</v>
          </cell>
        </row>
        <row r="307">
          <cell r="AQ307" t="n" vm="0">
            <v>536980.39</v>
          </cell>
        </row>
        <row r="697">
          <cell r="AQ697" t="n" vm="0">
            <v>10533289.19</v>
          </cell>
        </row>
        <row r="698">
          <cell r="AQ698" t="n" vm="0">
            <v>11182586.96</v>
          </cell>
        </row>
        <row r="310">
          <cell r="AQ310" t="n" vm="0">
            <v>9505446.8</v>
          </cell>
        </row>
        <row r="311">
          <cell r="AQ311" t="n" vm="0">
            <v>7233905.25</v>
          </cell>
        </row>
        <row r="314">
          <cell r="AQ314" t="n" vm="0">
            <v>451053.55</v>
          </cell>
        </row>
        <row r="704">
          <cell r="AQ704" t="n" vm="0">
            <v>3724967.43</v>
          </cell>
        </row>
        <row r="315">
          <cell r="AQ315" t="n" vm="0">
            <v>6542621.16</v>
          </cell>
        </row>
        <row r="316">
          <cell r="AQ316" t="n" vm="0">
            <v>4006242.98</v>
          </cell>
        </row>
        <row r="705">
          <cell r="AQ705" t="n" vm="0">
            <v>1913882.97</v>
          </cell>
        </row>
        <row r="706">
          <cell r="AQ706" t="n" vm="0">
            <v>1252751.09</v>
          </cell>
        </row>
        <row r="317">
          <cell r="AQ317" t="n" vm="0">
            <v>6297532.22</v>
          </cell>
        </row>
        <row r="707">
          <cell r="AQ707" t="n" vm="0">
            <v>1736226</v>
          </cell>
        </row>
        <row r="318">
          <cell r="AQ318" t="n" vm="0">
            <v>1793609.55</v>
          </cell>
        </row>
        <row r="319">
          <cell r="AQ319" t="n" vm="0">
            <v>2290331.27</v>
          </cell>
        </row>
        <row r="583">
          <cell r="AQ583" t="n" vm="0">
            <v>2107381.47</v>
          </cell>
        </row>
        <row r="584">
          <cell r="AQ584" t="n" vm="0">
            <v>915534.38</v>
          </cell>
        </row>
        <row r="587">
          <cell r="AQ587" t="n" vm="0">
            <v>325034.2</v>
          </cell>
        </row>
        <row r="198">
          <cell r="AQ198" t="n" vm="0">
            <v>6333364.97</v>
          </cell>
        </row>
        <row r="589">
          <cell r="AQ589" t="n" vm="0">
            <v>2633357.2</v>
          </cell>
        </row>
        <row r="200">
          <cell r="AQ200" t="n" vm="0">
            <v>811833.05</v>
          </cell>
        </row>
        <row r="592">
          <cell r="AQ592" t="n" vm="0">
            <v>12904864.82</v>
          </cell>
        </row>
        <row r="593">
          <cell r="AQ593" t="n" vm="0">
            <v>11589974.07</v>
          </cell>
        </row>
        <row r="206">
          <cell r="AQ206" t="n" vm="0">
            <v>1144701.42</v>
          </cell>
        </row>
        <row r="597">
          <cell r="AQ597" t="n" vm="0">
            <v>14736184.47</v>
          </cell>
        </row>
        <row r="598">
          <cell r="AQ598" t="n" vm="0">
            <v>14514773.21</v>
          </cell>
        </row>
        <row r="601">
          <cell r="AQ601" t="n" vm="0">
            <v>5567792.8</v>
          </cell>
        </row>
        <row r="602">
          <cell r="AQ602" t="n" vm="0">
            <v>22687559.74</v>
          </cell>
        </row>
        <row r="214">
          <cell r="AQ214" t="n" vm="0">
            <v>351412.05</v>
          </cell>
        </row>
        <row r="605">
          <cell r="AQ605" t="n" vm="0">
            <v>19038428.47</v>
          </cell>
        </row>
        <row r="606">
          <cell r="AQ606" t="n" vm="0">
            <v>1269955.48</v>
          </cell>
        </row>
        <row r="217">
          <cell r="AQ217" t="n" vm="0">
            <v>7294241.75</v>
          </cell>
        </row>
        <row r="607">
          <cell r="AQ607" t="n" vm="0">
            <v>18915637.04</v>
          </cell>
        </row>
        <row r="218">
          <cell r="AQ218" t="n" vm="0">
            <v>216918.01</v>
          </cell>
        </row>
        <row r="219">
          <cell r="AQ219" t="n" vm="0">
            <v>10891373.02</v>
          </cell>
        </row>
        <row r="222">
          <cell r="AQ222" t="n" vm="0">
            <v>19834487.57</v>
          </cell>
        </row>
        <row r="228">
          <cell r="AQ228" t="n" vm="0">
            <v>12046514.9</v>
          </cell>
        </row>
        <row r="229">
          <cell r="AQ229" t="n" vm="0">
            <v>2895862.34</v>
          </cell>
        </row>
        <row r="230">
          <cell r="AQ230" t="n" vm="0">
            <v>12397462.62</v>
          </cell>
        </row>
        <row r="625">
          <cell r="AQ625" t="n" vm="0">
            <v>23464933.76</v>
          </cell>
        </row>
        <row r="627">
          <cell r="AQ627" t="n" vm="0">
            <v>7588181.1</v>
          </cell>
        </row>
        <row r="238">
          <cell r="AQ238" t="n" vm="0">
            <v>11883203.08</v>
          </cell>
        </row>
        <row r="628">
          <cell r="AQ628" t="n" vm="0">
            <v>1628267.57</v>
          </cell>
        </row>
        <row r="239">
          <cell r="AQ239" t="n" vm="0">
            <v>13628893.04</v>
          </cell>
        </row>
        <row r="630">
          <cell r="AQ630" t="n" vm="0">
            <v>6018407.85</v>
          </cell>
        </row>
        <row r="242">
          <cell r="AQ242" t="n" vm="0">
            <v>6855623.87</v>
          </cell>
        </row>
        <row r="243">
          <cell r="AQ243" t="n" vm="0">
            <v>4665107.47</v>
          </cell>
        </row>
        <row r="634">
          <cell r="AQ634" t="n" vm="0">
            <v>15456844.87</v>
          </cell>
        </row>
        <row r="637">
          <cell r="AQ637" t="n" vm="0">
            <v>1130875.09</v>
          </cell>
        </row>
        <row r="638">
          <cell r="AQ638" t="n" vm="0">
            <v>3226929.76</v>
          </cell>
        </row>
        <row r="640">
          <cell r="AQ640" t="n" vm="0">
            <v>3832456.98</v>
          </cell>
        </row>
        <row r="641">
          <cell r="AQ641" t="n" vm="0">
            <v>8855577.9</v>
          </cell>
        </row>
        <row r="643">
          <cell r="AQ643" t="n" vm="0">
            <v>537875</v>
          </cell>
        </row>
        <row r="390">
          <cell r="AQ390" t="n" vm="0">
            <v>8102944.83</v>
          </cell>
        </row>
        <row r="391">
          <cell r="AQ391" t="n" vm="0">
            <v>13001394.36</v>
          </cell>
        </row>
        <row r="780">
          <cell r="AQ780" t="n" vm="0">
            <v>2460898.1</v>
          </cell>
        </row>
        <row r="781">
          <cell r="AQ781" t="n" vm="0">
            <v>130219.21</v>
          </cell>
        </row>
        <row r="393">
          <cell r="AQ393" t="n" vm="0">
            <v>9108751.27</v>
          </cell>
        </row>
        <row r="782">
          <cell r="AQ782" t="n" vm="0">
            <v>159622.23</v>
          </cell>
        </row>
        <row r="395">
          <cell r="AQ395" t="n" vm="0">
            <v>1248922.71</v>
          </cell>
        </row>
        <row r="785">
          <cell r="AQ785" t="n" vm="0">
            <v>1063714.08</v>
          </cell>
        </row>
        <row r="396">
          <cell r="AQ396" t="n" vm="0">
            <v>1125635.88</v>
          </cell>
        </row>
        <row r="397">
          <cell r="AQ397" t="n" vm="0">
            <v>6064140.2</v>
          </cell>
        </row>
        <row r="787">
          <cell r="AQ787" t="n" vm="0">
            <v>168831.53</v>
          </cell>
        </row>
        <row r="402">
          <cell r="AQ402" t="n" vm="0">
            <v>9360266.22</v>
          </cell>
        </row>
        <row r="14">
          <cell r="AQ14" t="n" vm="0">
            <v>2468479.58</v>
          </cell>
        </row>
        <row r="404">
          <cell r="AQ404" t="n" vm="0">
            <v>1529371.52</v>
          </cell>
        </row>
        <row r="405">
          <cell r="AQ405" t="n" vm="0">
            <v>1080286.11</v>
          </cell>
        </row>
        <row r="406">
          <cell r="AQ406" t="n" vm="0">
            <v>3622743.38</v>
          </cell>
        </row>
        <row r="408">
          <cell r="AQ408" t="n" vm="0">
            <v>6039312.19</v>
          </cell>
        </row>
        <row r="19">
          <cell r="AQ19" t="n" vm="0">
            <v>2717686.14</v>
          </cell>
        </row>
        <row r="409">
          <cell r="AQ409" t="n" vm="0">
            <v>6445943.09</v>
          </cell>
        </row>
        <row r="21">
          <cell r="AQ21" t="n" vm="0">
            <v>2925938</v>
          </cell>
        </row>
        <row r="22">
          <cell r="AQ22" t="n" vm="0">
            <v>2833443.62</v>
          </cell>
        </row>
        <row r="23">
          <cell r="AQ23" t="n" vm="0">
            <v>2627686.87</v>
          </cell>
        </row>
        <row r="417">
          <cell r="AQ417" t="n" vm="0">
            <v>7906539.88</v>
          </cell>
        </row>
        <row r="420">
          <cell r="AQ420" t="n" vm="0">
            <v>1299942.26</v>
          </cell>
        </row>
        <row r="31">
          <cell r="AQ31" t="n" vm="0">
            <v>19571.91</v>
          </cell>
        </row>
        <row r="421">
          <cell r="AQ421" t="n" vm="0">
            <v>8198593.14</v>
          </cell>
        </row>
        <row r="38">
          <cell r="AQ38" t="n" vm="0">
            <v>722434.19</v>
          </cell>
        </row>
        <row r="41">
          <cell r="AQ41" t="n" vm="0">
            <v>246138.17</v>
          </cell>
        </row>
        <row r="43">
          <cell r="AQ43" t="n" vm="0">
            <v>531442.36</v>
          </cell>
        </row>
        <row r="433">
          <cell r="AQ433" t="n" vm="0">
            <v>589067.45</v>
          </cell>
        </row>
        <row r="44">
          <cell r="AQ44" t="n" vm="0">
            <v>659512.01</v>
          </cell>
        </row>
        <row r="46">
          <cell r="AQ46" t="n" vm="0">
            <v>10156.64</v>
          </cell>
        </row>
        <row r="435">
          <cell r="AQ435" t="n" vm="0">
            <v>1131552.07</v>
          </cell>
        </row>
        <row r="436">
          <cell r="AQ436" t="n" vm="0">
            <v>286710.4</v>
          </cell>
        </row>
        <row r="47">
          <cell r="AQ47" t="n" vm="0">
            <v>264108.52</v>
          </cell>
        </row>
        <row r="437">
          <cell r="AQ437" t="n" vm="0">
            <v>580204.14</v>
          </cell>
        </row>
        <row r="48">
          <cell r="AQ48" t="n" vm="0">
            <v>224821.47</v>
          </cell>
        </row>
        <row r="440">
          <cell r="AQ440" t="n" vm="0">
            <v>6184420.58</v>
          </cell>
        </row>
        <row r="442">
          <cell r="AQ442" t="n" vm="0">
            <v>3594321.69</v>
          </cell>
        </row>
        <row r="53">
          <cell r="AQ53" t="n" vm="0">
            <v>3149217.09</v>
          </cell>
        </row>
        <row r="447">
          <cell r="AQ447" t="n" vm="0">
            <v>154443.68</v>
          </cell>
        </row>
        <row r="59">
          <cell r="AQ59" t="n" vm="0">
            <v>719272.98</v>
          </cell>
        </row>
        <row r="60">
          <cell r="AQ60" t="n" vm="0">
            <v>193658.47</v>
          </cell>
        </row>
        <row r="64">
          <cell r="AQ64" t="n" vm="0">
            <v>4029554.73</v>
          </cell>
        </row>
        <row r="321">
          <cell r="AQ321" t="n" vm="0">
            <v>1475368.01</v>
          </cell>
        </row>
        <row r="323">
          <cell r="AQ323" t="n" vm="0">
            <v>2237833.17</v>
          </cell>
        </row>
        <row r="324">
          <cell r="AQ324" t="n" vm="0">
            <v>9051831.83</v>
          </cell>
        </row>
        <row r="715">
          <cell r="AQ715" t="n" vm="0">
            <v>18698876.2</v>
          </cell>
        </row>
        <row r="326">
          <cell r="AQ326" t="n" vm="0">
            <v>8593907.44</v>
          </cell>
        </row>
        <row r="716">
          <cell r="AQ716" t="n" vm="0">
            <v>18036802.25</v>
          </cell>
        </row>
        <row r="717">
          <cell r="AQ717" t="n" vm="0">
            <v>18030618.65</v>
          </cell>
        </row>
        <row r="328">
          <cell r="AQ328" t="n" vm="0">
            <v>16026195.47</v>
          </cell>
        </row>
        <row r="329">
          <cell r="AQ329" t="n" vm="0">
            <v>7738691.93</v>
          </cell>
        </row>
        <row r="330">
          <cell r="AQ330" t="n" vm="0">
            <v>4342906.42</v>
          </cell>
        </row>
        <row r="720">
          <cell r="AQ720" t="n" vm="0">
            <v>14294587.53</v>
          </cell>
        </row>
        <row r="331">
          <cell r="AQ331" t="n" vm="0">
            <v>1311609.89</v>
          </cell>
        </row>
        <row r="332">
          <cell r="AQ332" t="n" vm="0">
            <v>571057.78</v>
          </cell>
        </row>
        <row r="333">
          <cell r="AQ333" t="n" vm="0">
            <v>518237.52</v>
          </cell>
        </row>
        <row r="724">
          <cell r="AQ724" t="n" vm="0">
            <v>357044.43</v>
          </cell>
        </row>
        <row r="336">
          <cell r="AQ336" t="n" vm="0">
            <v>929402.22</v>
          </cell>
        </row>
        <row r="725">
          <cell r="AQ725" t="n" vm="0">
            <v>489552.25</v>
          </cell>
        </row>
        <row r="726">
          <cell r="AQ726" t="n" vm="0">
            <v>94557.64</v>
          </cell>
        </row>
        <row r="732">
          <cell r="AQ732" t="n" vm="0">
            <v>5585586.42</v>
          </cell>
        </row>
        <row r="344">
          <cell r="AQ344" t="n" vm="0">
            <v>5112771.44</v>
          </cell>
        </row>
        <row r="346">
          <cell r="AQ346" t="n" vm="0">
            <v>4061599.78</v>
          </cell>
        </row>
        <row r="736">
          <cell r="AQ736" t="n" vm="0">
            <v>9452769.73</v>
          </cell>
        </row>
        <row r="348">
          <cell r="AQ348" t="n" vm="0">
            <v>9998890.77</v>
          </cell>
        </row>
        <row r="738">
          <cell r="AQ738" t="n" vm="0">
            <v>6747408.44</v>
          </cell>
        </row>
        <row r="740">
          <cell r="AQ740" t="n" vm="0">
            <v>15072335.31</v>
          </cell>
        </row>
        <row r="743">
          <cell r="AQ743" t="n" vm="0">
            <v>3529855.17</v>
          </cell>
        </row>
        <row r="746">
          <cell r="AQ746" t="n" vm="0">
            <v>6364236.35</v>
          </cell>
        </row>
        <row r="749">
          <cell r="AQ749" t="n" vm="0">
            <v>1519155.71</v>
          </cell>
        </row>
        <row r="360">
          <cell r="AQ360" t="n" vm="0">
            <v>1908798.6</v>
          </cell>
        </row>
        <row r="364">
          <cell r="AQ364" t="n" vm="0">
            <v>5721211.37</v>
          </cell>
        </row>
        <row r="365">
          <cell r="AQ365" t="n" vm="0">
            <v>1595517.32</v>
          </cell>
        </row>
        <row r="755">
          <cell r="AQ755" t="n" vm="0">
            <v>2600659.37</v>
          </cell>
        </row>
        <row r="757">
          <cell r="AQ757" t="n" vm="0">
            <v>10512567.16</v>
          </cell>
        </row>
        <row r="369">
          <cell r="AQ369" t="n" vm="0">
            <v>8782978.42</v>
          </cell>
        </row>
        <row r="758">
          <cell r="AQ758" t="n" vm="0">
            <v>10332530.45</v>
          </cell>
        </row>
        <row r="759">
          <cell r="AQ759" t="n" vm="0">
            <v>10955223.63</v>
          </cell>
        </row>
        <row r="760">
          <cell r="AQ760" t="n" vm="0">
            <v>6587465.42</v>
          </cell>
        </row>
        <row r="372">
          <cell r="AQ372" t="n" vm="0">
            <v>7090536.96</v>
          </cell>
        </row>
        <row r="762">
          <cell r="AQ762" t="n" vm="0">
            <v>14083325.11</v>
          </cell>
        </row>
        <row r="373">
          <cell r="AQ373" t="n" vm="0">
            <v>22356425.49</v>
          </cell>
        </row>
        <row r="763">
          <cell r="AQ763" t="n" vm="0">
            <v>6844399.69</v>
          </cell>
        </row>
        <row r="764">
          <cell r="AQ764" t="n" vm="0">
            <v>7290368.43</v>
          </cell>
        </row>
        <row r="375">
          <cell r="AQ375" t="n" vm="0">
            <v>2945289.84</v>
          </cell>
        </row>
        <row r="376">
          <cell r="AQ376" t="n" vm="0">
            <v>3556479.89</v>
          </cell>
        </row>
        <row r="377">
          <cell r="AQ377" t="n" vm="0">
            <v>1417080.88</v>
          </cell>
        </row>
        <row r="378">
          <cell r="AQ378" t="n" vm="0">
            <v>8903644.71</v>
          </cell>
        </row>
        <row r="768">
          <cell r="AQ768" t="n" vm="0">
            <v>3364542.49</v>
          </cell>
        </row>
        <row r="379">
          <cell r="AQ379" t="n" vm="0">
            <v>1264872.92</v>
          </cell>
        </row>
        <row r="380">
          <cell r="AQ380" t="n" vm="0">
            <v>1446869.31</v>
          </cell>
        </row>
        <row r="381">
          <cell r="AQ381" t="n" vm="0">
            <v>835020.07</v>
          </cell>
        </row>
        <row r="382">
          <cell r="AQ382" t="n" vm="0">
            <v>4553146.77</v>
          </cell>
        </row>
        <row r="772">
          <cell r="AQ772" t="n" vm="0">
            <v>14833057.1</v>
          </cell>
        </row>
        <row r="383">
          <cell r="AQ383" t="n" vm="0">
            <v>13286936.66</v>
          </cell>
        </row>
        <row r="773">
          <cell r="AQ773" t="n" vm="0">
            <v>7467855.2</v>
          </cell>
        </row>
        <row r="774">
          <cell r="AQ774" t="n" vm="0">
            <v>2168702.09</v>
          </cell>
        </row>
        <row r="389">
          <cell r="AQ389" t="n" vm="0">
            <v>25973388.67</v>
          </cell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S1375"/>
  <sheetViews>
    <sheetView showZeros="true" topLeftCell="A7" workbookViewId="0">
      <pane activePane="bottomRight" state="frozen" topLeftCell="E11" xSplit="4" ySplit="4"/>
    </sheetView>
  </sheetViews>
  <sheetFormatPr baseColWidth="8" customHeight="false" defaultColWidth="9.00000016916618" defaultRowHeight="15" zeroHeight="false"/>
  <cols>
    <col customWidth="true" max="1" min="1" outlineLevel="0" style="1" width="6.85546898194269"/>
    <col customWidth="true" max="2" min="2" outlineLevel="0" style="1" width="6.99999983083382"/>
    <col customWidth="true" max="3" min="3" outlineLevel="0" style="1" width="43.4257816365712"/>
    <col customWidth="true" max="4" min="4" outlineLevel="0" style="1" width="95.0000032141574"/>
    <col customWidth="true" max="5" min="5" outlineLevel="0" style="1" width="14.8554689819427"/>
    <col customWidth="true" max="6" min="6" outlineLevel="0" style="1" width="14.7109374563868"/>
    <col customWidth="true" max="7" min="7" outlineLevel="0" style="1" width="13.1406246325922"/>
    <col customWidth="true" max="8" min="8" outlineLevel="0" style="1" width="12.2851566656466"/>
    <col customWidth="true" max="9" min="9" outlineLevel="0" style="1" width="19.710937625553"/>
    <col customWidth="true" max="10" min="10" outlineLevel="0" style="1" width="18.5703123162961"/>
    <col customWidth="true" max="11" min="11" outlineLevel="0" style="1" width="15.4257809599064"/>
    <col customWidth="true" max="12" min="12" outlineLevel="0" style="1" width="16.4257818057373"/>
    <col customWidth="true" max="13" min="13" outlineLevel="0" style="1" width="23.140626324254"/>
    <col customWidth="true" max="14" min="14" outlineLevel="0" style="1" width="17.1406253092569"/>
    <col customWidth="true" max="15" min="15" outlineLevel="0" style="1" width="21.5703121471299"/>
    <col customWidth="true" max="16" min="16" outlineLevel="0" style="1" width="18.4257807907402"/>
    <col customWidth="true" max="17" min="17" outlineLevel="0" style="1" width="21.285156158148"/>
    <col customWidth="true" max="19" min="18" outlineLevel="0" style="1" width="24.8554679669456"/>
    <col customWidth="true" hidden="true" max="21" min="20" outlineLevel="0" style="2" width="24.8554679669456"/>
    <col customWidth="true" max="22" min="22" outlineLevel="0" style="1" width="21.0000001691662"/>
    <col customWidth="true" max="23" min="23" outlineLevel="0" style="1" width="20.0000006766647"/>
    <col customWidth="true" max="24" min="24" outlineLevel="0" style="1" width="14.7109374563868"/>
    <col customWidth="true" hidden="true" max="25" min="25" outlineLevel="0" style="1" width="5.85546881277651"/>
    <col customWidth="true" hidden="true" max="26" min="26" outlineLevel="0" style="1" width="23.4257809599064"/>
    <col customWidth="true" hidden="true" max="27" min="27" outlineLevel="0" style="3" width="18.7109381330516"/>
    <col customWidth="true" hidden="true" max="28" min="28" outlineLevel="0" style="3" width="20.4257811290726"/>
    <col customWidth="true" hidden="true" max="29" min="29" outlineLevel="0" style="3" width="16.140624463426"/>
    <col customWidth="true" hidden="true" max="30" min="30" outlineLevel="0" width="16.140624463426"/>
    <col customWidth="true" hidden="true" max="31" min="31" outlineLevel="0" style="4" width="16.140624463426"/>
    <col customWidth="true" max="34" min="32" outlineLevel="0" width="16.140624463426"/>
    <col customWidth="true" max="35" min="35" outlineLevel="0" width="13.5703121471299"/>
    <col customWidth="true" max="36" min="36" outlineLevel="0" width="23.8554684744441"/>
  </cols>
  <sheetData>
    <row outlineLevel="0" r="1">
      <c r="W1" s="5" t="n"/>
      <c r="X1" s="5" t="s">
        <v>0</v>
      </c>
      <c r="Y1" s="5" t="n"/>
      <c r="Z1" s="5" t="n"/>
    </row>
    <row outlineLevel="0" r="2">
      <c r="M2" s="6" t="n"/>
      <c r="W2" s="5" t="n"/>
      <c r="X2" s="5" t="s">
        <v>1</v>
      </c>
      <c r="Y2" s="5" t="n"/>
      <c r="Z2" s="5" t="n"/>
    </row>
    <row ht="15.75" outlineLevel="0" r="4">
      <c r="D4" s="7" t="s">
        <v>2</v>
      </c>
      <c r="E4" s="9" t="n"/>
      <c r="L4" s="10" t="n"/>
    </row>
    <row outlineLevel="0" r="5">
      <c r="E5" s="9" t="n"/>
      <c r="L5" s="10" t="n"/>
    </row>
    <row outlineLevel="0" r="6">
      <c r="E6" s="9" t="n"/>
      <c r="L6" s="10" t="n"/>
    </row>
    <row customHeight="true" ht="15" outlineLevel="0" r="7">
      <c r="A7" s="13" t="s">
        <v>6</v>
      </c>
      <c r="B7" s="13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6" t="s">
        <v>13</v>
      </c>
      <c r="I7" s="17" t="s">
        <v>14</v>
      </c>
      <c r="J7" s="17" t="s">
        <v>15</v>
      </c>
      <c r="K7" s="18" t="s"/>
      <c r="L7" s="19" t="s">
        <v>16</v>
      </c>
      <c r="M7" s="20" t="s">
        <v>17</v>
      </c>
      <c r="N7" s="21" t="s"/>
      <c r="O7" s="22" t="s"/>
      <c r="P7" s="23" t="s"/>
      <c r="Q7" s="24" t="s"/>
      <c r="R7" s="25" t="s"/>
      <c r="S7" s="26" t="s"/>
      <c r="T7" s="27" t="n"/>
      <c r="U7" s="27" t="n"/>
      <c r="V7" s="20" t="s">
        <v>18</v>
      </c>
      <c r="W7" s="20" t="s">
        <v>19</v>
      </c>
      <c r="X7" s="29" t="s">
        <v>20</v>
      </c>
      <c r="Y7" s="31" t="n"/>
      <c r="Z7" s="31" t="n">
        <v>438008110</v>
      </c>
      <c r="AA7" s="31" t="n"/>
      <c r="AB7" s="31" t="n"/>
      <c r="AC7" s="32" t="n"/>
      <c r="AD7" s="33" t="n"/>
    </row>
    <row customHeight="true" ht="11.25" outlineLevel="0" r="8">
      <c r="A8" s="34" t="s"/>
      <c r="B8" s="35" t="s"/>
      <c r="C8" s="36" t="s"/>
      <c r="D8" s="37" t="s"/>
      <c r="E8" s="38" t="s"/>
      <c r="F8" s="39" t="s"/>
      <c r="G8" s="40" t="s"/>
      <c r="H8" s="41" t="s"/>
      <c r="I8" s="42" t="s"/>
      <c r="J8" s="17" t="s">
        <v>21</v>
      </c>
      <c r="K8" s="17" t="s">
        <v>22</v>
      </c>
      <c r="L8" s="43" t="s"/>
      <c r="M8" s="20" t="s">
        <v>23</v>
      </c>
      <c r="N8" s="20" t="s">
        <v>24</v>
      </c>
      <c r="O8" s="44" t="s"/>
      <c r="P8" s="45" t="s"/>
      <c r="Q8" s="46" t="s"/>
      <c r="R8" s="47" t="s"/>
      <c r="S8" s="48" t="s"/>
      <c r="T8" s="49" t="n"/>
      <c r="U8" s="49" t="n"/>
      <c r="V8" s="50" t="s"/>
      <c r="W8" s="51" t="s"/>
      <c r="X8" s="52" t="s"/>
      <c r="Y8" s="53" t="n"/>
      <c r="Z8" s="53" t="n">
        <f aca="false" ca="false" dt2D="false" dtr="false" t="normal">Z7-5000000</f>
        <v>433008110</v>
      </c>
      <c r="AA8" s="32" t="n"/>
      <c r="AB8" s="32" t="n"/>
      <c r="AC8" s="32" t="n"/>
      <c r="AD8" s="57" t="n"/>
    </row>
    <row customHeight="true" ht="102.75" outlineLevel="0" r="9">
      <c r="A9" s="58" t="s"/>
      <c r="B9" s="59" t="s"/>
      <c r="C9" s="60" t="s"/>
      <c r="D9" s="61" t="s"/>
      <c r="E9" s="62" t="s"/>
      <c r="F9" s="63" t="s"/>
      <c r="G9" s="64" t="s"/>
      <c r="H9" s="65" t="s"/>
      <c r="I9" s="66" t="s"/>
      <c r="J9" s="67" t="s"/>
      <c r="K9" s="68" t="s"/>
      <c r="L9" s="69" t="s"/>
      <c r="M9" s="70" t="s"/>
      <c r="N9" s="20" t="s">
        <v>27</v>
      </c>
      <c r="O9" s="20" t="s">
        <v>28</v>
      </c>
      <c r="P9" s="20" t="s">
        <v>29</v>
      </c>
      <c r="Q9" s="20" t="s">
        <v>30</v>
      </c>
      <c r="R9" s="20" t="s">
        <v>31</v>
      </c>
      <c r="S9" s="20" t="s">
        <v>32</v>
      </c>
      <c r="T9" s="71" t="s">
        <v>33</v>
      </c>
      <c r="U9" s="72" t="s">
        <v>34</v>
      </c>
      <c r="V9" s="73" t="s"/>
      <c r="W9" s="74" t="s"/>
      <c r="X9" s="75" t="s"/>
      <c r="Y9" s="76" t="n"/>
      <c r="Z9" s="15" t="n">
        <v>67833.11</v>
      </c>
      <c r="AA9" s="32" t="s">
        <v>35</v>
      </c>
      <c r="AB9" s="32" t="s">
        <v>36</v>
      </c>
      <c r="AC9" s="32" t="s">
        <v>37</v>
      </c>
      <c r="AG9" s="57" t="n"/>
    </row>
    <row ht="15.75" outlineLevel="0" r="10">
      <c r="A10" s="77" t="s"/>
      <c r="B10" s="78" t="s"/>
      <c r="C10" s="79" t="s"/>
      <c r="D10" s="80" t="s"/>
      <c r="E10" s="81" t="s"/>
      <c r="F10" s="82" t="s"/>
      <c r="G10" s="83" t="s"/>
      <c r="H10" s="84" t="s"/>
      <c r="I10" s="85" t="s">
        <v>39</v>
      </c>
      <c r="J10" s="85" t="s">
        <v>40</v>
      </c>
      <c r="K10" s="85" t="s">
        <v>41</v>
      </c>
      <c r="L10" s="86" t="s">
        <v>42</v>
      </c>
      <c r="M10" s="87" t="s">
        <v>43</v>
      </c>
      <c r="N10" s="87" t="s">
        <v>44</v>
      </c>
      <c r="O10" s="87" t="n"/>
      <c r="P10" s="87" t="s">
        <v>45</v>
      </c>
      <c r="Q10" s="87" t="s">
        <v>46</v>
      </c>
      <c r="R10" s="87" t="s">
        <v>47</v>
      </c>
      <c r="S10" s="87" t="n"/>
      <c r="T10" s="88" t="n"/>
      <c r="U10" s="88" t="n"/>
      <c r="V10" s="87" t="s">
        <v>48</v>
      </c>
      <c r="W10" s="87" t="s">
        <v>49</v>
      </c>
      <c r="X10" s="89" t="s"/>
      <c r="Y10" s="90" t="n"/>
      <c r="Z10" s="90" t="n"/>
      <c r="AA10" s="32" t="n"/>
      <c r="AB10" s="32" t="n"/>
      <c r="AC10" s="32" t="n"/>
    </row>
    <row customHeight="true" ht="16.5" outlineLevel="0" r="11">
      <c r="A11" s="91" t="n"/>
      <c r="B11" s="91" t="n"/>
      <c r="C11" s="91" t="n"/>
      <c r="D11" s="92" t="s">
        <v>50</v>
      </c>
      <c r="E11" s="92" t="n"/>
      <c r="F11" s="92" t="n"/>
      <c r="G11" s="92" t="n"/>
      <c r="H11" s="92" t="n"/>
      <c r="I11" s="93" t="n">
        <f aca="false" ca="false" dt2D="false" dtr="false" t="normal">+(+I49+I174)+I686</f>
        <v>2247247.8900000006</v>
      </c>
      <c r="J11" s="93" t="n">
        <f aca="false" ca="false" dt2D="false" dtr="false" t="normal">+(+J49+J174)+J686</f>
        <v>2075602.8100000005</v>
      </c>
      <c r="K11" s="93" t="n">
        <f aca="false" ca="false" dt2D="false" dtr="false" t="normal">+(+K49+K174)+K686</f>
        <v>99378.06000000004</v>
      </c>
      <c r="L11" s="94" t="n">
        <f aca="false" ca="false" dt2D="false" dtr="false" t="normal">+(+L49+L174)+L686</f>
        <v>88483</v>
      </c>
      <c r="M11" s="93" t="n">
        <f aca="false" ca="false" dt2D="false" dtr="false" t="normal">M12+M174+M686</f>
        <v>7428732933.774675</v>
      </c>
      <c r="N11" s="93" t="n">
        <f aca="false" ca="false" dt2D="false" dtr="false" t="normal">N12+N174+N686</f>
        <v>0</v>
      </c>
      <c r="O11" s="93" t="n">
        <f aca="false" ca="false" dt2D="false" dtr="false" t="normal">O12+O174+O686</f>
        <v>950999862.1516216</v>
      </c>
      <c r="P11" s="93" t="n">
        <f aca="false" ca="false" dt2D="false" dtr="false" t="normal">P12+P174+P686</f>
        <v>12138438</v>
      </c>
      <c r="Q11" s="93" t="n">
        <f aca="false" ca="false" dt2D="false" dtr="false" t="normal">Q12+Q174+Q686</f>
        <v>1122921282.4755</v>
      </c>
      <c r="R11" s="93" t="n">
        <f aca="false" ca="false" dt2D="false" dtr="false" t="normal">R12+R174+R686</f>
        <v>5211737491.7275505</v>
      </c>
      <c r="S11" s="93" t="n">
        <f aca="false" ca="false" dt2D="false" dtr="false" t="normal">S12+S174+S686</f>
        <v>130935859.42000008</v>
      </c>
      <c r="T11" s="95" t="n"/>
      <c r="U11" s="95" t="n"/>
      <c r="V11" s="93" t="n"/>
      <c r="W11" s="93" t="n"/>
      <c r="X11" s="96" t="n"/>
      <c r="Y11" s="96" t="n"/>
      <c r="Z11" s="97" t="n"/>
      <c r="AA11" s="97" t="n"/>
      <c r="AB11" s="97" t="n"/>
      <c r="AC11" s="97" t="n"/>
    </row>
    <row customHeight="true" ht="17.25" outlineLevel="0" r="12">
      <c r="A12" s="91" t="n"/>
      <c r="B12" s="91" t="n"/>
      <c r="C12" s="91" t="n"/>
      <c r="D12" s="92" t="s">
        <v>54</v>
      </c>
      <c r="E12" s="92" t="n"/>
      <c r="F12" s="92" t="n"/>
      <c r="G12" s="92" t="n"/>
      <c r="H12" s="92" t="n"/>
      <c r="I12" s="93" t="n">
        <f aca="false" ca="false" dt2D="false" dtr="false" t="normal">I13+I49</f>
        <v>546649.5</v>
      </c>
      <c r="J12" s="93" t="n">
        <f aca="false" ca="false" dt2D="false" dtr="false" t="normal">J13+J49</f>
        <v>491383.74000000005</v>
      </c>
      <c r="K12" s="93" t="n">
        <f aca="false" ca="false" dt2D="false" dtr="false" t="normal">K13+K49</f>
        <v>19361.200000000004</v>
      </c>
      <c r="L12" s="93" t="n">
        <f aca="false" ca="false" dt2D="false" dtr="false" t="normal">L13+L49</f>
        <v>20170</v>
      </c>
      <c r="M12" s="93" t="n">
        <f aca="false" ca="false" dt2D="false" dtr="false" t="normal">M13+M49+M168</f>
        <v>1016085900.8930962</v>
      </c>
      <c r="N12" s="93" t="n">
        <f aca="false" ca="false" dt2D="false" dtr="false" t="normal">N13+N49+N168</f>
        <v>0</v>
      </c>
      <c r="O12" s="93" t="n">
        <f aca="false" ca="false" dt2D="false" dtr="false" t="normal">O13+O49+O168</f>
        <v>79983642.15162155</v>
      </c>
      <c r="P12" s="93" t="n">
        <f aca="false" ca="false" dt2D="false" dtr="false" t="normal">P13+P49+P168</f>
        <v>9638438</v>
      </c>
      <c r="Q12" s="93" t="n">
        <f aca="false" ca="false" dt2D="false" dtr="false" t="normal">Q13+Q49+Q168</f>
        <v>187291611.75697467</v>
      </c>
      <c r="R12" s="93" t="n">
        <f aca="false" ca="false" dt2D="false" dtr="false" t="normal">R13+R49+R168</f>
        <v>662735066.3245002</v>
      </c>
      <c r="S12" s="93" t="n">
        <f aca="false" ca="false" dt2D="false" dtr="false" t="normal">S13+S49+S168</f>
        <v>76437142.66</v>
      </c>
      <c r="T12" s="93" t="n">
        <f aca="false" ca="false" dt2D="false" dtr="false" t="normal">T13+T49</f>
        <v>0</v>
      </c>
      <c r="U12" s="93" t="n">
        <f aca="false" ca="false" dt2D="false" dtr="false" t="normal">U13+U49</f>
        <v>76437142.66</v>
      </c>
      <c r="V12" s="93" t="n"/>
      <c r="W12" s="93" t="n"/>
      <c r="X12" s="96" t="n"/>
      <c r="Y12" s="96" t="n"/>
      <c r="Z12" s="97" t="n"/>
      <c r="AA12" s="97" t="n"/>
      <c r="AB12" s="97" t="n"/>
      <c r="AC12" s="97" t="n"/>
    </row>
    <row customFormat="true" customHeight="true" ht="20.25" outlineLevel="0" r="13" s="98">
      <c r="A13" s="99" t="n"/>
      <c r="B13" s="99" t="n"/>
      <c r="C13" s="99" t="n"/>
      <c r="D13" s="100" t="s">
        <v>56</v>
      </c>
      <c r="E13" s="100" t="n"/>
      <c r="F13" s="100" t="n"/>
      <c r="G13" s="100" t="n"/>
      <c r="H13" s="100" t="n"/>
      <c r="I13" s="101" t="n">
        <f aca="false" ca="false" dt2D="false" dtr="false" t="normal">SUM(I14:I48)</f>
        <v>108251.79</v>
      </c>
      <c r="J13" s="101" t="n">
        <f aca="false" ca="false" dt2D="false" dtr="false" t="normal">SUM(J14:J48)</f>
        <v>91963.83000000002</v>
      </c>
      <c r="K13" s="101" t="n">
        <f aca="false" ca="false" dt2D="false" dtr="false" t="normal">SUM(K14:K48)</f>
        <v>6220.8</v>
      </c>
      <c r="L13" s="101" t="n">
        <f aca="false" ca="false" dt2D="false" dtr="false" t="normal">SUM(L14:L48)</f>
        <v>3993</v>
      </c>
      <c r="M13" s="101" t="n">
        <f aca="false" ca="false" dt2D="false" dtr="false" t="normal">SUM(M14:M48)</f>
        <v>178496068.79000005</v>
      </c>
      <c r="N13" s="101" t="n">
        <f aca="false" ca="false" dt2D="false" dtr="false" t="normal">SUM(N14:N48)</f>
        <v>0</v>
      </c>
      <c r="O13" s="101" t="n">
        <f aca="false" ca="false" dt2D="false" dtr="false" t="normal">SUM(O14:O48)</f>
        <v>6441119.859999999</v>
      </c>
      <c r="P13" s="101" t="n">
        <f aca="false" ca="false" dt2D="false" dtr="false" t="normal">SUM(P14:P48)</f>
        <v>2388438</v>
      </c>
      <c r="Q13" s="101" t="n">
        <f aca="false" ca="false" dt2D="false" dtr="false" t="normal">SUM(Q14:Q48)</f>
        <v>17306220.65</v>
      </c>
      <c r="R13" s="101" t="n">
        <f aca="false" ca="false" dt2D="false" dtr="false" t="normal">SUM(R14:R48)</f>
        <v>108273572.97000001</v>
      </c>
      <c r="S13" s="101" t="n">
        <f aca="false" ca="false" dt2D="false" dtr="false" t="normal">SUM(S14:S48)</f>
        <v>44086717.31</v>
      </c>
      <c r="T13" s="102" t="n">
        <f aca="false" ca="false" dt2D="false" dtr="false" t="normal">SUM(T14:T48)</f>
        <v>0</v>
      </c>
      <c r="U13" s="102" t="n">
        <f aca="false" ca="false" dt2D="false" dtr="false" t="normal">SUM(U14:U48)</f>
        <v>44086717.31</v>
      </c>
      <c r="V13" s="101" t="n"/>
      <c r="W13" s="101" t="n"/>
      <c r="X13" s="103" t="n"/>
      <c r="Y13" s="103" t="n"/>
      <c r="Z13" s="103" t="n"/>
      <c r="AA13" s="104" t="n"/>
      <c r="AB13" s="104" t="n"/>
      <c r="AC13" s="104" t="n"/>
      <c r="AE13" s="105" t="n"/>
    </row>
    <row outlineLevel="0" r="14">
      <c r="A14" s="8" t="n">
        <v>1</v>
      </c>
      <c r="B14" s="8" t="n">
        <v>1</v>
      </c>
      <c r="C14" s="106" t="s">
        <v>60</v>
      </c>
      <c r="D14" s="106" t="s">
        <v>61</v>
      </c>
      <c r="E14" s="55" t="n">
        <v>1994</v>
      </c>
      <c r="F14" s="12" t="s">
        <v>5</v>
      </c>
      <c r="G14" s="12" t="n">
        <v>10</v>
      </c>
      <c r="H14" s="12" t="n">
        <v>1</v>
      </c>
      <c r="I14" s="12" t="n">
        <v>3265.2</v>
      </c>
      <c r="J14" s="12" t="n">
        <v>2810.5</v>
      </c>
      <c r="K14" s="56" t="n">
        <v>0</v>
      </c>
      <c r="L14" s="55" t="n">
        <v>90</v>
      </c>
      <c r="M14" s="15" t="n">
        <f aca="false" ca="false" dt2D="false" dtr="false" t="normal">SUM(N14:S14)</f>
        <v>2581263.94</v>
      </c>
      <c r="N14" s="15" t="n"/>
      <c r="O14" s="15" t="n"/>
      <c r="P14" s="15" t="n"/>
      <c r="Q14" s="15" t="n">
        <v>786856.35</v>
      </c>
      <c r="R14" s="15" t="n">
        <v>1794407.59</v>
      </c>
      <c r="S14" s="15" t="n">
        <v>0</v>
      </c>
      <c r="T14" s="107" t="n"/>
      <c r="U14" s="107" t="n"/>
      <c r="V14" s="15" t="n">
        <v>1190.671234272</v>
      </c>
      <c r="W14" s="15" t="n">
        <v>1207.283020064</v>
      </c>
      <c r="X14" s="12" t="n">
        <v>2025</v>
      </c>
      <c r="Y14" s="108" t="n"/>
      <c r="Z14" s="28" t="n">
        <f aca="false" ca="false" dt2D="false" dtr="false" t="normal">AC14-R14</f>
        <v>10984113.290000001</v>
      </c>
      <c r="AA14" s="109" t="n"/>
      <c r="AB14" s="110" t="n">
        <v>484187.319</v>
      </c>
      <c r="AC14" s="110" t="n">
        <v>12778520.88</v>
      </c>
    </row>
    <row outlineLevel="0" r="15">
      <c r="A15" s="8" t="n">
        <f aca="false" ca="false" dt2D="false" dtr="false" t="normal">A14+1</f>
        <v>2</v>
      </c>
      <c r="B15" s="8" t="n">
        <f aca="false" ca="false" dt2D="false" dtr="false" t="normal">B14+1</f>
        <v>2</v>
      </c>
      <c r="C15" s="106" t="s">
        <v>60</v>
      </c>
      <c r="D15" s="106" t="s">
        <v>62</v>
      </c>
      <c r="E15" s="55" t="n">
        <v>1989</v>
      </c>
      <c r="F15" s="12" t="s">
        <v>5</v>
      </c>
      <c r="G15" s="12" t="n">
        <v>10</v>
      </c>
      <c r="H15" s="12" t="n">
        <v>1</v>
      </c>
      <c r="I15" s="12" t="n">
        <v>3562.9</v>
      </c>
      <c r="J15" s="12" t="n">
        <v>3068</v>
      </c>
      <c r="K15" s="56" t="n">
        <v>0</v>
      </c>
      <c r="L15" s="55" t="n">
        <v>120</v>
      </c>
      <c r="M15" s="15" t="n">
        <f aca="false" ca="false" dt2D="false" dtr="false" t="normal">SUM(N15:S15)</f>
        <v>2609564.42</v>
      </c>
      <c r="N15" s="15" t="n"/>
      <c r="O15" s="15" t="n">
        <v>149487.45</v>
      </c>
      <c r="P15" s="15" t="n"/>
      <c r="Q15" s="15" t="n">
        <v>695009.07</v>
      </c>
      <c r="R15" s="15" t="n">
        <v>1765067.9</v>
      </c>
      <c r="S15" s="15" t="n">
        <v>0</v>
      </c>
      <c r="T15" s="107" t="n"/>
      <c r="U15" s="107" t="n"/>
      <c r="V15" s="15" t="n">
        <v>4712.02335049937</v>
      </c>
      <c r="W15" s="15" t="n">
        <v>1208.283020064</v>
      </c>
      <c r="X15" s="12" t="n">
        <v>2025</v>
      </c>
      <c r="Y15" s="111" t="n"/>
      <c r="Z15" s="28" t="n">
        <f aca="false" ca="false" dt2D="false" dtr="false" t="normal">AC15-R15</f>
        <v>16889599.3</v>
      </c>
      <c r="AA15" s="112" t="n">
        <v>468663.01</v>
      </c>
      <c r="AB15" s="110" t="n">
        <v>528548.904</v>
      </c>
      <c r="AC15" s="110" t="n">
        <v>18654667.2</v>
      </c>
      <c r="AD15" s="0" t="s">
        <v>65</v>
      </c>
    </row>
    <row customHeight="true" ht="18" outlineLevel="0" r="16">
      <c r="A16" s="8" t="n">
        <f aca="false" ca="false" dt2D="false" dtr="false" t="normal">A15+1</f>
        <v>3</v>
      </c>
      <c r="B16" s="8" t="n">
        <f aca="false" ca="false" dt2D="false" dtr="false" t="normal">B15+1</f>
        <v>3</v>
      </c>
      <c r="C16" s="106" t="s">
        <v>60</v>
      </c>
      <c r="D16" s="106" t="s">
        <v>66</v>
      </c>
      <c r="E16" s="55" t="n">
        <v>1991</v>
      </c>
      <c r="F16" s="12" t="s">
        <v>5</v>
      </c>
      <c r="G16" s="12" t="n">
        <v>2</v>
      </c>
      <c r="H16" s="12" t="n">
        <v>8</v>
      </c>
      <c r="I16" s="12" t="n">
        <v>1042.9</v>
      </c>
      <c r="J16" s="12" t="n">
        <v>988.8</v>
      </c>
      <c r="K16" s="56" t="n">
        <v>54.1</v>
      </c>
      <c r="L16" s="55" t="n">
        <v>39</v>
      </c>
      <c r="M16" s="15" t="n">
        <f aca="false" ca="false" dt2D="false" dtr="false" t="normal">SUM(N16:S16)</f>
        <v>10153709</v>
      </c>
      <c r="N16" s="15" t="n"/>
      <c r="O16" s="15" t="n">
        <v>62473.09</v>
      </c>
      <c r="P16" s="15" t="n"/>
      <c r="Q16" s="15" t="n">
        <v>436812.94</v>
      </c>
      <c r="R16" s="15" t="n">
        <v>5019238.44</v>
      </c>
      <c r="S16" s="15" t="n">
        <f aca="false" ca="false" dt2D="false" dtr="false" t="normal">T16+U16</f>
        <v>4635184.53</v>
      </c>
      <c r="T16" s="107" t="n"/>
      <c r="U16" s="107" t="n">
        <v>4635184.53</v>
      </c>
      <c r="V16" s="15" t="n">
        <v>12664.131824465</v>
      </c>
      <c r="W16" s="15" t="n">
        <v>1242.283020064</v>
      </c>
      <c r="X16" s="12" t="n">
        <v>2025</v>
      </c>
      <c r="Y16" s="108" t="n"/>
      <c r="Z16" s="28" t="n">
        <f aca="false" ca="false" dt2D="false" dtr="false" t="normal">AC16-R16</f>
        <v>0</v>
      </c>
      <c r="AA16" s="112" t="n">
        <v>15373.83</v>
      </c>
      <c r="AB16" s="110" t="n">
        <v>142211.7558</v>
      </c>
      <c r="AC16" s="110" t="n">
        <v>5019238.44</v>
      </c>
    </row>
    <row outlineLevel="0" r="17">
      <c r="A17" s="8" t="n">
        <f aca="false" ca="false" dt2D="false" dtr="false" t="normal">A16+1</f>
        <v>4</v>
      </c>
      <c r="B17" s="8" t="n">
        <f aca="false" ca="false" dt2D="false" dtr="false" t="normal">B16+1</f>
        <v>4</v>
      </c>
      <c r="C17" s="106" t="s">
        <v>68</v>
      </c>
      <c r="D17" s="106" t="s">
        <v>69</v>
      </c>
      <c r="E17" s="55" t="n">
        <v>1989</v>
      </c>
      <c r="F17" s="12" t="s">
        <v>5</v>
      </c>
      <c r="G17" s="12" t="n">
        <v>9</v>
      </c>
      <c r="H17" s="12" t="n">
        <v>3</v>
      </c>
      <c r="I17" s="12" t="n">
        <v>7106.9</v>
      </c>
      <c r="J17" s="12" t="n">
        <v>6247.4</v>
      </c>
      <c r="K17" s="56" t="n">
        <v>0</v>
      </c>
      <c r="L17" s="55" t="n">
        <v>266</v>
      </c>
      <c r="M17" s="15" t="n">
        <f aca="false" ca="false" dt2D="false" dtr="false" t="normal">SUM(N17:S17)</f>
        <v>6041462.52</v>
      </c>
      <c r="N17" s="15" t="n"/>
      <c r="O17" s="15" t="n"/>
      <c r="P17" s="15" t="n"/>
      <c r="Q17" s="15" t="n">
        <v>512202.43</v>
      </c>
      <c r="R17" s="15" t="n">
        <v>5529260.09</v>
      </c>
      <c r="S17" s="15" t="n"/>
      <c r="T17" s="107" t="n"/>
      <c r="U17" s="107" t="n"/>
      <c r="V17" s="15" t="n">
        <v>7522.68767618924</v>
      </c>
      <c r="W17" s="15" t="n">
        <v>7522.68767618924</v>
      </c>
      <c r="X17" s="12" t="n">
        <v>2025</v>
      </c>
      <c r="Y17" s="108" t="n"/>
      <c r="Z17" s="28" t="n">
        <f aca="false" ca="false" dt2D="false" dtr="false" t="normal">AC17-R17</f>
        <v>14233710.3</v>
      </c>
      <c r="AA17" s="109" t="n"/>
      <c r="AB17" s="110" t="n">
        <v>1099867.2648</v>
      </c>
      <c r="AC17" s="110" t="n">
        <v>19762970.39</v>
      </c>
    </row>
    <row outlineLevel="0" r="18">
      <c r="A18" s="8" t="n">
        <f aca="false" ca="false" dt2D="false" dtr="false" t="normal">A17+1</f>
        <v>5</v>
      </c>
      <c r="B18" s="8" t="n">
        <f aca="false" ca="false" dt2D="false" dtr="false" t="normal">B17+1</f>
        <v>5</v>
      </c>
      <c r="C18" s="106" t="s">
        <v>68</v>
      </c>
      <c r="D18" s="106" t="s">
        <v>70</v>
      </c>
      <c r="E18" s="55" t="n">
        <v>1994</v>
      </c>
      <c r="F18" s="12" t="s">
        <v>5</v>
      </c>
      <c r="G18" s="12" t="n">
        <v>9</v>
      </c>
      <c r="H18" s="12" t="n">
        <v>3</v>
      </c>
      <c r="I18" s="12" t="n">
        <v>7891.7</v>
      </c>
      <c r="J18" s="12" t="n">
        <v>6600.8</v>
      </c>
      <c r="K18" s="56" t="n">
        <v>0</v>
      </c>
      <c r="L18" s="55" t="n">
        <v>291</v>
      </c>
      <c r="M18" s="15" t="n">
        <f aca="false" ca="false" dt2D="false" dtr="false" t="normal">SUM(N18:S18)</f>
        <v>3097887.62</v>
      </c>
      <c r="N18" s="15" t="n"/>
      <c r="O18" s="15" t="n"/>
      <c r="P18" s="15" t="n"/>
      <c r="Q18" s="15" t="n"/>
      <c r="R18" s="15" t="n">
        <v>3097887.62</v>
      </c>
      <c r="S18" s="15" t="n"/>
      <c r="T18" s="107" t="n"/>
      <c r="U18" s="107" t="n"/>
      <c r="V18" s="15" t="n">
        <v>1911.37085745352</v>
      </c>
      <c r="W18" s="15" t="n">
        <v>1911.37085745352</v>
      </c>
      <c r="X18" s="12" t="n">
        <v>2025</v>
      </c>
      <c r="Y18" s="108" t="n"/>
      <c r="Z18" s="28" t="n">
        <f aca="false" ca="false" dt2D="false" dtr="false" t="normal">AC18-R18</f>
        <v>23722942.07</v>
      </c>
      <c r="AA18" s="109" t="n"/>
      <c r="AB18" s="110" t="n">
        <v>1162084.0416</v>
      </c>
      <c r="AC18" s="110" t="n">
        <v>26820829.69</v>
      </c>
      <c r="AD18" s="0" t="s">
        <v>72</v>
      </c>
    </row>
    <row outlineLevel="0" r="19">
      <c r="A19" s="8" t="n">
        <f aca="false" ca="false" dt2D="false" dtr="false" t="normal">A18+1</f>
        <v>6</v>
      </c>
      <c r="B19" s="8" t="n">
        <f aca="false" ca="false" dt2D="false" dtr="false" t="normal">B18+1</f>
        <v>6</v>
      </c>
      <c r="C19" s="106" t="s">
        <v>68</v>
      </c>
      <c r="D19" s="106" t="s">
        <v>73</v>
      </c>
      <c r="E19" s="55" t="s">
        <v>74</v>
      </c>
      <c r="F19" s="12" t="s">
        <v>5</v>
      </c>
      <c r="G19" s="12" t="s">
        <v>75</v>
      </c>
      <c r="H19" s="12" t="s">
        <v>76</v>
      </c>
      <c r="I19" s="12" t="n">
        <v>1276.4</v>
      </c>
      <c r="J19" s="12" t="n">
        <v>1181.5</v>
      </c>
      <c r="K19" s="56" t="n">
        <v>48.4</v>
      </c>
      <c r="L19" s="55" t="n">
        <v>69</v>
      </c>
      <c r="M19" s="15" t="n">
        <f aca="false" ca="false" dt2D="false" dtr="false" t="normal">SUM(N19:S19)</f>
        <v>2506508.4</v>
      </c>
      <c r="N19" s="15" t="n"/>
      <c r="O19" s="15" t="n">
        <v>1225745.61</v>
      </c>
      <c r="P19" s="15" t="n"/>
      <c r="Q19" s="15" t="n">
        <v>91454.65</v>
      </c>
      <c r="R19" s="15" t="n">
        <v>1189308.14</v>
      </c>
      <c r="S19" s="15" t="n">
        <f aca="false" ca="false" dt2D="false" dtr="false" t="normal">T19+U19</f>
        <v>0</v>
      </c>
      <c r="T19" s="107" t="n"/>
      <c r="U19" s="107" t="n"/>
      <c r="V19" s="15" t="n">
        <v>16969.400865557</v>
      </c>
      <c r="W19" s="15" t="n">
        <v>1267.283020064</v>
      </c>
      <c r="X19" s="12" t="n">
        <v>2025</v>
      </c>
      <c r="Y19" s="111" t="n"/>
      <c r="Z19" s="28" t="n">
        <f aca="false" ca="false" dt2D="false" dtr="false" t="normal">AC19-R19</f>
        <v>0</v>
      </c>
      <c r="AA19" s="112" t="n"/>
      <c r="AB19" s="110" t="n">
        <v>169246.7436</v>
      </c>
      <c r="AC19" s="110" t="n">
        <v>1189308.14</v>
      </c>
    </row>
    <row outlineLevel="0" r="20">
      <c r="A20" s="8" t="n">
        <f aca="false" ca="false" dt2D="false" dtr="false" t="normal">A19+1</f>
        <v>7</v>
      </c>
      <c r="B20" s="8" t="n">
        <f aca="false" ca="false" dt2D="false" dtr="false" t="normal">B19+1</f>
        <v>7</v>
      </c>
      <c r="C20" s="106" t="s">
        <v>68</v>
      </c>
      <c r="D20" s="106" t="s">
        <v>80</v>
      </c>
      <c r="E20" s="55" t="n">
        <v>1972</v>
      </c>
      <c r="F20" s="12" t="s">
        <v>5</v>
      </c>
      <c r="G20" s="12" t="n">
        <v>4</v>
      </c>
      <c r="H20" s="12" t="n">
        <v>4</v>
      </c>
      <c r="I20" s="12" t="n">
        <v>3047.8</v>
      </c>
      <c r="J20" s="12" t="n">
        <v>2789.4</v>
      </c>
      <c r="K20" s="56" t="n">
        <v>0</v>
      </c>
      <c r="L20" s="55" t="n">
        <v>107</v>
      </c>
      <c r="M20" s="15" t="n">
        <f aca="false" ca="false" dt2D="false" dtr="false" t="normal">SUM(N20:S20)</f>
        <v>1429584.02</v>
      </c>
      <c r="N20" s="15" t="n"/>
      <c r="O20" s="15" t="n"/>
      <c r="P20" s="15" t="n"/>
      <c r="Q20" s="15" t="n">
        <v>298744.74</v>
      </c>
      <c r="R20" s="15" t="n">
        <v>1130839.28</v>
      </c>
      <c r="S20" s="15" t="n"/>
      <c r="T20" s="107" t="n"/>
      <c r="U20" s="107" t="n"/>
      <c r="V20" s="15" t="n">
        <v>7603.05611937301</v>
      </c>
      <c r="W20" s="15" t="n">
        <v>7603.05611937301</v>
      </c>
      <c r="X20" s="12" t="n">
        <v>2025</v>
      </c>
      <c r="Y20" s="108" t="n"/>
      <c r="Z20" s="28" t="n">
        <f aca="false" ca="false" dt2D="false" dtr="false" t="normal">AC20-R20</f>
        <v>11413824.47</v>
      </c>
      <c r="AA20" s="109" t="n"/>
      <c r="AB20" s="110" t="n">
        <v>369305.4024</v>
      </c>
      <c r="AC20" s="110" t="n">
        <v>12544663.75</v>
      </c>
    </row>
    <row outlineLevel="0" r="21">
      <c r="A21" s="8" t="n">
        <f aca="false" ca="false" dt2D="false" dtr="false" t="normal">A20+1</f>
        <v>8</v>
      </c>
      <c r="B21" s="8" t="n">
        <f aca="false" ca="false" dt2D="false" dtr="false" t="normal">B20+1</f>
        <v>8</v>
      </c>
      <c r="C21" s="106" t="s">
        <v>68</v>
      </c>
      <c r="D21" s="106" t="s">
        <v>84</v>
      </c>
      <c r="E21" s="55" t="n">
        <v>1964</v>
      </c>
      <c r="F21" s="12" t="s">
        <v>5</v>
      </c>
      <c r="G21" s="12" t="n">
        <v>4</v>
      </c>
      <c r="H21" s="12" t="n">
        <v>2</v>
      </c>
      <c r="I21" s="12" t="n">
        <v>1348</v>
      </c>
      <c r="J21" s="12" t="n">
        <v>1248.9</v>
      </c>
      <c r="K21" s="56" t="n">
        <v>0</v>
      </c>
      <c r="L21" s="55" t="n">
        <v>74</v>
      </c>
      <c r="M21" s="15" t="n">
        <f aca="false" ca="false" dt2D="false" dtr="false" t="normal">SUM(N21:S21)</f>
        <v>530899.62</v>
      </c>
      <c r="N21" s="15" t="n"/>
      <c r="O21" s="15" t="n"/>
      <c r="P21" s="15" t="n"/>
      <c r="Q21" s="15" t="n">
        <v>92859</v>
      </c>
      <c r="R21" s="15" t="n">
        <v>438040.62</v>
      </c>
      <c r="S21" s="15" t="n"/>
      <c r="T21" s="107" t="n"/>
      <c r="U21" s="107" t="n"/>
      <c r="V21" s="15" t="n">
        <v>1159.19327605836</v>
      </c>
      <c r="W21" s="15" t="n">
        <v>1159.19327605836</v>
      </c>
      <c r="X21" s="12" t="n">
        <v>2025</v>
      </c>
      <c r="Y21" s="108" t="n"/>
      <c r="Z21" s="28" t="n">
        <f aca="false" ca="false" dt2D="false" dtr="false" t="normal">AC21-R21</f>
        <v>1902519.12</v>
      </c>
      <c r="AA21" s="109" t="n"/>
      <c r="AB21" s="110" t="n">
        <v>165349.3644</v>
      </c>
      <c r="AC21" s="110" t="n">
        <v>2340559.74</v>
      </c>
    </row>
    <row outlineLevel="0" r="22">
      <c r="A22" s="8" t="n">
        <f aca="false" ca="false" dt2D="false" dtr="false" t="normal">A21+1</f>
        <v>9</v>
      </c>
      <c r="B22" s="8" t="n">
        <f aca="false" ca="false" dt2D="false" dtr="false" t="normal">B21+1</f>
        <v>9</v>
      </c>
      <c r="C22" s="106" t="s">
        <v>68</v>
      </c>
      <c r="D22" s="106" t="s">
        <v>85</v>
      </c>
      <c r="E22" s="55" t="n">
        <v>1981</v>
      </c>
      <c r="F22" s="12" t="s">
        <v>5</v>
      </c>
      <c r="G22" s="12" t="n">
        <v>5</v>
      </c>
      <c r="H22" s="12" t="n">
        <v>4</v>
      </c>
      <c r="I22" s="12" t="n">
        <v>4887.3</v>
      </c>
      <c r="J22" s="12" t="n">
        <v>4312.9</v>
      </c>
      <c r="K22" s="56" t="n">
        <v>0</v>
      </c>
      <c r="L22" s="55" t="n">
        <v>195</v>
      </c>
      <c r="M22" s="15" t="n">
        <f aca="false" ca="false" dt2D="false" dtr="false" t="normal">SUM(N22:S22)</f>
        <v>8232192.42</v>
      </c>
      <c r="N22" s="15" t="n"/>
      <c r="O22" s="15" t="n"/>
      <c r="P22" s="15" t="n"/>
      <c r="Q22" s="15" t="n"/>
      <c r="R22" s="15" t="n">
        <v>8232192.42</v>
      </c>
      <c r="S22" s="15" t="n"/>
      <c r="T22" s="107" t="n"/>
      <c r="U22" s="107" t="n"/>
      <c r="V22" s="15" t="n">
        <v>16925.2601604879</v>
      </c>
      <c r="W22" s="15" t="n">
        <v>1306.283020064</v>
      </c>
      <c r="X22" s="12" t="n">
        <v>2025</v>
      </c>
      <c r="Y22" s="108" t="n"/>
      <c r="Z22" s="28" t="n">
        <f aca="false" ca="false" dt2D="false" dtr="false" t="normal">AC22-R22</f>
        <v>6615362.25</v>
      </c>
      <c r="AA22" s="109" t="n"/>
      <c r="AB22" s="110" t="n">
        <v>571010.7084</v>
      </c>
      <c r="AC22" s="110" t="n">
        <v>14847554.67</v>
      </c>
    </row>
    <row outlineLevel="0" r="23">
      <c r="A23" s="8" t="n">
        <f aca="false" ca="false" dt2D="false" dtr="false" t="normal">A22+1</f>
        <v>10</v>
      </c>
      <c r="B23" s="8" t="n">
        <f aca="false" ca="false" dt2D="false" dtr="false" t="normal">B22+1</f>
        <v>10</v>
      </c>
      <c r="C23" s="106" t="s">
        <v>68</v>
      </c>
      <c r="D23" s="106" t="s">
        <v>88</v>
      </c>
      <c r="E23" s="55" t="n">
        <v>1973</v>
      </c>
      <c r="F23" s="12" t="s">
        <v>5</v>
      </c>
      <c r="G23" s="12" t="n">
        <v>5</v>
      </c>
      <c r="H23" s="12" t="n">
        <v>4</v>
      </c>
      <c r="I23" s="12" t="n">
        <v>3343.7</v>
      </c>
      <c r="J23" s="12" t="n">
        <v>3061.9</v>
      </c>
      <c r="K23" s="56" t="n">
        <v>0</v>
      </c>
      <c r="L23" s="55" t="n">
        <v>160</v>
      </c>
      <c r="M23" s="15" t="n">
        <f aca="false" ca="false" dt2D="false" dtr="false" t="normal">SUM(N23:S23)</f>
        <v>1864807.79</v>
      </c>
      <c r="N23" s="15" t="n"/>
      <c r="O23" s="15" t="n"/>
      <c r="P23" s="15" t="n"/>
      <c r="Q23" s="15" t="n">
        <v>360722.44</v>
      </c>
      <c r="R23" s="15" t="n">
        <v>1504085.35</v>
      </c>
      <c r="S23" s="15" t="n">
        <v>0</v>
      </c>
      <c r="T23" s="107" t="n"/>
      <c r="U23" s="107" t="n"/>
      <c r="V23" s="15" t="n">
        <v>5206.53421589557</v>
      </c>
      <c r="W23" s="15" t="n">
        <v>5206.53421589557</v>
      </c>
      <c r="X23" s="12" t="n">
        <v>2025</v>
      </c>
      <c r="Y23" s="108" t="n"/>
      <c r="Z23" s="28" t="n">
        <f aca="false" ca="false" dt2D="false" dtr="false" t="normal">AC23-R23</f>
        <v>6588036.859999999</v>
      </c>
      <c r="AA23" s="109" t="n"/>
      <c r="AB23" s="110" t="n">
        <v>396950.8398</v>
      </c>
      <c r="AC23" s="110" t="n">
        <v>8092122.21</v>
      </c>
    </row>
    <row outlineLevel="0" r="24">
      <c r="A24" s="8" t="n">
        <f aca="false" ca="false" dt2D="false" dtr="false" t="normal">A23+1</f>
        <v>11</v>
      </c>
      <c r="B24" s="8" t="n">
        <f aca="false" ca="false" dt2D="false" dtr="false" t="normal">B23+1</f>
        <v>11</v>
      </c>
      <c r="C24" s="106" t="s">
        <v>68</v>
      </c>
      <c r="D24" s="106" t="s">
        <v>91</v>
      </c>
      <c r="E24" s="55" t="n">
        <v>1968</v>
      </c>
      <c r="F24" s="12" t="s">
        <v>5</v>
      </c>
      <c r="G24" s="12" t="n">
        <v>5</v>
      </c>
      <c r="H24" s="12" t="n">
        <v>5</v>
      </c>
      <c r="I24" s="12" t="n">
        <v>3261.1</v>
      </c>
      <c r="J24" s="12" t="n">
        <v>2512.5</v>
      </c>
      <c r="K24" s="56" t="n">
        <v>664.8</v>
      </c>
      <c r="L24" s="55" t="n">
        <v>128</v>
      </c>
      <c r="M24" s="15" t="n">
        <f aca="false" ca="false" dt2D="false" dtr="false" t="normal">SUM(N24:S24)</f>
        <v>1676753.94</v>
      </c>
      <c r="N24" s="15" t="n"/>
      <c r="O24" s="15" t="n"/>
      <c r="P24" s="15" t="n"/>
      <c r="Q24" s="15" t="n">
        <v>452637.8</v>
      </c>
      <c r="R24" s="15" t="n">
        <v>1224116.14</v>
      </c>
      <c r="S24" s="15" t="n"/>
      <c r="T24" s="107" t="n"/>
      <c r="U24" s="107" t="n"/>
      <c r="V24" s="15" t="n">
        <v>1016.77576941163</v>
      </c>
      <c r="W24" s="15" t="n">
        <v>1016.77576941163</v>
      </c>
      <c r="X24" s="12" t="n">
        <v>2025</v>
      </c>
      <c r="Y24" s="108" t="n"/>
      <c r="Z24" s="28" t="n">
        <f aca="false" ca="false" dt2D="false" dtr="false" t="normal">AC24-R24</f>
        <v>12847118.67</v>
      </c>
      <c r="AA24" s="109" t="n"/>
      <c r="AB24" s="110" t="n">
        <v>508746.4812</v>
      </c>
      <c r="AC24" s="110" t="n">
        <v>14071234.81</v>
      </c>
    </row>
    <row outlineLevel="0" r="25">
      <c r="A25" s="8" t="n">
        <f aca="false" ca="false" dt2D="false" dtr="false" t="normal">A24+1</f>
        <v>12</v>
      </c>
      <c r="B25" s="8" t="n">
        <f aca="false" ca="false" dt2D="false" dtr="false" t="normal">B24+1</f>
        <v>12</v>
      </c>
      <c r="C25" s="106" t="s">
        <v>68</v>
      </c>
      <c r="D25" s="106" t="s">
        <v>95</v>
      </c>
      <c r="E25" s="55" t="s">
        <v>90</v>
      </c>
      <c r="F25" s="12" t="s">
        <v>5</v>
      </c>
      <c r="G25" s="12" t="s">
        <v>75</v>
      </c>
      <c r="H25" s="12" t="s">
        <v>96</v>
      </c>
      <c r="I25" s="12" t="n">
        <v>5678.2</v>
      </c>
      <c r="J25" s="12" t="n">
        <v>4923.8</v>
      </c>
      <c r="K25" s="56" t="n">
        <v>69.9</v>
      </c>
      <c r="L25" s="55" t="n">
        <v>234</v>
      </c>
      <c r="M25" s="15" t="n">
        <f aca="false" ca="false" dt2D="false" dtr="false" t="normal">SUM(N25:S25)</f>
        <v>16475319.14</v>
      </c>
      <c r="N25" s="15" t="n"/>
      <c r="O25" s="15" t="n">
        <v>357703.91</v>
      </c>
      <c r="P25" s="15" t="n"/>
      <c r="Q25" s="15" t="n">
        <v>1546146.94</v>
      </c>
      <c r="R25" s="15" t="n">
        <v>3789801.97</v>
      </c>
      <c r="S25" s="15" t="n">
        <f aca="false" ca="false" dt2D="false" dtr="false" t="normal">T25+U25</f>
        <v>10781666.32</v>
      </c>
      <c r="T25" s="107" t="n"/>
      <c r="U25" s="107" t="n">
        <v>10781666.32</v>
      </c>
      <c r="V25" s="15" t="n">
        <v>2000.17354200408</v>
      </c>
      <c r="W25" s="15" t="n">
        <v>2000.17354200408</v>
      </c>
      <c r="X25" s="12" t="n">
        <v>2025</v>
      </c>
      <c r="Y25" s="108" t="n"/>
      <c r="Z25" s="28" t="n">
        <f aca="false" ca="false" dt2D="false" dtr="false" t="normal">AC25-R25</f>
        <v>202637.8900000099</v>
      </c>
      <c r="AA25" s="109" t="n"/>
      <c r="AB25" s="110" t="n">
        <v>670407.5154</v>
      </c>
      <c r="AC25" s="110" t="n">
        <v>3992439.86000001</v>
      </c>
    </row>
    <row outlineLevel="0" r="26">
      <c r="A26" s="8" t="n">
        <f aca="false" ca="false" dt2D="false" dtr="false" t="normal">A25+1</f>
        <v>13</v>
      </c>
      <c r="B26" s="8" t="n">
        <f aca="false" ca="false" dt2D="false" dtr="false" t="normal">B25+1</f>
        <v>13</v>
      </c>
      <c r="C26" s="106" t="s">
        <v>68</v>
      </c>
      <c r="D26" s="106" t="s">
        <v>97</v>
      </c>
      <c r="E26" s="55" t="s">
        <v>90</v>
      </c>
      <c r="F26" s="12" t="s">
        <v>5</v>
      </c>
      <c r="G26" s="12" t="s">
        <v>75</v>
      </c>
      <c r="H26" s="12" t="s">
        <v>96</v>
      </c>
      <c r="I26" s="12" t="n">
        <v>5563.5</v>
      </c>
      <c r="J26" s="12" t="n">
        <v>4878.9</v>
      </c>
      <c r="K26" s="56" t="n">
        <v>141.3</v>
      </c>
      <c r="L26" s="55" t="n">
        <v>240</v>
      </c>
      <c r="M26" s="15" t="n">
        <f aca="false" ca="false" dt2D="false" dtr="false" t="normal">SUM(N26:S26)</f>
        <v>17712213.12</v>
      </c>
      <c r="N26" s="15" t="n"/>
      <c r="O26" s="15" t="n">
        <v>534914.03</v>
      </c>
      <c r="P26" s="15" t="n"/>
      <c r="Q26" s="15" t="n">
        <v>910350.06</v>
      </c>
      <c r="R26" s="15" t="n">
        <v>4414762.79</v>
      </c>
      <c r="S26" s="15" t="n">
        <f aca="false" ca="false" dt2D="false" dtr="false" t="normal">T26+U26</f>
        <v>11852186.24</v>
      </c>
      <c r="T26" s="107" t="n"/>
      <c r="U26" s="107" t="n">
        <v>11852186.24</v>
      </c>
      <c r="V26" s="15" t="n">
        <v>10763.8161162197</v>
      </c>
      <c r="W26" s="15" t="n">
        <v>10763.8161162197</v>
      </c>
      <c r="X26" s="12" t="n">
        <v>2025</v>
      </c>
      <c r="Y26" s="108" t="n"/>
      <c r="Z26" s="28" t="n">
        <f aca="false" ca="false" dt2D="false" dtr="false" t="normal">AC26-R26</f>
        <v>-301415.06000000006</v>
      </c>
      <c r="AA26" s="109" t="n"/>
      <c r="AB26" s="110" t="n">
        <v>683376.3666</v>
      </c>
      <c r="AC26" s="110" t="n">
        <v>4113347.73</v>
      </c>
    </row>
    <row outlineLevel="0" r="27">
      <c r="A27" s="8" t="n">
        <f aca="false" ca="false" dt2D="false" dtr="false" t="normal">A26+1</f>
        <v>14</v>
      </c>
      <c r="B27" s="8" t="n">
        <f aca="false" ca="false" dt2D="false" dtr="false" t="normal">B26+1</f>
        <v>14</v>
      </c>
      <c r="C27" s="106" t="s">
        <v>68</v>
      </c>
      <c r="D27" s="106" t="s">
        <v>100</v>
      </c>
      <c r="E27" s="55" t="n">
        <v>1975</v>
      </c>
      <c r="F27" s="12" t="s">
        <v>5</v>
      </c>
      <c r="G27" s="12" t="n">
        <v>4</v>
      </c>
      <c r="H27" s="12" t="n">
        <v>6</v>
      </c>
      <c r="I27" s="12" t="n">
        <v>5531.3</v>
      </c>
      <c r="J27" s="12" t="n">
        <v>4842.7</v>
      </c>
      <c r="K27" s="56" t="n">
        <v>189.7</v>
      </c>
      <c r="L27" s="55" t="n">
        <v>235</v>
      </c>
      <c r="M27" s="15" t="n">
        <f aca="false" ca="false" dt2D="false" dtr="false" t="normal">SUM(N27:S27)</f>
        <v>7584638.62</v>
      </c>
      <c r="N27" s="15" t="n"/>
      <c r="O27" s="15" t="n"/>
      <c r="P27" s="15" t="n"/>
      <c r="Q27" s="15" t="n">
        <v>1026537.41</v>
      </c>
      <c r="R27" s="15" t="n">
        <v>6558101.21</v>
      </c>
      <c r="S27" s="15" t="n"/>
      <c r="T27" s="107" t="n"/>
      <c r="U27" s="107" t="n"/>
      <c r="V27" s="15" t="n">
        <v>2581.2418368051</v>
      </c>
      <c r="W27" s="15" t="n">
        <v>2581.2418368051</v>
      </c>
      <c r="X27" s="12" t="n">
        <v>2025</v>
      </c>
      <c r="Y27" s="108" t="n"/>
      <c r="Z27" s="28" t="n">
        <f aca="false" ca="false" dt2D="false" dtr="false" t="normal">AC27-R27</f>
        <v>14889003.32</v>
      </c>
      <c r="AA27" s="109" t="n"/>
      <c r="AB27" s="110" t="n">
        <v>691404.501</v>
      </c>
      <c r="AC27" s="110" t="n">
        <v>21447104.53</v>
      </c>
    </row>
    <row outlineLevel="0" r="28">
      <c r="A28" s="8" t="n">
        <f aca="false" ca="false" dt2D="false" dtr="false" t="normal">A27+1</f>
        <v>15</v>
      </c>
      <c r="B28" s="8" t="n">
        <f aca="false" ca="false" dt2D="false" dtr="false" t="normal">B27+1</f>
        <v>15</v>
      </c>
      <c r="C28" s="106" t="s">
        <v>68</v>
      </c>
      <c r="D28" s="106" t="s">
        <v>102</v>
      </c>
      <c r="E28" s="55" t="n">
        <v>1974</v>
      </c>
      <c r="F28" s="12" t="s">
        <v>5</v>
      </c>
      <c r="G28" s="12" t="n">
        <v>4</v>
      </c>
      <c r="H28" s="12" t="n">
        <v>4</v>
      </c>
      <c r="I28" s="12" t="n">
        <v>3940.9</v>
      </c>
      <c r="J28" s="12" t="n">
        <v>3373.8</v>
      </c>
      <c r="K28" s="56" t="n">
        <v>212.7</v>
      </c>
      <c r="L28" s="55" t="n">
        <v>166</v>
      </c>
      <c r="M28" s="15" t="n">
        <f aca="false" ca="false" dt2D="false" dtr="false" t="normal">SUM(N28:S28)</f>
        <v>1735841.3599999999</v>
      </c>
      <c r="N28" s="15" t="n"/>
      <c r="O28" s="15" t="n"/>
      <c r="P28" s="15" t="n"/>
      <c r="Q28" s="15" t="n">
        <v>396466.4</v>
      </c>
      <c r="R28" s="15" t="n">
        <v>1339374.96</v>
      </c>
      <c r="S28" s="15" t="n">
        <v>0</v>
      </c>
      <c r="T28" s="107" t="n"/>
      <c r="U28" s="107" t="n"/>
      <c r="V28" s="15" t="n">
        <v>614.240721104347</v>
      </c>
      <c r="W28" s="15" t="n">
        <v>614.240721104347</v>
      </c>
      <c r="X28" s="12" t="n">
        <v>2025</v>
      </c>
      <c r="Y28" s="108" t="n"/>
      <c r="Z28" s="28" t="n">
        <f aca="false" ca="false" dt2D="false" dtr="false" t="normal">AC28-R28</f>
        <v>5433055.21</v>
      </c>
      <c r="AA28" s="109" t="n"/>
      <c r="AB28" s="110" t="n">
        <v>503020.5786</v>
      </c>
      <c r="AC28" s="110" t="n">
        <v>6772430.17</v>
      </c>
    </row>
    <row outlineLevel="0" r="29">
      <c r="A29" s="8" t="n">
        <f aca="false" ca="false" dt2D="false" dtr="false" t="normal">A28+1</f>
        <v>16</v>
      </c>
      <c r="B29" s="8" t="n">
        <f aca="false" ca="false" dt2D="false" dtr="false" t="normal">B28+1</f>
        <v>16</v>
      </c>
      <c r="C29" s="106" t="s">
        <v>68</v>
      </c>
      <c r="D29" s="106" t="s">
        <v>104</v>
      </c>
      <c r="E29" s="55" t="n">
        <v>1977</v>
      </c>
      <c r="F29" s="12" t="s">
        <v>5</v>
      </c>
      <c r="G29" s="12" t="n">
        <v>9</v>
      </c>
      <c r="H29" s="12" t="n">
        <v>1</v>
      </c>
      <c r="I29" s="12" t="n">
        <v>2362.6</v>
      </c>
      <c r="J29" s="12" t="n">
        <v>1902.4</v>
      </c>
      <c r="K29" s="56" t="n">
        <v>195.5</v>
      </c>
      <c r="L29" s="55" t="n">
        <v>72</v>
      </c>
      <c r="M29" s="15" t="n">
        <f aca="false" ca="false" dt2D="false" dtr="false" t="normal">SUM(N29:S29)</f>
        <v>361884.29</v>
      </c>
      <c r="N29" s="15" t="n"/>
      <c r="O29" s="15" t="n"/>
      <c r="P29" s="15" t="n"/>
      <c r="Q29" s="15" t="n"/>
      <c r="R29" s="15" t="n">
        <v>361884.29</v>
      </c>
      <c r="S29" s="15" t="n"/>
      <c r="T29" s="107" t="n"/>
      <c r="U29" s="107" t="n"/>
      <c r="V29" s="15" t="n">
        <v>10664.5584199513</v>
      </c>
      <c r="W29" s="15" t="n">
        <v>1341.283020064</v>
      </c>
      <c r="X29" s="12" t="n">
        <v>2025</v>
      </c>
      <c r="Y29" s="108" t="n"/>
      <c r="Z29" s="28" t="n">
        <f aca="false" ca="false" dt2D="false" dtr="false" t="normal">AC29-R29</f>
        <v>8932809.05</v>
      </c>
      <c r="AA29" s="109" t="n"/>
      <c r="AB29" s="110" t="n">
        <v>393248.7498</v>
      </c>
      <c r="AC29" s="110" t="n">
        <v>9294693.34</v>
      </c>
      <c r="AD29" s="0" t="s">
        <v>72</v>
      </c>
    </row>
    <row outlineLevel="0" r="30">
      <c r="A30" s="8" t="n">
        <f aca="false" ca="false" dt2D="false" dtr="false" t="normal">A29+1</f>
        <v>17</v>
      </c>
      <c r="B30" s="8" t="n">
        <f aca="false" ca="false" dt2D="false" dtr="false" t="normal">B29+1</f>
        <v>17</v>
      </c>
      <c r="C30" s="106" t="s">
        <v>68</v>
      </c>
      <c r="D30" s="106" t="s">
        <v>105</v>
      </c>
      <c r="E30" s="55" t="n">
        <v>1977</v>
      </c>
      <c r="F30" s="12" t="s">
        <v>5</v>
      </c>
      <c r="G30" s="12" t="n">
        <v>9</v>
      </c>
      <c r="H30" s="12" t="n">
        <v>1</v>
      </c>
      <c r="I30" s="12" t="n">
        <v>2365.99</v>
      </c>
      <c r="J30" s="12" t="n">
        <v>1903.5</v>
      </c>
      <c r="K30" s="56" t="n">
        <v>136</v>
      </c>
      <c r="L30" s="55" t="n">
        <v>71</v>
      </c>
      <c r="M30" s="15" t="n">
        <f aca="false" ca="false" dt2D="false" dtr="false" t="normal">SUM(N30:S30)</f>
        <v>443335.12</v>
      </c>
      <c r="N30" s="15" t="n"/>
      <c r="O30" s="15" t="n"/>
      <c r="P30" s="15" t="n"/>
      <c r="Q30" s="15" t="n"/>
      <c r="R30" s="15" t="n">
        <v>443335.12</v>
      </c>
      <c r="S30" s="15" t="n">
        <v>0</v>
      </c>
      <c r="T30" s="107" t="n"/>
      <c r="U30" s="107" t="n"/>
      <c r="V30" s="15" t="n">
        <v>10343.4567487209</v>
      </c>
      <c r="W30" s="15" t="n">
        <v>1334.283020064</v>
      </c>
      <c r="X30" s="12" t="n">
        <v>2025</v>
      </c>
      <c r="Y30" s="108" t="n"/>
      <c r="Z30" s="28" t="n">
        <f aca="false" ca="false" dt2D="false" dtr="false" t="normal">AC30-R30</f>
        <v>9562689.680000002</v>
      </c>
      <c r="AA30" s="109" t="n"/>
      <c r="AB30" s="110" t="n">
        <v>375690.582</v>
      </c>
      <c r="AC30" s="110" t="n">
        <v>10006024.8</v>
      </c>
      <c r="AD30" s="0" t="s">
        <v>72</v>
      </c>
    </row>
    <row outlineLevel="0" r="31">
      <c r="A31" s="8" t="n">
        <f aca="false" ca="false" dt2D="false" dtr="false" t="normal">A30+1</f>
        <v>18</v>
      </c>
      <c r="B31" s="8" t="n">
        <f aca="false" ca="false" dt2D="false" dtr="false" t="normal">B30+1</f>
        <v>18</v>
      </c>
      <c r="C31" s="106" t="s">
        <v>68</v>
      </c>
      <c r="D31" s="106" t="s">
        <v>107</v>
      </c>
      <c r="E31" s="55" t="n">
        <v>1977</v>
      </c>
      <c r="F31" s="12" t="s">
        <v>5</v>
      </c>
      <c r="G31" s="12" t="n">
        <v>9</v>
      </c>
      <c r="H31" s="12" t="n">
        <v>1</v>
      </c>
      <c r="I31" s="12" t="n">
        <v>2366.89</v>
      </c>
      <c r="J31" s="12" t="n">
        <v>1904.8</v>
      </c>
      <c r="K31" s="56" t="n">
        <v>41.8</v>
      </c>
      <c r="L31" s="55" t="n">
        <v>59</v>
      </c>
      <c r="M31" s="15" t="n">
        <f aca="false" ca="false" dt2D="false" dtr="false" t="normal">SUM(N31:S31)</f>
        <v>464279.55</v>
      </c>
      <c r="N31" s="15" t="n"/>
      <c r="O31" s="15" t="n"/>
      <c r="P31" s="15" t="n"/>
      <c r="Q31" s="15" t="n"/>
      <c r="R31" s="15" t="n">
        <v>464279.55</v>
      </c>
      <c r="S31" s="15" t="n"/>
      <c r="T31" s="107" t="n"/>
      <c r="U31" s="107" t="n"/>
      <c r="V31" s="15" t="n">
        <v>9884.32031756091</v>
      </c>
      <c r="W31" s="15" t="n">
        <v>1335.283020064</v>
      </c>
      <c r="X31" s="12" t="n">
        <v>2025</v>
      </c>
      <c r="Y31" s="108" t="n"/>
      <c r="Z31" s="28" t="n">
        <f aca="false" ca="false" dt2D="false" dtr="false" t="normal">AC31-R31</f>
        <v>8497822.53</v>
      </c>
      <c r="AA31" s="109" t="n"/>
      <c r="AB31" s="110" t="n">
        <v>347814.8796</v>
      </c>
      <c r="AC31" s="110" t="n">
        <v>8962102.08</v>
      </c>
      <c r="AD31" s="0" t="s">
        <v>72</v>
      </c>
    </row>
    <row outlineLevel="0" r="32">
      <c r="A32" s="8" t="n">
        <f aca="false" ca="false" dt2D="false" dtr="false" t="normal">A31+1</f>
        <v>19</v>
      </c>
      <c r="B32" s="8" t="n">
        <f aca="false" ca="false" dt2D="false" dtr="false" t="normal">B31+1</f>
        <v>19</v>
      </c>
      <c r="C32" s="106" t="s">
        <v>86</v>
      </c>
      <c r="D32" s="106" t="s">
        <v>109</v>
      </c>
      <c r="E32" s="55" t="n">
        <v>1965</v>
      </c>
      <c r="F32" s="12" t="s">
        <v>5</v>
      </c>
      <c r="G32" s="12" t="n">
        <v>3</v>
      </c>
      <c r="H32" s="12" t="n">
        <v>2</v>
      </c>
      <c r="I32" s="12" t="n">
        <v>1057</v>
      </c>
      <c r="J32" s="12" t="n">
        <v>910.1</v>
      </c>
      <c r="K32" s="56" t="n">
        <v>0</v>
      </c>
      <c r="L32" s="55" t="n">
        <v>42</v>
      </c>
      <c r="M32" s="15" t="n">
        <f aca="false" ca="false" dt2D="false" dtr="false" t="normal">SUM(N32:S32)</f>
        <v>1256800.0899999999</v>
      </c>
      <c r="N32" s="15" t="n"/>
      <c r="O32" s="15" t="n"/>
      <c r="P32" s="15" t="n"/>
      <c r="Q32" s="15" t="n">
        <v>107218.88</v>
      </c>
      <c r="R32" s="15" t="n">
        <v>1149581.21</v>
      </c>
      <c r="S32" s="15" t="n">
        <f aca="false" ca="false" dt2D="false" dtr="false" t="normal">T32+U32</f>
        <v>0</v>
      </c>
      <c r="T32" s="107" t="n">
        <v>0</v>
      </c>
      <c r="U32" s="107" t="n"/>
      <c r="V32" s="15" t="n">
        <v>1500.06317892166</v>
      </c>
      <c r="W32" s="15" t="n">
        <v>1500.06317892166</v>
      </c>
      <c r="X32" s="12" t="n">
        <v>2025</v>
      </c>
      <c r="Y32" s="108" t="n"/>
      <c r="Z32" s="28" t="n">
        <f aca="false" ca="false" dt2D="false" dtr="false" t="normal">AC32-R32</f>
        <v>2830647.85</v>
      </c>
      <c r="AA32" s="113" t="n"/>
      <c r="AB32" s="110" t="n">
        <v>117987.1842</v>
      </c>
      <c r="AC32" s="110" t="n">
        <v>3980229.06</v>
      </c>
    </row>
    <row outlineLevel="0" r="33">
      <c r="A33" s="8" t="n">
        <f aca="false" ca="false" dt2D="false" dtr="false" t="normal">A32+1</f>
        <v>20</v>
      </c>
      <c r="B33" s="8" t="n">
        <f aca="false" ca="false" dt2D="false" dtr="false" t="normal">B32+1</f>
        <v>20</v>
      </c>
      <c r="C33" s="106" t="s">
        <v>86</v>
      </c>
      <c r="D33" s="106" t="s">
        <v>111</v>
      </c>
      <c r="E33" s="55" t="n">
        <v>1965</v>
      </c>
      <c r="F33" s="12" t="s">
        <v>5</v>
      </c>
      <c r="G33" s="12" t="n">
        <v>3</v>
      </c>
      <c r="H33" s="12" t="n">
        <v>2</v>
      </c>
      <c r="I33" s="12" t="n">
        <v>1034.1</v>
      </c>
      <c r="J33" s="12" t="n">
        <v>959.8</v>
      </c>
      <c r="K33" s="56" t="n">
        <v>0</v>
      </c>
      <c r="L33" s="55" t="n">
        <v>25</v>
      </c>
      <c r="M33" s="15" t="n">
        <f aca="false" ca="false" dt2D="false" dtr="false" t="normal">SUM(N33:S33)</f>
        <v>1311707.2799999998</v>
      </c>
      <c r="N33" s="15" t="n"/>
      <c r="O33" s="15" t="n">
        <v>66089.4</v>
      </c>
      <c r="P33" s="15" t="n"/>
      <c r="Q33" s="15" t="n"/>
      <c r="R33" s="15" t="n">
        <v>1245617.88</v>
      </c>
      <c r="S33" s="15" t="n">
        <f aca="false" ca="false" dt2D="false" dtr="false" t="normal">T33+U33</f>
        <v>0</v>
      </c>
      <c r="T33" s="107" t="n"/>
      <c r="U33" s="107" t="n"/>
      <c r="V33" s="15" t="n">
        <v>7746.6906716509</v>
      </c>
      <c r="W33" s="15" t="n">
        <v>7746.6906716509</v>
      </c>
      <c r="X33" s="12" t="n">
        <v>2025</v>
      </c>
      <c r="Y33" s="108" t="n"/>
      <c r="Z33" s="28" t="n">
        <f aca="false" ca="false" dt2D="false" dtr="false" t="normal">AC33-R33</f>
        <v>2391447.56</v>
      </c>
      <c r="AA33" s="114" t="n"/>
      <c r="AB33" s="110" t="n">
        <v>124430.3916</v>
      </c>
      <c r="AC33" s="110" t="n">
        <v>3637065.44</v>
      </c>
    </row>
    <row outlineLevel="0" r="34">
      <c r="A34" s="8" t="n">
        <f aca="false" ca="false" dt2D="false" dtr="false" t="normal">A33+1</f>
        <v>21</v>
      </c>
      <c r="B34" s="8" t="n">
        <f aca="false" ca="false" dt2D="false" dtr="false" t="normal">B33+1</f>
        <v>21</v>
      </c>
      <c r="C34" s="106" t="s">
        <v>86</v>
      </c>
      <c r="D34" s="106" t="s">
        <v>89</v>
      </c>
      <c r="E34" s="55" t="n">
        <v>1974</v>
      </c>
      <c r="F34" s="12" t="s">
        <v>5</v>
      </c>
      <c r="G34" s="12" t="n">
        <v>4</v>
      </c>
      <c r="H34" s="12" t="n">
        <v>3</v>
      </c>
      <c r="I34" s="12" t="n">
        <v>2238.2</v>
      </c>
      <c r="J34" s="12" t="n">
        <v>2068.45</v>
      </c>
      <c r="K34" s="56" t="n">
        <v>0</v>
      </c>
      <c r="L34" s="55" t="n">
        <v>74</v>
      </c>
      <c r="M34" s="15" t="n">
        <f aca="false" ca="false" dt2D="false" dtr="false" t="normal">SUM(N34:S34)</f>
        <v>2887952.98</v>
      </c>
      <c r="N34" s="15" t="n"/>
      <c r="O34" s="15" t="n">
        <v>451981.49</v>
      </c>
      <c r="P34" s="15" t="n"/>
      <c r="Q34" s="15" t="n">
        <v>930049.2</v>
      </c>
      <c r="R34" s="15" t="n">
        <v>1505922.29</v>
      </c>
      <c r="S34" s="15" t="n">
        <f aca="false" ca="false" dt2D="false" dtr="false" t="normal">T34+U34</f>
        <v>0</v>
      </c>
      <c r="T34" s="107" t="n"/>
      <c r="U34" s="107" t="n"/>
      <c r="V34" s="15" t="n">
        <v>1511.83073101516</v>
      </c>
      <c r="W34" s="15" t="n">
        <v>1511.83073101516</v>
      </c>
      <c r="X34" s="12" t="n">
        <v>2025</v>
      </c>
      <c r="Y34" s="108" t="n"/>
      <c r="Z34" s="28" t="n">
        <f aca="false" ca="false" dt2D="false" dtr="false" t="normal">AC34-R34</f>
        <v>7958477.53</v>
      </c>
      <c r="AA34" s="114" t="n">
        <v>686365.11</v>
      </c>
      <c r="AB34" s="110" t="n">
        <v>268157.9949</v>
      </c>
      <c r="AC34" s="110" t="n">
        <v>9464399.82</v>
      </c>
    </row>
    <row outlineLevel="0" r="35">
      <c r="A35" s="8" t="n">
        <f aca="false" ca="false" dt2D="false" dtr="false" t="normal">A34+1</f>
        <v>22</v>
      </c>
      <c r="B35" s="8" t="n">
        <f aca="false" ca="false" dt2D="false" dtr="false" t="normal">B34+1</f>
        <v>22</v>
      </c>
      <c r="C35" s="106" t="s">
        <v>86</v>
      </c>
      <c r="D35" s="106" t="s">
        <v>113</v>
      </c>
      <c r="E35" s="55" t="n">
        <v>1981</v>
      </c>
      <c r="F35" s="12" t="s">
        <v>5</v>
      </c>
      <c r="G35" s="12" t="n">
        <v>5</v>
      </c>
      <c r="H35" s="12" t="n">
        <v>4</v>
      </c>
      <c r="I35" s="12" t="n">
        <v>3315.7</v>
      </c>
      <c r="J35" s="12" t="n">
        <v>2406</v>
      </c>
      <c r="K35" s="56" t="n">
        <v>444.3</v>
      </c>
      <c r="L35" s="55" t="n">
        <v>83</v>
      </c>
      <c r="M35" s="15" t="n">
        <f aca="false" ca="false" dt2D="false" dtr="false" t="normal">SUM(N35:S35)</f>
        <v>424556.5</v>
      </c>
      <c r="N35" s="15" t="n"/>
      <c r="O35" s="15" t="n"/>
      <c r="P35" s="15" t="n"/>
      <c r="Q35" s="15" t="n">
        <v>424556.5</v>
      </c>
      <c r="R35" s="15" t="n"/>
      <c r="S35" s="15" t="n">
        <v>0</v>
      </c>
      <c r="T35" s="107" t="n"/>
      <c r="U35" s="107" t="n"/>
      <c r="V35" s="15" t="n">
        <v>185.991828930288</v>
      </c>
      <c r="W35" s="15" t="n">
        <v>185.991828930288</v>
      </c>
      <c r="X35" s="12" t="n">
        <v>2025</v>
      </c>
      <c r="Y35" s="108" t="n"/>
      <c r="Z35" s="28" t="n">
        <f aca="false" ca="false" dt2D="false" dtr="false" t="normal">AC35-R35</f>
        <v>15073172.28</v>
      </c>
      <c r="AA35" s="109" t="n">
        <v>1643663.48</v>
      </c>
      <c r="AB35" s="110" t="n">
        <v>427073.2146</v>
      </c>
      <c r="AC35" s="110" t="n">
        <v>15073172.28</v>
      </c>
      <c r="AD35" s="0" t="s">
        <v>115</v>
      </c>
    </row>
    <row outlineLevel="0" r="36">
      <c r="A36" s="8" t="n">
        <f aca="false" ca="false" dt2D="false" dtr="false" t="normal">A35+1</f>
        <v>23</v>
      </c>
      <c r="B36" s="8" t="n">
        <f aca="false" ca="false" dt2D="false" dtr="false" t="normal">B35+1</f>
        <v>23</v>
      </c>
      <c r="C36" s="106" t="s">
        <v>118</v>
      </c>
      <c r="D36" s="106" t="s">
        <v>119</v>
      </c>
      <c r="E36" s="55" t="n">
        <v>1969</v>
      </c>
      <c r="F36" s="12" t="s">
        <v>5</v>
      </c>
      <c r="G36" s="12" t="n">
        <v>4</v>
      </c>
      <c r="H36" s="12" t="n">
        <v>4</v>
      </c>
      <c r="I36" s="12" t="n">
        <v>1301.1</v>
      </c>
      <c r="J36" s="12" t="n">
        <v>1206.1</v>
      </c>
      <c r="K36" s="56" t="n">
        <v>0</v>
      </c>
      <c r="L36" s="55" t="n">
        <v>55</v>
      </c>
      <c r="M36" s="15" t="n">
        <f aca="false" ca="false" dt2D="false" dtr="false" t="normal">SUM(N36:S36)</f>
        <v>1188278.56</v>
      </c>
      <c r="N36" s="15" t="n"/>
      <c r="O36" s="15" t="n"/>
      <c r="P36" s="15" t="n"/>
      <c r="Q36" s="15" t="n">
        <v>129173.31</v>
      </c>
      <c r="R36" s="15" t="n">
        <v>1059105.25</v>
      </c>
      <c r="S36" s="15" t="n"/>
      <c r="T36" s="107" t="n"/>
      <c r="U36" s="107" t="n"/>
      <c r="V36" s="15" t="n">
        <v>6767.50786872611</v>
      </c>
      <c r="W36" s="15" t="n">
        <v>1365.283020064</v>
      </c>
      <c r="X36" s="12" t="n">
        <v>2025</v>
      </c>
      <c r="Y36" s="108" t="n"/>
      <c r="Z36" s="28" t="n">
        <f aca="false" ca="false" dt2D="false" dtr="false" t="normal">AC36-R36</f>
        <v>3738138.12</v>
      </c>
      <c r="AA36" s="109" t="n"/>
      <c r="AB36" s="110" t="n">
        <v>156361.2162</v>
      </c>
      <c r="AC36" s="110" t="n">
        <v>4797243.37</v>
      </c>
    </row>
    <row outlineLevel="0" r="37">
      <c r="A37" s="8" t="n">
        <f aca="false" ca="false" dt2D="false" dtr="false" t="normal">A36+1</f>
        <v>24</v>
      </c>
      <c r="B37" s="8" t="n">
        <f aca="false" ca="false" dt2D="false" dtr="false" t="normal">B36+1</f>
        <v>24</v>
      </c>
      <c r="C37" s="106" t="s">
        <v>118</v>
      </c>
      <c r="D37" s="106" t="s">
        <v>120</v>
      </c>
      <c r="E37" s="55" t="n">
        <v>1970</v>
      </c>
      <c r="F37" s="12" t="s">
        <v>5</v>
      </c>
      <c r="G37" s="12" t="n">
        <v>4</v>
      </c>
      <c r="H37" s="12" t="n">
        <v>4</v>
      </c>
      <c r="I37" s="12" t="n">
        <v>1365.1</v>
      </c>
      <c r="J37" s="12" t="n">
        <v>1195.16</v>
      </c>
      <c r="K37" s="56" t="n">
        <v>66.4</v>
      </c>
      <c r="L37" s="55" t="n">
        <v>42</v>
      </c>
      <c r="M37" s="15" t="n">
        <f aca="false" ca="false" dt2D="false" dtr="false" t="normal">SUM(N37:S37)</f>
        <v>1180678.53</v>
      </c>
      <c r="N37" s="15" t="n"/>
      <c r="O37" s="15" t="n"/>
      <c r="P37" s="15" t="n"/>
      <c r="Q37" s="15" t="n"/>
      <c r="R37" s="15" t="n">
        <v>1180678.53</v>
      </c>
      <c r="S37" s="15" t="n"/>
      <c r="T37" s="107" t="n"/>
      <c r="U37" s="107" t="n"/>
      <c r="V37" s="15" t="n">
        <v>5482.30010451123</v>
      </c>
      <c r="W37" s="15" t="n">
        <v>1366.283020064</v>
      </c>
      <c r="X37" s="12" t="n">
        <v>2025</v>
      </c>
      <c r="Y37" s="108" t="n"/>
      <c r="Z37" s="28" t="n">
        <f aca="false" ca="false" dt2D="false" dtr="false" t="normal">AC37-R37</f>
        <v>241303.65599999996</v>
      </c>
      <c r="AA37" s="109" t="n"/>
      <c r="AB37" s="110" t="n">
        <v>172152.61752</v>
      </c>
      <c r="AC37" s="110" t="n">
        <v>1421982.186</v>
      </c>
    </row>
    <row outlineLevel="0" r="38">
      <c r="A38" s="8" t="n">
        <f aca="false" ca="false" dt2D="false" dtr="false" t="normal">A37+1</f>
        <v>25</v>
      </c>
      <c r="B38" s="8" t="n">
        <f aca="false" ca="false" dt2D="false" dtr="false" t="normal">B37+1</f>
        <v>25</v>
      </c>
      <c r="C38" s="106" t="s">
        <v>118</v>
      </c>
      <c r="D38" s="106" t="s">
        <v>123</v>
      </c>
      <c r="E38" s="55" t="s">
        <v>83</v>
      </c>
      <c r="F38" s="12" t="s">
        <v>5</v>
      </c>
      <c r="G38" s="12" t="s">
        <v>124</v>
      </c>
      <c r="H38" s="12" t="s">
        <v>125</v>
      </c>
      <c r="I38" s="12" t="n">
        <v>3670.5</v>
      </c>
      <c r="J38" s="12" t="n">
        <v>3418.1</v>
      </c>
      <c r="K38" s="56" t="n">
        <v>0</v>
      </c>
      <c r="L38" s="55" t="n">
        <v>108</v>
      </c>
      <c r="M38" s="15" t="n">
        <f aca="false" ca="false" dt2D="false" dtr="false" t="normal">SUM(N38:S38)</f>
        <v>23898445.11</v>
      </c>
      <c r="N38" s="15" t="n"/>
      <c r="O38" s="15" t="n"/>
      <c r="P38" s="15" t="n">
        <v>2388438</v>
      </c>
      <c r="Q38" s="15" t="n">
        <v>2736693.49</v>
      </c>
      <c r="R38" s="15" t="n">
        <v>15639858.36</v>
      </c>
      <c r="S38" s="15" t="n">
        <f aca="false" ca="false" dt2D="false" dtr="false" t="normal">T38+U38</f>
        <v>3133455.26</v>
      </c>
      <c r="T38" s="107" t="n"/>
      <c r="U38" s="107" t="n">
        <v>3133455.26</v>
      </c>
      <c r="V38" s="15" t="n">
        <v>6419.80016680998</v>
      </c>
      <c r="W38" s="15" t="n">
        <v>1375.283020064</v>
      </c>
      <c r="X38" s="12" t="n">
        <v>2025</v>
      </c>
      <c r="Y38" s="108" t="n"/>
      <c r="Z38" s="28" t="n">
        <f aca="false" ca="false" dt2D="false" dtr="false" t="normal">AC38-R38</f>
        <v>0</v>
      </c>
      <c r="AA38" s="112" t="n">
        <v>2293564.17</v>
      </c>
      <c r="AB38" s="110" t="n">
        <v>443129.3202</v>
      </c>
      <c r="AC38" s="110" t="n">
        <v>15639858.36</v>
      </c>
    </row>
    <row outlineLevel="0" r="39">
      <c r="A39" s="8" t="n">
        <f aca="false" ca="false" dt2D="false" dtr="false" t="normal">A38+1</f>
        <v>26</v>
      </c>
      <c r="B39" s="8" t="n">
        <f aca="false" ca="false" dt2D="false" dtr="false" t="normal">B38+1</f>
        <v>26</v>
      </c>
      <c r="C39" s="106" t="s">
        <v>128</v>
      </c>
      <c r="D39" s="106" t="s">
        <v>129</v>
      </c>
      <c r="E39" s="55" t="n">
        <v>1967</v>
      </c>
      <c r="F39" s="12" t="s">
        <v>5</v>
      </c>
      <c r="G39" s="12" t="n">
        <v>4</v>
      </c>
      <c r="H39" s="12" t="n">
        <v>6</v>
      </c>
      <c r="I39" s="12" t="n">
        <v>4129.9</v>
      </c>
      <c r="J39" s="12" t="n">
        <v>3028.01</v>
      </c>
      <c r="K39" s="56" t="n">
        <v>1016.7</v>
      </c>
      <c r="L39" s="55" t="n">
        <v>153</v>
      </c>
      <c r="M39" s="15" t="n">
        <f aca="false" ca="false" dt2D="false" dtr="false" t="normal">SUM(N39:S39)</f>
        <v>13000945.2</v>
      </c>
      <c r="N39" s="15" t="n"/>
      <c r="O39" s="15" t="n">
        <v>971387.89</v>
      </c>
      <c r="P39" s="15" t="n"/>
      <c r="Q39" s="15" t="n">
        <v>345676.36</v>
      </c>
      <c r="R39" s="15" t="n">
        <v>10981732.7</v>
      </c>
      <c r="S39" s="15" t="n">
        <f aca="false" ca="false" dt2D="false" dtr="false" t="normal">T39+U39</f>
        <v>702148.25</v>
      </c>
      <c r="T39" s="107" t="n"/>
      <c r="U39" s="107" t="n">
        <v>702148.25</v>
      </c>
      <c r="V39" s="15" t="n">
        <v>8137.79176195111</v>
      </c>
      <c r="W39" s="15" t="n">
        <v>1380.283020064</v>
      </c>
      <c r="X39" s="12" t="n">
        <v>2025</v>
      </c>
      <c r="Y39" s="108" t="n"/>
      <c r="Z39" s="28" t="n">
        <f aca="false" ca="false" dt2D="false" dtr="false" t="normal">AC39-R39</f>
        <v>9415201.336</v>
      </c>
      <c r="AA39" s="109" t="n"/>
      <c r="AB39" s="110" t="n">
        <v>656067.61182</v>
      </c>
      <c r="AC39" s="110" t="n">
        <v>20396934.036</v>
      </c>
    </row>
    <row outlineLevel="0" r="40">
      <c r="A40" s="8" t="n">
        <f aca="false" ca="false" dt2D="false" dtr="false" t="normal">A39+1</f>
        <v>27</v>
      </c>
      <c r="B40" s="8" t="n">
        <f aca="false" ca="false" dt2D="false" dtr="false" t="normal">B39+1</f>
        <v>27</v>
      </c>
      <c r="C40" s="106" t="s">
        <v>128</v>
      </c>
      <c r="D40" s="106" t="s">
        <v>132</v>
      </c>
      <c r="E40" s="55" t="n">
        <v>1993</v>
      </c>
      <c r="F40" s="12" t="s">
        <v>5</v>
      </c>
      <c r="G40" s="12" t="n">
        <v>9</v>
      </c>
      <c r="H40" s="12" t="n">
        <v>1</v>
      </c>
      <c r="I40" s="12" t="n">
        <v>2345</v>
      </c>
      <c r="J40" s="12" t="n">
        <v>1959.1</v>
      </c>
      <c r="K40" s="56" t="n">
        <v>0</v>
      </c>
      <c r="L40" s="55" t="n">
        <v>80</v>
      </c>
      <c r="M40" s="15" t="n">
        <f aca="false" ca="false" dt2D="false" dtr="false" t="normal">SUM(N40:S40)</f>
        <v>4994028.75</v>
      </c>
      <c r="N40" s="15" t="n"/>
      <c r="O40" s="15" t="n"/>
      <c r="P40" s="15" t="n"/>
      <c r="Q40" s="15" t="n">
        <v>498400.31</v>
      </c>
      <c r="R40" s="15" t="n">
        <v>4495628.44</v>
      </c>
      <c r="S40" s="15" t="n">
        <v>0</v>
      </c>
      <c r="T40" s="107" t="n"/>
      <c r="U40" s="107" t="n"/>
      <c r="V40" s="15" t="n">
        <v>5613.63290560461</v>
      </c>
      <c r="W40" s="15" t="n">
        <v>1394.283020064</v>
      </c>
      <c r="X40" s="12" t="n">
        <v>2025</v>
      </c>
      <c r="Y40" s="108" t="n"/>
      <c r="Z40" s="28" t="n">
        <f aca="false" ca="false" dt2D="false" dtr="false" t="normal">AC40-R40</f>
        <v>5284569.36</v>
      </c>
      <c r="AA40" s="109" t="n"/>
      <c r="AB40" s="110" t="n">
        <v>337509.8298</v>
      </c>
      <c r="AC40" s="110" t="n">
        <v>9780197.8</v>
      </c>
    </row>
    <row outlineLevel="0" r="41">
      <c r="A41" s="8" t="n">
        <f aca="false" ca="false" dt2D="false" dtr="false" t="normal">A40+1</f>
        <v>28</v>
      </c>
      <c r="B41" s="8" t="n">
        <f aca="false" ca="false" dt2D="false" dtr="false" t="normal">B40+1</f>
        <v>28</v>
      </c>
      <c r="C41" s="106" t="s">
        <v>128</v>
      </c>
      <c r="D41" s="106" t="s">
        <v>133</v>
      </c>
      <c r="E41" s="55" t="n">
        <v>1969</v>
      </c>
      <c r="F41" s="12" t="s">
        <v>5</v>
      </c>
      <c r="G41" s="12" t="n">
        <v>4</v>
      </c>
      <c r="H41" s="12" t="n">
        <v>2</v>
      </c>
      <c r="I41" s="12" t="n">
        <v>1357.7</v>
      </c>
      <c r="J41" s="12" t="n">
        <v>1089.9</v>
      </c>
      <c r="K41" s="56" t="n">
        <v>150.8</v>
      </c>
      <c r="L41" s="55" t="n">
        <v>48</v>
      </c>
      <c r="M41" s="15" t="n">
        <f aca="false" ca="false" dt2D="false" dtr="false" t="normal">SUM(N41:S41)</f>
        <v>1970342.24</v>
      </c>
      <c r="N41" s="15" t="n"/>
      <c r="O41" s="15" t="n"/>
      <c r="P41" s="15" t="n"/>
      <c r="Q41" s="15" t="n">
        <v>860791.69</v>
      </c>
      <c r="R41" s="15" t="n">
        <v>1109550.55</v>
      </c>
      <c r="S41" s="15" t="n">
        <v>0</v>
      </c>
      <c r="T41" s="107" t="n"/>
      <c r="U41" s="107" t="n"/>
      <c r="V41" s="15" t="n">
        <v>5109.6917299789</v>
      </c>
      <c r="W41" s="15" t="n">
        <v>1391.283020064</v>
      </c>
      <c r="X41" s="12" t="n">
        <v>2025</v>
      </c>
      <c r="Y41" s="108" t="n"/>
      <c r="Z41" s="28" t="n">
        <f aca="false" ca="false" dt2D="false" dtr="false" t="normal">AC41-R41</f>
        <v>5256853.97</v>
      </c>
      <c r="AA41" s="115" t="n">
        <v>680410.23</v>
      </c>
      <c r="AB41" s="110" t="n">
        <v>180381.4614</v>
      </c>
      <c r="AC41" s="110" t="n">
        <v>6366404.52</v>
      </c>
    </row>
    <row outlineLevel="0" r="42">
      <c r="A42" s="8" t="n">
        <f aca="false" ca="false" dt2D="false" dtr="false" t="normal">A41+1</f>
        <v>29</v>
      </c>
      <c r="B42" s="8" t="n">
        <f aca="false" ca="false" dt2D="false" dtr="false" t="normal">B41+1</f>
        <v>29</v>
      </c>
      <c r="C42" s="106" t="s">
        <v>128</v>
      </c>
      <c r="D42" s="106" t="s">
        <v>135</v>
      </c>
      <c r="E42" s="55" t="n">
        <v>1972</v>
      </c>
      <c r="F42" s="12" t="s">
        <v>5</v>
      </c>
      <c r="G42" s="12" t="n">
        <v>4</v>
      </c>
      <c r="H42" s="12" t="n">
        <v>2</v>
      </c>
      <c r="I42" s="12" t="n">
        <v>1419.91</v>
      </c>
      <c r="J42" s="12" t="n">
        <v>1089.91</v>
      </c>
      <c r="K42" s="56" t="n">
        <v>330</v>
      </c>
      <c r="L42" s="55" t="n">
        <v>53</v>
      </c>
      <c r="M42" s="15" t="n">
        <f aca="false" ca="false" dt2D="false" dtr="false" t="normal">SUM(N42:S42)</f>
        <v>1521569.9</v>
      </c>
      <c r="N42" s="15" t="n"/>
      <c r="O42" s="15" t="n"/>
      <c r="P42" s="15" t="n"/>
      <c r="Q42" s="15" t="n">
        <v>985453.7</v>
      </c>
      <c r="R42" s="15" t="n">
        <v>536116.2</v>
      </c>
      <c r="S42" s="15" t="n"/>
      <c r="T42" s="107" t="n"/>
      <c r="U42" s="107" t="n"/>
      <c r="V42" s="15" t="n">
        <v>946.542189293688</v>
      </c>
      <c r="W42" s="15" t="n">
        <v>946.542189293688</v>
      </c>
      <c r="X42" s="12" t="n">
        <v>2025</v>
      </c>
      <c r="Y42" s="108" t="n"/>
      <c r="Z42" s="28" t="n">
        <f aca="false" ca="false" dt2D="false" dtr="false" t="normal">AC42-R42</f>
        <v>7469583.996</v>
      </c>
      <c r="AA42" s="113" t="n">
        <v>827110</v>
      </c>
      <c r="AB42" s="110" t="n">
        <v>226828.17222</v>
      </c>
      <c r="AC42" s="110" t="n">
        <v>8005700.196</v>
      </c>
    </row>
    <row outlineLevel="0" r="43">
      <c r="A43" s="8" t="n">
        <f aca="false" ca="false" dt2D="false" dtr="false" t="normal">A42+1</f>
        <v>30</v>
      </c>
      <c r="B43" s="8" t="n">
        <f aca="false" ca="false" dt2D="false" dtr="false" t="normal">B42+1</f>
        <v>30</v>
      </c>
      <c r="C43" s="106" t="s">
        <v>128</v>
      </c>
      <c r="D43" s="106" t="s">
        <v>137</v>
      </c>
      <c r="E43" s="55" t="n">
        <v>1970</v>
      </c>
      <c r="F43" s="12" t="s">
        <v>5</v>
      </c>
      <c r="G43" s="12" t="n">
        <v>4</v>
      </c>
      <c r="H43" s="12" t="n">
        <v>2</v>
      </c>
      <c r="I43" s="12" t="n">
        <v>1397.9</v>
      </c>
      <c r="J43" s="12" t="n">
        <v>1284</v>
      </c>
      <c r="K43" s="56" t="n">
        <v>0</v>
      </c>
      <c r="L43" s="55" t="n">
        <v>70</v>
      </c>
      <c r="M43" s="15" t="n">
        <f aca="false" ca="false" dt2D="false" dtr="false" t="normal">SUM(N43:S43)</f>
        <v>15553027.150000002</v>
      </c>
      <c r="N43" s="15" t="n"/>
      <c r="O43" s="15" t="n">
        <v>651908.95</v>
      </c>
      <c r="P43" s="15" t="n"/>
      <c r="Q43" s="15" t="n">
        <v>481257.83</v>
      </c>
      <c r="R43" s="15" t="n">
        <v>5875070.4</v>
      </c>
      <c r="S43" s="15" t="n">
        <f aca="false" ca="false" dt2D="false" dtr="false" t="normal">T43+U43</f>
        <v>8544789.97</v>
      </c>
      <c r="T43" s="107" t="n"/>
      <c r="U43" s="107" t="n">
        <v>8544789.97</v>
      </c>
      <c r="V43" s="15" t="n">
        <v>9459.27624782643</v>
      </c>
      <c r="W43" s="15" t="n">
        <v>1397.283020064</v>
      </c>
      <c r="X43" s="12" t="n">
        <v>2025</v>
      </c>
      <c r="Y43" s="108" t="n"/>
      <c r="Z43" s="28" t="n">
        <f aca="false" ca="false" dt2D="false" dtr="false" t="normal">AC43-R43</f>
        <v>0</v>
      </c>
      <c r="AA43" s="115" t="n">
        <v>314797.5</v>
      </c>
      <c r="AB43" s="110" t="n">
        <v>166460.328</v>
      </c>
      <c r="AC43" s="110" t="n">
        <v>5875070.4</v>
      </c>
    </row>
    <row outlineLevel="0" r="44">
      <c r="A44" s="8" t="n">
        <f aca="false" ca="false" dt2D="false" dtr="false" t="normal">A43+1</f>
        <v>31</v>
      </c>
      <c r="B44" s="8" t="n">
        <f aca="false" ca="false" dt2D="false" dtr="false" t="normal">B43+1</f>
        <v>31</v>
      </c>
      <c r="C44" s="106" t="s">
        <v>128</v>
      </c>
      <c r="D44" s="106" t="s">
        <v>138</v>
      </c>
      <c r="E44" s="55" t="n">
        <v>1970</v>
      </c>
      <c r="F44" s="12" t="s">
        <v>5</v>
      </c>
      <c r="G44" s="12" t="n">
        <v>4</v>
      </c>
      <c r="H44" s="12" t="n">
        <v>2</v>
      </c>
      <c r="I44" s="12" t="n">
        <v>1391.9</v>
      </c>
      <c r="J44" s="12" t="n">
        <v>1360</v>
      </c>
      <c r="K44" s="56" t="n">
        <v>0</v>
      </c>
      <c r="L44" s="55" t="n">
        <v>56</v>
      </c>
      <c r="M44" s="15" t="n">
        <f aca="false" ca="false" dt2D="false" dtr="false" t="normal">SUM(N44:S44)</f>
        <v>11235749.260000002</v>
      </c>
      <c r="N44" s="15" t="n"/>
      <c r="O44" s="15" t="n">
        <v>655854.46</v>
      </c>
      <c r="P44" s="15" t="n"/>
      <c r="Q44" s="15" t="n">
        <v>504794.08</v>
      </c>
      <c r="R44" s="15" t="n">
        <v>5637813.98</v>
      </c>
      <c r="S44" s="15" t="n">
        <f aca="false" ca="false" dt2D="false" dtr="false" t="normal">T44+U44</f>
        <v>4437286.74</v>
      </c>
      <c r="T44" s="107" t="n"/>
      <c r="U44" s="107" t="n">
        <v>4437286.74</v>
      </c>
      <c r="V44" s="15" t="n">
        <v>10052.7436441176</v>
      </c>
      <c r="W44" s="15" t="n">
        <v>10052.7436441176</v>
      </c>
      <c r="X44" s="12" t="n">
        <v>2025</v>
      </c>
      <c r="Y44" s="108" t="n"/>
      <c r="Z44" s="28" t="n">
        <f aca="false" ca="false" dt2D="false" dtr="false" t="normal">AC44-R44</f>
        <v>585002.0199999996</v>
      </c>
      <c r="AA44" s="113" t="n">
        <v>379754.05</v>
      </c>
      <c r="AB44" s="110" t="n">
        <v>176313.12</v>
      </c>
      <c r="AC44" s="110" t="n">
        <v>6222816</v>
      </c>
    </row>
    <row outlineLevel="0" r="45">
      <c r="A45" s="8" t="n">
        <f aca="false" ca="false" dt2D="false" dtr="false" t="normal">A44+1</f>
        <v>32</v>
      </c>
      <c r="B45" s="8" t="n">
        <f aca="false" ca="false" dt2D="false" dtr="false" t="normal">B44+1</f>
        <v>32</v>
      </c>
      <c r="C45" s="106" t="s">
        <v>128</v>
      </c>
      <c r="D45" s="106" t="s">
        <v>141</v>
      </c>
      <c r="E45" s="55" t="n">
        <v>1971</v>
      </c>
      <c r="F45" s="12" t="s">
        <v>5</v>
      </c>
      <c r="G45" s="12" t="n">
        <v>4</v>
      </c>
      <c r="H45" s="12" t="n">
        <v>3</v>
      </c>
      <c r="I45" s="12" t="n">
        <v>2241.3</v>
      </c>
      <c r="J45" s="12" t="n">
        <v>1923.5</v>
      </c>
      <c r="K45" s="56" t="n">
        <v>103.1</v>
      </c>
      <c r="L45" s="55" t="n">
        <v>95</v>
      </c>
      <c r="M45" s="15" t="n">
        <f aca="false" ca="false" dt2D="false" dtr="false" t="normal">SUM(N45:S45)</f>
        <v>1992419.68</v>
      </c>
      <c r="N45" s="15" t="n"/>
      <c r="O45" s="15" t="n"/>
      <c r="P45" s="15" t="n"/>
      <c r="Q45" s="15" t="n">
        <v>796485.73</v>
      </c>
      <c r="R45" s="15" t="n">
        <v>1195933.95</v>
      </c>
      <c r="S45" s="15" t="n">
        <v>0</v>
      </c>
      <c r="T45" s="107" t="n"/>
      <c r="U45" s="107" t="n"/>
      <c r="V45" s="15" t="n">
        <v>1534.68233494523</v>
      </c>
      <c r="W45" s="15" t="n">
        <v>1534.68233494523</v>
      </c>
      <c r="X45" s="12" t="n">
        <v>2025</v>
      </c>
      <c r="Y45" s="108" t="n"/>
      <c r="Z45" s="28" t="n">
        <f aca="false" ca="false" dt2D="false" dtr="false" t="normal">AC45-R45</f>
        <v>8548350.21</v>
      </c>
      <c r="AA45" s="113" t="n">
        <v>520397.68</v>
      </c>
      <c r="AB45" s="110" t="n">
        <v>276088.0512</v>
      </c>
      <c r="AC45" s="110" t="n">
        <v>9744284.16</v>
      </c>
    </row>
    <row outlineLevel="0" r="46">
      <c r="A46" s="8" t="n">
        <f aca="false" ca="false" dt2D="false" dtr="false" t="normal">A45+1</f>
        <v>33</v>
      </c>
      <c r="B46" s="8" t="n">
        <f aca="false" ca="false" dt2D="false" dtr="false" t="normal">B45+1</f>
        <v>33</v>
      </c>
      <c r="C46" s="106" t="s">
        <v>128</v>
      </c>
      <c r="D46" s="106" t="s">
        <v>144</v>
      </c>
      <c r="E46" s="55" t="n">
        <v>1986</v>
      </c>
      <c r="F46" s="12" t="s">
        <v>5</v>
      </c>
      <c r="G46" s="12" t="n">
        <v>9</v>
      </c>
      <c r="H46" s="12" t="n">
        <v>1</v>
      </c>
      <c r="I46" s="12" t="n">
        <v>2147.3</v>
      </c>
      <c r="J46" s="12" t="n">
        <v>1765</v>
      </c>
      <c r="K46" s="56" t="n">
        <v>118.1</v>
      </c>
      <c r="L46" s="55" t="n">
        <v>71</v>
      </c>
      <c r="M46" s="15" t="n">
        <f aca="false" ca="false" dt2D="false" dtr="false" t="normal">SUM(N46:S46)</f>
        <v>2315041.73</v>
      </c>
      <c r="N46" s="15" t="n"/>
      <c r="O46" s="15" t="n">
        <v>367018.54</v>
      </c>
      <c r="P46" s="15" t="n"/>
      <c r="Q46" s="15" t="n"/>
      <c r="R46" s="15" t="n">
        <v>1948023.19</v>
      </c>
      <c r="S46" s="15" t="n">
        <f aca="false" ca="false" dt2D="false" dtr="false" t="normal">T46+U46</f>
        <v>0</v>
      </c>
      <c r="T46" s="107" t="n"/>
      <c r="U46" s="107" t="n"/>
      <c r="V46" s="15" t="n">
        <v>10650.4915964548</v>
      </c>
      <c r="W46" s="15" t="n">
        <v>10650.4915964548</v>
      </c>
      <c r="X46" s="12" t="n">
        <v>2025</v>
      </c>
      <c r="Y46" s="108" t="n"/>
      <c r="Z46" s="28" t="n">
        <f aca="false" ca="false" dt2D="false" dtr="false" t="normal">AC46-R46</f>
        <v>8266687.040000001</v>
      </c>
      <c r="AA46" s="109" t="n"/>
      <c r="AB46" s="110" t="n">
        <v>338546.8944</v>
      </c>
      <c r="AC46" s="110" t="n">
        <v>10214710.23</v>
      </c>
    </row>
    <row outlineLevel="0" r="47">
      <c r="A47" s="8" t="n">
        <f aca="false" ca="false" dt2D="false" dtr="false" t="normal">A46+1</f>
        <v>34</v>
      </c>
      <c r="B47" s="8" t="n">
        <f aca="false" ca="false" dt2D="false" dtr="false" t="normal">B46+1</f>
        <v>34</v>
      </c>
      <c r="C47" s="106" t="s">
        <v>145</v>
      </c>
      <c r="D47" s="106" t="s">
        <v>146</v>
      </c>
      <c r="E47" s="55" t="n">
        <v>1985</v>
      </c>
      <c r="F47" s="12" t="s">
        <v>5</v>
      </c>
      <c r="G47" s="12" t="n">
        <v>5</v>
      </c>
      <c r="H47" s="12" t="n">
        <v>4</v>
      </c>
      <c r="I47" s="12" t="n">
        <v>4957.5</v>
      </c>
      <c r="J47" s="12" t="n">
        <v>4305.4</v>
      </c>
      <c r="K47" s="56" t="n">
        <v>651.2</v>
      </c>
      <c r="L47" s="55" t="n">
        <v>166</v>
      </c>
      <c r="M47" s="15" t="n">
        <f aca="false" ca="false" dt2D="false" dtr="false" t="normal">SUM(N47:S47)</f>
        <v>5025155.23</v>
      </c>
      <c r="N47" s="15" t="n"/>
      <c r="O47" s="15" t="n">
        <v>946555.04</v>
      </c>
      <c r="P47" s="15" t="n"/>
      <c r="Q47" s="15" t="n">
        <v>742421.3</v>
      </c>
      <c r="R47" s="15" t="n">
        <v>3336178.89</v>
      </c>
      <c r="S47" s="15" t="n">
        <f aca="false" ca="false" dt2D="false" dtr="false" t="normal">T47+U47</f>
        <v>0</v>
      </c>
      <c r="T47" s="107" t="n"/>
      <c r="U47" s="107" t="n"/>
      <c r="V47" s="15" t="n">
        <v>3984.03290454485</v>
      </c>
      <c r="W47" s="15" t="n">
        <v>3984.03290454485</v>
      </c>
      <c r="X47" s="12" t="n">
        <v>2025</v>
      </c>
      <c r="Y47" s="108" t="n"/>
      <c r="Z47" s="28" t="n">
        <f aca="false" ca="false" dt2D="false" dtr="false" t="normal">AC47-R47</f>
        <v>10602305.469999999</v>
      </c>
      <c r="AA47" s="109" t="n"/>
      <c r="AB47" s="110" t="n">
        <v>726939.9852</v>
      </c>
      <c r="AC47" s="110" t="n">
        <v>13938484.36</v>
      </c>
    </row>
    <row outlineLevel="0" r="48">
      <c r="A48" s="8" t="n">
        <f aca="false" ca="false" dt2D="false" dtr="false" t="normal">A47+1</f>
        <v>35</v>
      </c>
      <c r="B48" s="8" t="n">
        <f aca="false" ca="false" dt2D="false" dtr="false" t="normal">B47+1</f>
        <v>35</v>
      </c>
      <c r="C48" s="106" t="s">
        <v>145</v>
      </c>
      <c r="D48" s="106" t="s">
        <v>148</v>
      </c>
      <c r="E48" s="55" t="n">
        <v>1988</v>
      </c>
      <c r="F48" s="12" t="s">
        <v>5</v>
      </c>
      <c r="G48" s="12" t="n">
        <v>5</v>
      </c>
      <c r="H48" s="12" t="n">
        <v>4</v>
      </c>
      <c r="I48" s="12" t="n">
        <v>5038.4</v>
      </c>
      <c r="J48" s="12" t="n">
        <v>3442.8</v>
      </c>
      <c r="K48" s="56" t="n">
        <v>1586</v>
      </c>
      <c r="L48" s="55" t="n">
        <v>156</v>
      </c>
      <c r="M48" s="15" t="n">
        <f aca="false" ca="false" dt2D="false" dtr="false" t="normal">SUM(N48:S48)</f>
        <v>3237225.71</v>
      </c>
      <c r="N48" s="15" t="n"/>
      <c r="O48" s="15" t="n"/>
      <c r="P48" s="15" t="n"/>
      <c r="Q48" s="15" t="n">
        <v>156448.04</v>
      </c>
      <c r="R48" s="15" t="n">
        <v>3080777.67</v>
      </c>
      <c r="S48" s="15" t="n"/>
      <c r="T48" s="107" t="n"/>
      <c r="U48" s="107" t="n"/>
      <c r="V48" s="15" t="n">
        <v>4863.63803265193</v>
      </c>
      <c r="W48" s="15" t="n">
        <v>4863.63803265193</v>
      </c>
      <c r="X48" s="12" t="n">
        <v>2025</v>
      </c>
      <c r="Y48" s="108" t="n"/>
      <c r="Z48" s="28" t="n">
        <f aca="false" ca="false" dt2D="false" dtr="false" t="normal">AC48-R48</f>
        <v>15262388.31</v>
      </c>
      <c r="AA48" s="109" t="n"/>
      <c r="AB48" s="110" t="n">
        <v>857394.1296</v>
      </c>
      <c r="AC48" s="110" t="n">
        <v>18343165.98</v>
      </c>
    </row>
    <row customFormat="true" customHeight="true" ht="20.25" outlineLevel="0" r="49" s="98">
      <c r="A49" s="99" t="n"/>
      <c r="B49" s="99" t="n"/>
      <c r="C49" s="99" t="n"/>
      <c r="D49" s="100" t="n">
        <v>2025</v>
      </c>
      <c r="E49" s="100" t="n"/>
      <c r="F49" s="100" t="n"/>
      <c r="G49" s="100" t="n"/>
      <c r="H49" s="100" t="n"/>
      <c r="I49" s="101" t="n">
        <f aca="false" ca="false" dt2D="false" dtr="false" t="normal">SUM(I50:I167)</f>
        <v>438397.70999999996</v>
      </c>
      <c r="J49" s="101" t="n">
        <f aca="false" ca="false" dt2D="false" dtr="false" t="normal">SUM(J50:J167)</f>
        <v>399419.91000000003</v>
      </c>
      <c r="K49" s="101" t="n">
        <f aca="false" ca="false" dt2D="false" dtr="false" t="normal">SUM(K50:K167)</f>
        <v>13140.400000000003</v>
      </c>
      <c r="L49" s="101" t="n">
        <f aca="false" ca="false" dt2D="false" dtr="false" t="normal">SUM(L50:L167)</f>
        <v>16177</v>
      </c>
      <c r="M49" s="101" t="n">
        <f aca="false" ca="false" dt2D="false" dtr="false" t="normal">SUM(M50:M167)</f>
        <v>826456079.9330962</v>
      </c>
      <c r="N49" s="101" t="n">
        <f aca="false" ca="false" dt2D="false" dtr="false" t="normal">SUM(N50:N167)</f>
        <v>0</v>
      </c>
      <c r="O49" s="101" t="n">
        <f aca="false" ca="false" dt2D="false" dtr="false" t="normal">SUM(O50:O167)</f>
        <v>73542522.29162155</v>
      </c>
      <c r="P49" s="101" t="n">
        <f aca="false" ca="false" dt2D="false" dtr="false" t="normal">SUM(P50:P167)</f>
        <v>7250000</v>
      </c>
      <c r="Q49" s="101" t="n">
        <f aca="false" ca="false" dt2D="false" dtr="false" t="normal">SUM(Q50:Q167)</f>
        <v>158851638.93697467</v>
      </c>
      <c r="R49" s="101" t="n">
        <f aca="false" ca="false" dt2D="false" dtr="false" t="normal">SUM(R50:R167)</f>
        <v>554461493.3545002</v>
      </c>
      <c r="S49" s="101" t="n">
        <f aca="false" ca="false" dt2D="false" dtr="false" t="normal">SUM(S50:S167)</f>
        <v>32350425.349999998</v>
      </c>
      <c r="T49" s="102" t="n">
        <f aca="false" ca="false" dt2D="false" dtr="false" t="normal">SUM(T50:T167)</f>
        <v>0</v>
      </c>
      <c r="U49" s="102" t="n">
        <f aca="false" ca="false" dt2D="false" dtr="false" t="normal">SUM(U50:U167)</f>
        <v>32350425.349999998</v>
      </c>
      <c r="V49" s="101" t="n"/>
      <c r="W49" s="101" t="n"/>
      <c r="X49" s="103" t="n"/>
      <c r="Y49" s="103" t="n"/>
      <c r="Z49" s="104" t="n"/>
      <c r="AA49" s="104" t="n"/>
      <c r="AB49" s="104" t="n"/>
      <c r="AC49" s="104" t="n"/>
      <c r="AE49" s="105" t="n"/>
    </row>
    <row customHeight="true" ht="16.5" outlineLevel="0" r="50">
      <c r="A50" s="8" t="n">
        <f aca="false" ca="false" dt2D="false" dtr="false" t="normal">A48+1</f>
        <v>36</v>
      </c>
      <c r="B50" s="8" t="n">
        <f aca="false" ca="false" dt2D="false" dtr="false" t="normal">B48+1</f>
        <v>36</v>
      </c>
      <c r="C50" s="106" t="s">
        <v>92</v>
      </c>
      <c r="D50" s="106" t="s">
        <v>151</v>
      </c>
      <c r="E50" s="56" t="s">
        <v>152</v>
      </c>
      <c r="F50" s="12" t="s">
        <v>5</v>
      </c>
      <c r="G50" s="12" t="n">
        <v>4</v>
      </c>
      <c r="H50" s="12" t="n">
        <v>4</v>
      </c>
      <c r="I50" s="12" t="n">
        <v>2413.8</v>
      </c>
      <c r="J50" s="12" t="n">
        <v>2413.8</v>
      </c>
      <c r="K50" s="56" t="n">
        <v>0</v>
      </c>
      <c r="L50" s="55" t="n">
        <v>90</v>
      </c>
      <c r="M50" s="15" t="n">
        <f aca="false" ca="false" dt2D="false" dtr="false" t="normal">SUM(N50:S50)</f>
        <v>7835788.22</v>
      </c>
      <c r="N50" s="15" t="n"/>
      <c r="O50" s="15" t="n"/>
      <c r="P50" s="15" t="n"/>
      <c r="Q50" s="15" t="n">
        <v>1010438.16</v>
      </c>
      <c r="R50" s="15" t="n">
        <v>6825350.06</v>
      </c>
      <c r="S50" s="15" t="n"/>
      <c r="T50" s="15" t="n"/>
      <c r="U50" s="15" t="n"/>
      <c r="V50" s="15" t="n">
        <f aca="false" ca="false" dt2D="false" dtr="false" t="normal">$M50/($J50+$K50)</f>
        <v>3246.2458447261574</v>
      </c>
      <c r="W50" s="15" t="n">
        <f aca="false" ca="false" dt2D="false" dtr="false" t="normal">$M50/($J50+$K50)</f>
        <v>3246.2458447261574</v>
      </c>
      <c r="X50" s="12" t="n">
        <v>2025</v>
      </c>
      <c r="Y50" s="12" t="n"/>
      <c r="Z50" s="28" t="n">
        <f aca="false" ca="false" dt2D="false" dtr="false" t="normal">AC50-R50</f>
        <v>4219233.220000002</v>
      </c>
      <c r="AA50" s="30" t="n">
        <v>642285.38</v>
      </c>
      <c r="AB50" s="30" t="n">
        <f aca="false" ca="false" dt2D="false" dtr="false" t="normal">+(J50*12.71+K50*25.41)*12</f>
        <v>368152.77600000007</v>
      </c>
      <c r="AC50" s="30" t="n">
        <f aca="false" ca="false" dt2D="false" dtr="false" t="normal">+(J50*12.71+K50*25.41)*12*30</f>
        <v>11044583.280000001</v>
      </c>
      <c r="AH50" s="57" t="n"/>
    </row>
    <row customHeight="true" ht="12.75" outlineLevel="0" r="51">
      <c r="A51" s="8" t="n">
        <f aca="false" ca="false" dt2D="false" dtr="false" t="normal">A50+1</f>
        <v>37</v>
      </c>
      <c r="B51" s="8" t="n">
        <f aca="false" ca="false" dt2D="false" dtr="false" t="normal">B50+1</f>
        <v>37</v>
      </c>
      <c r="C51" s="106" t="s">
        <v>114</v>
      </c>
      <c r="D51" s="106" t="s">
        <v>154</v>
      </c>
      <c r="E51" s="55" t="s">
        <v>64</v>
      </c>
      <c r="F51" s="12" t="s">
        <v>5</v>
      </c>
      <c r="G51" s="12" t="n">
        <v>3</v>
      </c>
      <c r="H51" s="12" t="n">
        <v>1</v>
      </c>
      <c r="I51" s="12" t="n">
        <v>942.47</v>
      </c>
      <c r="J51" s="12" t="n">
        <v>942.47</v>
      </c>
      <c r="K51" s="56" t="n">
        <v>0</v>
      </c>
      <c r="L51" s="55" t="n">
        <v>33</v>
      </c>
      <c r="M51" s="15" t="n">
        <f aca="false" ca="false" dt2D="false" dtr="false" t="normal">SUM(N51:S51)</f>
        <v>1764997.44</v>
      </c>
      <c r="N51" s="15" t="n"/>
      <c r="O51" s="15" t="n"/>
      <c r="P51" s="15" t="n"/>
      <c r="Q51" s="15" t="n">
        <v>143745.52</v>
      </c>
      <c r="R51" s="15" t="n">
        <v>1621251.92</v>
      </c>
      <c r="S51" s="15" t="n"/>
      <c r="T51" s="15" t="n"/>
      <c r="U51" s="15" t="n"/>
      <c r="V51" s="15" t="n">
        <f aca="false" ca="false" dt2D="false" dtr="false" t="normal">$M51/($J51+$K51)</f>
        <v>1872.735938544463</v>
      </c>
      <c r="W51" s="15" t="n">
        <f aca="false" ca="false" dt2D="false" dtr="false" t="normal">$M51/($J51+$K51)</f>
        <v>1872.735938544463</v>
      </c>
      <c r="X51" s="12" t="n">
        <v>2025</v>
      </c>
      <c r="Y51" s="12" t="n"/>
      <c r="Z51" s="28" t="n">
        <f aca="false" ca="false" dt2D="false" dtr="false" t="normal">AC51-R51</f>
        <v>2102046.3620000007</v>
      </c>
      <c r="AA51" s="30" t="n">
        <v>0</v>
      </c>
      <c r="AB51" s="30" t="n">
        <f aca="false" ca="false" dt2D="false" dtr="false" t="normal">+(J51*12.71+K51*25.41)*12</f>
        <v>143745.52440000002</v>
      </c>
      <c r="AC51" s="30" t="n">
        <f aca="false" ca="false" dt2D="false" dtr="false" t="normal">+(J51*12.71+K51*25.41)*12*30-'[7]Лист1'!$AQ$433</f>
        <v>3723298.2820000006</v>
      </c>
      <c r="AG51" s="57" t="n"/>
      <c r="AH51" s="57" t="n"/>
    </row>
    <row customHeight="true" ht="12.75" outlineLevel="0" r="52">
      <c r="A52" s="8" t="n">
        <f aca="false" ca="false" dt2D="false" dtr="false" t="normal">A51+1</f>
        <v>38</v>
      </c>
      <c r="B52" s="8" t="n">
        <f aca="false" ca="false" dt2D="false" dtr="false" t="normal">B51+1</f>
        <v>38</v>
      </c>
      <c r="C52" s="106" t="s">
        <v>114</v>
      </c>
      <c r="D52" s="106" t="s">
        <v>156</v>
      </c>
      <c r="E52" s="55" t="s">
        <v>157</v>
      </c>
      <c r="F52" s="12" t="s">
        <v>5</v>
      </c>
      <c r="G52" s="12" t="n">
        <v>5</v>
      </c>
      <c r="H52" s="12" t="n">
        <v>4</v>
      </c>
      <c r="I52" s="12" t="n">
        <v>3122.81</v>
      </c>
      <c r="J52" s="12" t="n">
        <v>3064.81</v>
      </c>
      <c r="K52" s="56" t="n">
        <v>58</v>
      </c>
      <c r="L52" s="55" t="n">
        <v>131</v>
      </c>
      <c r="M52" s="15" t="n">
        <f aca="false" ca="false" dt2D="false" dtr="false" t="normal">SUM(N52:S52)</f>
        <v>8489505</v>
      </c>
      <c r="N52" s="15" t="n"/>
      <c r="O52" s="15" t="n">
        <v>1164659.84</v>
      </c>
      <c r="P52" s="15" t="n"/>
      <c r="Q52" s="15" t="n">
        <v>485130.18</v>
      </c>
      <c r="R52" s="15" t="n">
        <v>6839714.98</v>
      </c>
      <c r="S52" s="15" t="n">
        <f aca="false" ca="false" dt2D="false" dtr="false" t="normal">T52+U52</f>
        <v>0</v>
      </c>
      <c r="T52" s="15" t="n"/>
      <c r="U52" s="15" t="n"/>
      <c r="V52" s="15" t="n">
        <f aca="false" ca="false" dt2D="false" dtr="false" t="normal">$M52/($J52+$K52)</f>
        <v>2718.5467575677035</v>
      </c>
      <c r="W52" s="15" t="n">
        <f aca="false" ca="false" dt2D="false" dtr="false" t="normal">$M52/($J52+$K52)</f>
        <v>2718.5467575677035</v>
      </c>
      <c r="X52" s="12" t="n">
        <v>2025</v>
      </c>
      <c r="Y52" s="12" t="n"/>
      <c r="Z52" s="28" t="n">
        <f aca="false" ca="false" dt2D="false" dtr="false" t="normal">AC52-R52</f>
        <v>6582638.386</v>
      </c>
      <c r="AA52" s="30" t="n">
        <v>0</v>
      </c>
      <c r="AB52" s="30" t="n">
        <f aca="false" ca="false" dt2D="false" dtr="false" t="normal">+(J52*12.71+K52*25.41)*12</f>
        <v>485130.18120000005</v>
      </c>
      <c r="AC52" s="30" t="n">
        <f aca="false" ca="false" dt2D="false" dtr="false" t="normal">+(J52*12.71+K52*25.41)*12*30-'[7]Лист1'!$AQ$435</f>
        <v>13422353.366</v>
      </c>
      <c r="AD52" s="0" t="s">
        <v>159</v>
      </c>
      <c r="AG52" s="57" t="n"/>
      <c r="AH52" s="57" t="n"/>
    </row>
    <row customHeight="true" ht="12.75" outlineLevel="0" r="53">
      <c r="A53" s="8" t="n">
        <f aca="false" ca="false" dt2D="false" dtr="false" t="normal">A52+1</f>
        <v>39</v>
      </c>
      <c r="B53" s="8" t="n">
        <f aca="false" ca="false" dt2D="false" dtr="false" t="normal">B52+1</f>
        <v>39</v>
      </c>
      <c r="C53" s="106" t="s">
        <v>60</v>
      </c>
      <c r="D53" s="8" t="s">
        <v>160</v>
      </c>
      <c r="E53" s="55" t="s">
        <v>117</v>
      </c>
      <c r="F53" s="12" t="s">
        <v>5</v>
      </c>
      <c r="G53" s="12" t="n">
        <v>9</v>
      </c>
      <c r="H53" s="12" t="n">
        <v>1</v>
      </c>
      <c r="I53" s="56" t="n">
        <v>3731.8</v>
      </c>
      <c r="J53" s="56" t="n">
        <v>3731.8</v>
      </c>
      <c r="K53" s="56" t="n">
        <v>0</v>
      </c>
      <c r="L53" s="55" t="n">
        <v>151</v>
      </c>
      <c r="M53" s="15" t="n">
        <f aca="false" ca="false" dt2D="false" dtr="false" t="normal">SUM(N53:S53)</f>
        <v>6779346.55</v>
      </c>
      <c r="N53" s="15" t="n"/>
      <c r="O53" s="15" t="n"/>
      <c r="P53" s="15" t="n"/>
      <c r="Q53" s="15" t="n">
        <v>413313.76</v>
      </c>
      <c r="R53" s="15" t="n">
        <v>6366032.79</v>
      </c>
      <c r="S53" s="15" t="n">
        <f aca="false" ca="false" dt2D="false" dtr="false" t="normal">T53+U53</f>
        <v>0</v>
      </c>
      <c r="T53" s="15" t="n"/>
      <c r="U53" s="15" t="n"/>
      <c r="V53" s="15" t="n">
        <f aca="false" ca="false" dt2D="false" dtr="false" t="normal">$M53/($J53+$K53)</f>
        <v>1816.642518355753</v>
      </c>
      <c r="W53" s="15" t="n">
        <f aca="false" ca="false" dt2D="false" dtr="false" t="normal">$M53/($J53+$K53)</f>
        <v>1816.642518355753</v>
      </c>
      <c r="X53" s="12" t="n">
        <v>2025</v>
      </c>
      <c r="Y53" s="12" t="n"/>
      <c r="Z53" s="28" t="n">
        <f aca="false" ca="false" dt2D="false" dtr="false" t="normal">AC53-R53</f>
        <v>15931137.630000003</v>
      </c>
      <c r="AA53" s="30" t="n">
        <v>0</v>
      </c>
      <c r="AB53" s="30" t="n">
        <f aca="false" ca="false" dt2D="false" dtr="false" t="normal">+(J53*16.89+K53*28.62)*12</f>
        <v>756361.224</v>
      </c>
      <c r="AC53" s="30" t="n">
        <f aca="false" ca="false" dt2D="false" dtr="false" t="normal">+(J53*16.89+K53*28.62)*12*30-'[7]Лист1'!$AQ$260</f>
        <v>22297170.42</v>
      </c>
      <c r="AD53" s="0" t="s">
        <v>72</v>
      </c>
      <c r="AH53" s="57" t="n"/>
    </row>
    <row customHeight="true" ht="12.75" outlineLevel="0" r="54">
      <c r="A54" s="8" t="n">
        <f aca="false" ca="false" dt2D="false" dtr="false" t="normal">A53+1</f>
        <v>40</v>
      </c>
      <c r="B54" s="8" t="n">
        <f aca="false" ca="false" dt2D="false" dtr="false" t="normal">B53+1</f>
        <v>40</v>
      </c>
      <c r="C54" s="106" t="s">
        <v>60</v>
      </c>
      <c r="D54" s="8" t="s">
        <v>163</v>
      </c>
      <c r="E54" s="55" t="s">
        <v>164</v>
      </c>
      <c r="F54" s="12" t="s">
        <v>5</v>
      </c>
      <c r="G54" s="12" t="n">
        <v>10</v>
      </c>
      <c r="H54" s="12" t="n">
        <v>2</v>
      </c>
      <c r="I54" s="56" t="n">
        <v>5632.4</v>
      </c>
      <c r="J54" s="56" t="n">
        <v>5632.4</v>
      </c>
      <c r="K54" s="56" t="n">
        <v>0</v>
      </c>
      <c r="L54" s="55" t="n">
        <v>227</v>
      </c>
      <c r="M54" s="15" t="n">
        <f aca="false" ca="false" dt2D="false" dtr="false" t="normal">SUM(N54:S54)</f>
        <v>14423233.43</v>
      </c>
      <c r="N54" s="15" t="n"/>
      <c r="O54" s="15" t="n"/>
      <c r="P54" s="15" t="n"/>
      <c r="Q54" s="15" t="n">
        <v>1141574.83</v>
      </c>
      <c r="R54" s="15" t="n">
        <v>13281658.6</v>
      </c>
      <c r="S54" s="15" t="n"/>
      <c r="T54" s="15" t="n"/>
      <c r="U54" s="15" t="n"/>
      <c r="V54" s="15" t="n">
        <f aca="false" ca="false" dt2D="false" dtr="false" t="normal">$M54/($J54+$K54)</f>
        <v>2560.7615634543004</v>
      </c>
      <c r="W54" s="15" t="n">
        <f aca="false" ca="false" dt2D="false" dtr="false" t="normal">$M54/($J54+$K54)</f>
        <v>2560.7615634543004</v>
      </c>
      <c r="X54" s="12" t="n">
        <v>2025</v>
      </c>
      <c r="Y54" s="12" t="n"/>
      <c r="Z54" s="28" t="n">
        <f aca="false" ca="false" dt2D="false" dtr="false" t="normal">AC54-R54</f>
        <v>11886186.97</v>
      </c>
      <c r="AA54" s="30" t="n">
        <v>0</v>
      </c>
      <c r="AB54" s="30" t="n">
        <f aca="false" ca="false" dt2D="false" dtr="false" t="normal">+(J54*16.89+K54*28.62)*12</f>
        <v>1141574.832</v>
      </c>
      <c r="AC54" s="30" t="n">
        <f aca="false" ca="false" dt2D="false" dtr="false" t="normal">+(J54*16.89+K54*28.62)*12*30-'[7]Лист1'!$AQ$262</f>
        <v>25167845.57</v>
      </c>
      <c r="AD54" s="0" t="s">
        <v>167</v>
      </c>
      <c r="AH54" s="57" t="n"/>
    </row>
    <row customHeight="true" ht="12.75" outlineLevel="0" r="55">
      <c r="A55" s="8" t="n">
        <f aca="false" ca="false" dt2D="false" dtr="false" t="normal">A54+1</f>
        <v>41</v>
      </c>
      <c r="B55" s="8" t="n">
        <f aca="false" ca="false" dt2D="false" dtr="false" t="normal">B54+1</f>
        <v>41</v>
      </c>
      <c r="C55" s="106" t="s">
        <v>60</v>
      </c>
      <c r="D55" s="8" t="s">
        <v>168</v>
      </c>
      <c r="E55" s="55" t="s">
        <v>58</v>
      </c>
      <c r="F55" s="12" t="s">
        <v>5</v>
      </c>
      <c r="G55" s="12" t="n">
        <v>5</v>
      </c>
      <c r="H55" s="12" t="n">
        <v>6</v>
      </c>
      <c r="I55" s="56" t="n">
        <v>4654.4</v>
      </c>
      <c r="J55" s="56" t="n">
        <v>4504.4</v>
      </c>
      <c r="K55" s="56" t="n">
        <v>150</v>
      </c>
      <c r="L55" s="55" t="n">
        <v>215</v>
      </c>
      <c r="M55" s="15" t="n">
        <f aca="false" ca="false" dt2D="false" dtr="false" t="normal">SUM(N55:S55)</f>
        <v>8297844.899999999</v>
      </c>
      <c r="N55" s="15" t="n"/>
      <c r="O55" s="15" t="n"/>
      <c r="P55" s="15" t="n"/>
      <c r="Q55" s="15" t="n">
        <v>732749.09</v>
      </c>
      <c r="R55" s="15" t="n">
        <v>7565095.81</v>
      </c>
      <c r="S55" s="15" t="n"/>
      <c r="T55" s="15" t="n"/>
      <c r="U55" s="15" t="n"/>
      <c r="V55" s="15" t="n">
        <f aca="false" ca="false" dt2D="false" dtr="false" t="normal">$M55/($J55+$K55)</f>
        <v>1782.7958276039876</v>
      </c>
      <c r="W55" s="15" t="n">
        <f aca="false" ca="false" dt2D="false" dtr="false" t="normal">$M55/($J55+$K55)</f>
        <v>1782.7958276039876</v>
      </c>
      <c r="X55" s="12" t="n">
        <v>2025</v>
      </c>
      <c r="Y55" s="12" t="n"/>
      <c r="Z55" s="28" t="n">
        <f aca="false" ca="false" dt2D="false" dtr="false" t="normal">AC55-R55</f>
        <v>12494586.14</v>
      </c>
      <c r="AA55" s="30" t="n">
        <v>0</v>
      </c>
      <c r="AB55" s="30" t="n">
        <f aca="false" ca="false" dt2D="false" dtr="false" t="normal">+(J55*12.71+K55*25.41)*12</f>
        <v>732749.088</v>
      </c>
      <c r="AC55" s="30" t="n">
        <f aca="false" ca="false" dt2D="false" dtr="false" t="normal">+(J55*12.71+K55*25.41)*12*30-'[7]Лист1'!$AQ$263</f>
        <v>20059681.95</v>
      </c>
      <c r="AH55" s="57" t="n"/>
    </row>
    <row customHeight="true" ht="12.75" outlineLevel="0" r="56">
      <c r="A56" s="8" t="n">
        <f aca="false" ca="false" dt2D="false" dtr="false" t="normal">A55+1</f>
        <v>42</v>
      </c>
      <c r="B56" s="8" t="n">
        <f aca="false" ca="false" dt2D="false" dtr="false" t="normal">B55+1</f>
        <v>42</v>
      </c>
      <c r="C56" s="106" t="s">
        <v>60</v>
      </c>
      <c r="D56" s="8" t="s">
        <v>171</v>
      </c>
      <c r="E56" s="55" t="n">
        <v>1986</v>
      </c>
      <c r="F56" s="12" t="s">
        <v>5</v>
      </c>
      <c r="G56" s="12" t="n">
        <v>9</v>
      </c>
      <c r="H56" s="12" t="n">
        <v>1</v>
      </c>
      <c r="I56" s="56" t="n">
        <v>3148.9</v>
      </c>
      <c r="J56" s="56" t="n">
        <v>2686.2</v>
      </c>
      <c r="K56" s="56" t="n">
        <v>0</v>
      </c>
      <c r="L56" s="55" t="n">
        <v>112</v>
      </c>
      <c r="M56" s="15" t="n">
        <f aca="false" ca="false" dt2D="false" dtr="false" t="normal">SUM(N56:S56)</f>
        <v>22565691.72</v>
      </c>
      <c r="N56" s="15" t="n"/>
      <c r="O56" s="15" t="n">
        <v>13948841.77</v>
      </c>
      <c r="P56" s="15" t="n"/>
      <c r="Q56" s="15" t="n">
        <v>534072.2</v>
      </c>
      <c r="R56" s="15" t="n">
        <v>6879973.97</v>
      </c>
      <c r="S56" s="15" t="n">
        <f aca="false" ca="false" dt2D="false" dtr="false" t="normal">T56+U56</f>
        <v>1202803.78</v>
      </c>
      <c r="T56" s="15" t="n"/>
      <c r="U56" s="15" t="n">
        <v>1202803.78</v>
      </c>
      <c r="V56" s="15" t="n">
        <f aca="false" ca="false" dt2D="false" dtr="false" t="normal">$M56/($J56+$K56)</f>
        <v>8400.6</v>
      </c>
      <c r="W56" s="15" t="n">
        <f aca="false" ca="false" dt2D="false" dtr="false" t="normal">$M56/($J56+$K56)</f>
        <v>8400.6</v>
      </c>
      <c r="X56" s="12" t="n">
        <v>2025</v>
      </c>
      <c r="Y56" s="12" t="n"/>
      <c r="Z56" s="28" t="n">
        <f aca="false" ca="false" dt2D="false" dtr="false" t="normal">AC56-R56</f>
        <v>286721.8499999987</v>
      </c>
      <c r="AA56" s="30" t="n"/>
      <c r="AB56" s="30" t="n">
        <f aca="false" ca="false" dt2D="false" dtr="false" t="normal">+(J56*16.89+K56*28.62)*12</f>
        <v>544439.016</v>
      </c>
      <c r="AC56" s="30" t="n">
        <f aca="false" ca="false" dt2D="false" dtr="false" t="normal">+(J56*16.89+K56*28.62)*12*30-'[5]Лист1'!$AQ$123</f>
        <v>7166695.819999998</v>
      </c>
      <c r="AG56" s="57" t="n"/>
      <c r="AH56" s="57" t="n"/>
    </row>
    <row customHeight="true" ht="12.75" outlineLevel="0" r="57">
      <c r="A57" s="8" t="n">
        <f aca="false" ca="false" dt2D="false" dtr="false" t="normal">A56+1</f>
        <v>43</v>
      </c>
      <c r="B57" s="8" t="n">
        <f aca="false" ca="false" dt2D="false" dtr="false" t="normal">B56+1</f>
        <v>43</v>
      </c>
      <c r="C57" s="106" t="s">
        <v>60</v>
      </c>
      <c r="D57" s="8" t="s">
        <v>173</v>
      </c>
      <c r="E57" s="55" t="s">
        <v>170</v>
      </c>
      <c r="F57" s="12" t="s">
        <v>5</v>
      </c>
      <c r="G57" s="12" t="n">
        <v>5</v>
      </c>
      <c r="H57" s="12" t="n">
        <v>4</v>
      </c>
      <c r="I57" s="56" t="n">
        <v>4210.9</v>
      </c>
      <c r="J57" s="56" t="n">
        <v>4157.4</v>
      </c>
      <c r="K57" s="56" t="n">
        <v>53.5</v>
      </c>
      <c r="L57" s="55" t="n">
        <v>177</v>
      </c>
      <c r="M57" s="15" t="n">
        <f aca="false" ca="false" dt2D="false" dtr="false" t="normal">SUM(N57:S57)</f>
        <v>23377198.991621546</v>
      </c>
      <c r="N57" s="15" t="n"/>
      <c r="O57" s="15" t="n">
        <v>34529.5716215473</v>
      </c>
      <c r="P57" s="15" t="n"/>
      <c r="Q57" s="15" t="n">
        <v>3273475.24</v>
      </c>
      <c r="R57" s="15" t="n">
        <v>19511996.04</v>
      </c>
      <c r="S57" s="15" t="n">
        <f aca="false" ca="false" dt2D="false" dtr="false" t="normal">T57+U57</f>
        <v>557198.14</v>
      </c>
      <c r="T57" s="15" t="n"/>
      <c r="U57" s="15" t="n">
        <v>557198.14</v>
      </c>
      <c r="V57" s="15" t="n">
        <f aca="false" ca="false" dt2D="false" dtr="false" t="normal">$M57/($J57+$K57)</f>
        <v>5551.592056715084</v>
      </c>
      <c r="W57" s="15" t="n">
        <f aca="false" ca="false" dt2D="false" dtr="false" t="normal">$M57/($J57+$K57)</f>
        <v>5551.592056715084</v>
      </c>
      <c r="X57" s="12" t="n">
        <v>2025</v>
      </c>
      <c r="Y57" s="12" t="n"/>
      <c r="Z57" s="28" t="n">
        <f aca="false" ca="false" dt2D="false" dtr="false" t="normal">AC57-R57</f>
        <v>0</v>
      </c>
      <c r="AA57" s="30" t="n">
        <v>2623075.37</v>
      </c>
      <c r="AB57" s="30" t="n">
        <f aca="false" ca="false" dt2D="false" dtr="false" t="normal">+(J57*12.71+K57*25.41)*12</f>
        <v>650399.8679999999</v>
      </c>
      <c r="AC57" s="30" t="n">
        <f aca="false" ca="false" dt2D="false" dtr="false" t="normal">+(J57*12.71+K57*25.41)*12*30</f>
        <v>19511996.039999995</v>
      </c>
      <c r="AG57" s="57" t="n"/>
    </row>
    <row customHeight="true" ht="12.75" outlineLevel="0" r="58">
      <c r="A58" s="8" t="n">
        <f aca="false" ca="false" dt2D="false" dtr="false" t="normal">A57+1</f>
        <v>44</v>
      </c>
      <c r="B58" s="8" t="n">
        <f aca="false" ca="false" dt2D="false" dtr="false" t="normal">B57+1</f>
        <v>44</v>
      </c>
      <c r="C58" s="106" t="s">
        <v>60</v>
      </c>
      <c r="D58" s="8" t="s">
        <v>175</v>
      </c>
      <c r="E58" s="55" t="s">
        <v>94</v>
      </c>
      <c r="F58" s="12" t="s">
        <v>5</v>
      </c>
      <c r="G58" s="12" t="n">
        <v>5</v>
      </c>
      <c r="H58" s="12" t="n">
        <v>3</v>
      </c>
      <c r="I58" s="56" t="n">
        <v>4394.2</v>
      </c>
      <c r="J58" s="56" t="n">
        <v>4394.2</v>
      </c>
      <c r="K58" s="56" t="n">
        <v>0</v>
      </c>
      <c r="L58" s="55" t="n">
        <v>182</v>
      </c>
      <c r="M58" s="15" t="n">
        <f aca="false" ca="false" dt2D="false" dtr="false" t="normal">SUM(N58:S58)</f>
        <v>24393761.1</v>
      </c>
      <c r="N58" s="15" t="n"/>
      <c r="O58" s="15" t="n"/>
      <c r="P58" s="15" t="n"/>
      <c r="Q58" s="15" t="n">
        <v>1957266.32</v>
      </c>
      <c r="R58" s="15" t="n">
        <v>20106101.52</v>
      </c>
      <c r="S58" s="15" t="n">
        <f aca="false" ca="false" dt2D="false" dtr="false" t="normal">T58+U58</f>
        <v>2330393.26</v>
      </c>
      <c r="T58" s="15" t="n"/>
      <c r="U58" s="15" t="n">
        <v>2330393.26</v>
      </c>
      <c r="V58" s="15" t="n">
        <f aca="false" ca="false" dt2D="false" dtr="false" t="normal">$M58/($J58+$K58)</f>
        <v>5551.354307951391</v>
      </c>
      <c r="W58" s="15" t="n">
        <f aca="false" ca="false" dt2D="false" dtr="false" t="normal">$M58/($J58+$K58)</f>
        <v>5551.354307951391</v>
      </c>
      <c r="X58" s="12" t="n">
        <v>2025</v>
      </c>
      <c r="Y58" s="12" t="n"/>
      <c r="Z58" s="28" t="n">
        <f aca="false" ca="false" dt2D="false" dtr="false" t="normal">AC58-R58</f>
        <v>0</v>
      </c>
      <c r="AA58" s="30" t="n">
        <v>1287062.94</v>
      </c>
      <c r="AB58" s="30" t="n">
        <f aca="false" ca="false" dt2D="false" dtr="false" t="normal">+(J58*12.71+K58*25.41)*12</f>
        <v>670203.384</v>
      </c>
      <c r="AC58" s="30" t="n">
        <f aca="false" ca="false" dt2D="false" dtr="false" t="normal">+(J58*12.71+K58*25.41)*12*30</f>
        <v>20106101.52</v>
      </c>
      <c r="AG58" s="57" t="n"/>
    </row>
    <row customHeight="true" ht="12.75" outlineLevel="0" r="59">
      <c r="A59" s="8" t="n">
        <f aca="false" ca="false" dt2D="false" dtr="false" t="normal">A58+1</f>
        <v>45</v>
      </c>
      <c r="B59" s="8" t="n">
        <f aca="false" ca="false" dt2D="false" dtr="false" t="normal">B58+1</f>
        <v>45</v>
      </c>
      <c r="C59" s="106" t="s">
        <v>60</v>
      </c>
      <c r="D59" s="8" t="s">
        <v>177</v>
      </c>
      <c r="E59" s="55" t="s">
        <v>178</v>
      </c>
      <c r="F59" s="12" t="s">
        <v>5</v>
      </c>
      <c r="G59" s="12" t="n">
        <v>9</v>
      </c>
      <c r="H59" s="12" t="n">
        <v>5</v>
      </c>
      <c r="I59" s="56" t="n">
        <v>9603</v>
      </c>
      <c r="J59" s="56" t="n">
        <v>9272.3</v>
      </c>
      <c r="K59" s="56" t="n">
        <v>330.700000000001</v>
      </c>
      <c r="L59" s="55" t="n">
        <v>376</v>
      </c>
      <c r="M59" s="15" t="n">
        <f aca="false" ca="false" dt2D="false" dtr="false" t="normal">SUM(N59:S59)</f>
        <v>10484437.74</v>
      </c>
      <c r="N59" s="15" t="n"/>
      <c r="O59" s="15" t="n"/>
      <c r="P59" s="15" t="n"/>
      <c r="Q59" s="15" t="n">
        <v>556668.34</v>
      </c>
      <c r="R59" s="15" t="n">
        <v>9927769.4</v>
      </c>
      <c r="S59" s="15" t="n"/>
      <c r="T59" s="15" t="n"/>
      <c r="U59" s="15" t="n"/>
      <c r="V59" s="15" t="n">
        <f aca="false" ca="false" dt2D="false" dtr="false" t="normal">$M59/($J59+$K59)</f>
        <v>1091.7877475788816</v>
      </c>
      <c r="W59" s="15" t="n">
        <f aca="false" ca="false" dt2D="false" dtr="false" t="normal">$M59/($J59+$K59)</f>
        <v>1091.7877475788816</v>
      </c>
      <c r="X59" s="12" t="n">
        <v>2025</v>
      </c>
      <c r="Y59" s="12" t="n"/>
      <c r="Z59" s="28" t="n">
        <f aca="false" ca="false" dt2D="false" dtr="false" t="normal">AC59-R59</f>
        <v>37394863.300000004</v>
      </c>
      <c r="AA59" s="30" t="n">
        <v>0</v>
      </c>
      <c r="AB59" s="30" t="n">
        <f aca="false" ca="false" dt2D="false" dtr="false" t="normal">+(J59*16.89+K59*28.62)*12</f>
        <v>1992885.3720000002</v>
      </c>
      <c r="AC59" s="30" t="n">
        <f aca="false" ca="false" dt2D="false" dtr="false" t="normal">+(J59*16.89+K59*28.62)*12*30-'[7]Лист1'!$AQ$279</f>
        <v>47322632.7</v>
      </c>
      <c r="AG59" s="57" t="n"/>
    </row>
    <row customHeight="true" ht="12.75" outlineLevel="0" r="60">
      <c r="A60" s="8" t="n">
        <f aca="false" ca="false" dt2D="false" dtr="false" t="normal">A59+1</f>
        <v>46</v>
      </c>
      <c r="B60" s="8" t="n">
        <f aca="false" ca="false" dt2D="false" dtr="false" t="normal">B59+1</f>
        <v>46</v>
      </c>
      <c r="C60" s="106" t="s">
        <v>60</v>
      </c>
      <c r="D60" s="8" t="s">
        <v>180</v>
      </c>
      <c r="E60" s="55" t="s">
        <v>170</v>
      </c>
      <c r="F60" s="12" t="s">
        <v>5</v>
      </c>
      <c r="G60" s="12" t="n">
        <v>4</v>
      </c>
      <c r="H60" s="12" t="n">
        <v>6</v>
      </c>
      <c r="I60" s="56" t="n">
        <v>3632.7</v>
      </c>
      <c r="J60" s="56" t="n">
        <v>3632.7</v>
      </c>
      <c r="K60" s="56" t="n">
        <v>0</v>
      </c>
      <c r="L60" s="55" t="n">
        <v>169</v>
      </c>
      <c r="M60" s="15" t="n">
        <f aca="false" ca="false" dt2D="false" dtr="false" t="normal">SUM(N60:S60)</f>
        <v>9460322.27</v>
      </c>
      <c r="N60" s="15" t="n"/>
      <c r="O60" s="15" t="n"/>
      <c r="P60" s="15" t="n"/>
      <c r="Q60" s="15" t="n">
        <v>2868528.47</v>
      </c>
      <c r="R60" s="15" t="n">
        <v>6591793.8</v>
      </c>
      <c r="S60" s="15" t="n"/>
      <c r="T60" s="15" t="n"/>
      <c r="U60" s="15" t="n"/>
      <c r="V60" s="15" t="n">
        <f aca="false" ca="false" dt2D="false" dtr="false" t="normal">$M60/($J60+$K60)</f>
        <v>2604.2123682109727</v>
      </c>
      <c r="W60" s="15" t="n">
        <f aca="false" ca="false" dt2D="false" dtr="false" t="normal">$M60/($J60+$K60)</f>
        <v>2604.2123682109727</v>
      </c>
      <c r="X60" s="12" t="n">
        <v>2025</v>
      </c>
      <c r="Y60" s="12" t="n"/>
      <c r="Z60" s="28" t="n">
        <f aca="false" ca="false" dt2D="false" dtr="false" t="normal">AC60-R60</f>
        <v>10029988.32</v>
      </c>
      <c r="AA60" s="30" t="n">
        <v>2314469.07</v>
      </c>
      <c r="AB60" s="30" t="n">
        <f aca="false" ca="false" dt2D="false" dtr="false" t="normal">+(J60*12.71+K60*25.41)*12</f>
        <v>554059.404</v>
      </c>
      <c r="AC60" s="30" t="n">
        <f aca="false" ca="false" dt2D="false" dtr="false" t="normal">+(J60*12.71+K60*25.41)*12*30</f>
        <v>16621782.12</v>
      </c>
      <c r="AD60" s="0" t="s">
        <v>72</v>
      </c>
      <c r="AG60" s="57" t="n"/>
    </row>
    <row customHeight="true" ht="12.75" outlineLevel="0" r="61">
      <c r="A61" s="8" t="n">
        <f aca="false" ca="false" dt2D="false" dtr="false" t="normal">A60+1</f>
        <v>47</v>
      </c>
      <c r="B61" s="8" t="n">
        <f aca="false" ca="false" dt2D="false" dtr="false" t="normal">B60+1</f>
        <v>47</v>
      </c>
      <c r="C61" s="106" t="s">
        <v>60</v>
      </c>
      <c r="D61" s="8" t="s">
        <v>182</v>
      </c>
      <c r="E61" s="55" t="s">
        <v>53</v>
      </c>
      <c r="F61" s="12" t="s">
        <v>5</v>
      </c>
      <c r="G61" s="12" t="n">
        <v>9</v>
      </c>
      <c r="H61" s="12" t="n">
        <v>1</v>
      </c>
      <c r="I61" s="56" t="n">
        <v>3885.3</v>
      </c>
      <c r="J61" s="56" t="n">
        <v>3885.3</v>
      </c>
      <c r="K61" s="56" t="n">
        <v>0</v>
      </c>
      <c r="L61" s="55" t="n">
        <v>155</v>
      </c>
      <c r="M61" s="15" t="n">
        <f aca="false" ca="false" dt2D="false" dtr="false" t="normal">SUM(N61:S61)</f>
        <v>5407888.909999999</v>
      </c>
      <c r="N61" s="15" t="n"/>
      <c r="O61" s="15" t="n"/>
      <c r="P61" s="15" t="n"/>
      <c r="Q61" s="15" t="n">
        <v>787472.6</v>
      </c>
      <c r="R61" s="15" t="n">
        <v>4620416.31</v>
      </c>
      <c r="S61" s="15" t="n"/>
      <c r="T61" s="15" t="n"/>
      <c r="U61" s="15" t="n"/>
      <c r="V61" s="15" t="n">
        <f aca="false" ca="false" dt2D="false" dtr="false" t="normal">$M61/($J61+$K61)</f>
        <v>1391.8845159961904</v>
      </c>
      <c r="W61" s="15" t="n">
        <f aca="false" ca="false" dt2D="false" dtr="false" t="normal">$M61/($J61+$K61)</f>
        <v>1391.8845159961904</v>
      </c>
      <c r="X61" s="12" t="n">
        <v>2025</v>
      </c>
      <c r="Y61" s="12" t="n"/>
      <c r="Z61" s="28" t="n">
        <f aca="false" ca="false" dt2D="false" dtr="false" t="normal">AC61-R61</f>
        <v>13318558.310000002</v>
      </c>
      <c r="AA61" s="30" t="n">
        <v>0</v>
      </c>
      <c r="AB61" s="30" t="n">
        <f aca="false" ca="false" dt2D="false" dtr="false" t="normal">+(J61*16.89+K61*28.62)*12</f>
        <v>787472.604</v>
      </c>
      <c r="AC61" s="30" t="n">
        <f aca="false" ca="false" dt2D="false" dtr="false" t="normal">+(J61*16.89+K61*28.62)*12*30-'[7]Лист1'!$AQ$284</f>
        <v>17938974.62</v>
      </c>
      <c r="AG61" s="57" t="n"/>
    </row>
    <row customHeight="true" ht="12.75" outlineLevel="0" r="62">
      <c r="A62" s="8" t="n">
        <f aca="false" ca="false" dt2D="false" dtr="false" t="normal">A61+1</f>
        <v>48</v>
      </c>
      <c r="B62" s="8" t="n">
        <f aca="false" ca="false" dt2D="false" dtr="false" t="normal">B61+1</f>
        <v>48</v>
      </c>
      <c r="C62" s="106" t="s">
        <v>60</v>
      </c>
      <c r="D62" s="8" t="s">
        <v>184</v>
      </c>
      <c r="E62" s="55" t="s">
        <v>170</v>
      </c>
      <c r="F62" s="12" t="s">
        <v>5</v>
      </c>
      <c r="G62" s="12" t="n">
        <v>5</v>
      </c>
      <c r="H62" s="12" t="n">
        <v>3</v>
      </c>
      <c r="I62" s="56" t="n">
        <v>4401.1</v>
      </c>
      <c r="J62" s="56" t="n">
        <v>4370</v>
      </c>
      <c r="K62" s="56" t="n">
        <v>31.1000000000004</v>
      </c>
      <c r="L62" s="55" t="n">
        <v>187</v>
      </c>
      <c r="M62" s="15" t="n">
        <f aca="false" ca="false" dt2D="false" dtr="false" t="normal">SUM(N62:S62)</f>
        <v>4915870.91</v>
      </c>
      <c r="N62" s="15" t="n"/>
      <c r="O62" s="15" t="n"/>
      <c r="P62" s="15" t="n"/>
      <c r="Q62" s="15" t="n">
        <v>675995.41</v>
      </c>
      <c r="R62" s="15" t="n">
        <v>4239875.5</v>
      </c>
      <c r="S62" s="15" t="n"/>
      <c r="T62" s="15" t="n"/>
      <c r="U62" s="15" t="n"/>
      <c r="V62" s="15" t="n">
        <f aca="false" ca="false" dt2D="false" dtr="false" t="normal">$M62/($J62+$K62)</f>
        <v>1116.9641475994638</v>
      </c>
      <c r="W62" s="15" t="n">
        <f aca="false" ca="false" dt2D="false" dtr="false" t="normal">$M62/($J62+$K62)</f>
        <v>1116.9641475994638</v>
      </c>
      <c r="X62" s="12" t="n">
        <v>2025</v>
      </c>
      <c r="Y62" s="12" t="n"/>
      <c r="Z62" s="28" t="n">
        <f aca="false" ca="false" dt2D="false" dtr="false" t="normal">AC62-R62</f>
        <v>15259112.670000006</v>
      </c>
      <c r="AA62" s="30" t="n">
        <v>0</v>
      </c>
      <c r="AB62" s="30" t="n">
        <f aca="false" ca="false" dt2D="false" dtr="false" t="normal">+(J62*12.71+K62*25.41)*12</f>
        <v>675995.4120000002</v>
      </c>
      <c r="AC62" s="30" t="n">
        <f aca="false" ca="false" dt2D="false" dtr="false" t="normal">+(J62*12.71+K62*25.41)*12*30-'[7]Лист1'!$AQ$302</f>
        <v>19498988.170000006</v>
      </c>
      <c r="AG62" s="57" t="n"/>
    </row>
    <row customHeight="true" ht="12.75" outlineLevel="0" r="63">
      <c r="A63" s="8" t="n">
        <f aca="false" ca="false" dt2D="false" dtr="false" t="normal">A62+1</f>
        <v>49</v>
      </c>
      <c r="B63" s="8" t="n">
        <f aca="false" ca="false" dt2D="false" dtr="false" t="normal">B62+1</f>
        <v>49</v>
      </c>
      <c r="C63" s="106" t="s">
        <v>60</v>
      </c>
      <c r="D63" s="8" t="s">
        <v>186</v>
      </c>
      <c r="E63" s="55" t="s">
        <v>170</v>
      </c>
      <c r="F63" s="12" t="s">
        <v>5</v>
      </c>
      <c r="G63" s="12" t="n">
        <v>5</v>
      </c>
      <c r="H63" s="12" t="n">
        <v>3</v>
      </c>
      <c r="I63" s="56" t="n">
        <v>4288.3</v>
      </c>
      <c r="J63" s="56" t="n">
        <v>4197</v>
      </c>
      <c r="K63" s="56" t="n">
        <v>91.3000000000002</v>
      </c>
      <c r="L63" s="55" t="n">
        <v>187</v>
      </c>
      <c r="M63" s="15" t="n">
        <f aca="false" ca="false" dt2D="false" dtr="false" t="normal">SUM(N63:S63)</f>
        <v>20173185.509999998</v>
      </c>
      <c r="N63" s="15" t="n"/>
      <c r="O63" s="15" t="n"/>
      <c r="P63" s="15" t="n"/>
      <c r="Q63" s="15" t="n">
        <v>3130274.27</v>
      </c>
      <c r="R63" s="15" t="n">
        <v>17042911.24</v>
      </c>
      <c r="S63" s="15" t="n"/>
      <c r="T63" s="15" t="n"/>
      <c r="U63" s="15" t="n"/>
      <c r="V63" s="15" t="n">
        <f aca="false" ca="false" dt2D="false" dtr="false" t="normal">$M63/($J63+$K63)</f>
        <v>4704.238395168248</v>
      </c>
      <c r="W63" s="15" t="n">
        <f aca="false" ca="false" dt2D="false" dtr="false" t="normal">$M63/($J63+$K63)</f>
        <v>4704.238395168248</v>
      </c>
      <c r="X63" s="12" t="n">
        <v>2025</v>
      </c>
      <c r="Y63" s="12" t="n"/>
      <c r="Z63" s="28" t="n">
        <f aca="false" ca="false" dt2D="false" dtr="false" t="normal">AC63-R63</f>
        <v>2996057.8400000036</v>
      </c>
      <c r="AA63" s="30" t="n">
        <v>2462308.63</v>
      </c>
      <c r="AB63" s="30" t="n">
        <f aca="false" ca="false" dt2D="false" dtr="false" t="normal">+(J63*12.71+K63*25.41)*12</f>
        <v>667965.636</v>
      </c>
      <c r="AC63" s="30" t="n">
        <f aca="false" ca="false" dt2D="false" dtr="false" t="normal">+(J63*12.71+K63*25.41)*12*30</f>
        <v>20038969.080000002</v>
      </c>
      <c r="AG63" s="57" t="n"/>
    </row>
    <row customHeight="true" ht="12.75" outlineLevel="0" r="64">
      <c r="A64" s="8" t="n">
        <f aca="false" ca="false" dt2D="false" dtr="false" t="normal">A63+1</f>
        <v>50</v>
      </c>
      <c r="B64" s="8" t="n">
        <f aca="false" ca="false" dt2D="false" dtr="false" t="normal">B63+1</f>
        <v>50</v>
      </c>
      <c r="C64" s="106" t="s">
        <v>60</v>
      </c>
      <c r="D64" s="8" t="s">
        <v>188</v>
      </c>
      <c r="E64" s="55" t="s">
        <v>170</v>
      </c>
      <c r="F64" s="12" t="s">
        <v>5</v>
      </c>
      <c r="G64" s="12" t="n">
        <v>5</v>
      </c>
      <c r="H64" s="12" t="n">
        <v>3</v>
      </c>
      <c r="I64" s="56" t="n">
        <v>4318.6</v>
      </c>
      <c r="J64" s="56" t="n">
        <v>4038.9</v>
      </c>
      <c r="K64" s="56" t="n">
        <v>279.7</v>
      </c>
      <c r="L64" s="55" t="n">
        <v>165</v>
      </c>
      <c r="M64" s="15" t="n">
        <f aca="false" ca="false" dt2D="false" dtr="false" t="normal">SUM(N64:S64)</f>
        <v>9303333.83</v>
      </c>
      <c r="N64" s="15" t="n"/>
      <c r="O64" s="15" t="n"/>
      <c r="P64" s="15" t="n"/>
      <c r="Q64" s="15" t="n">
        <v>1730194.31</v>
      </c>
      <c r="R64" s="15" t="n">
        <v>7573139.52</v>
      </c>
      <c r="S64" s="15" t="n"/>
      <c r="T64" s="15" t="n"/>
      <c r="U64" s="15" t="n"/>
      <c r="V64" s="15" t="n">
        <f aca="false" ca="false" dt2D="false" dtr="false" t="normal">$M64/($J64+$K64)</f>
        <v>2154.2476334923354</v>
      </c>
      <c r="W64" s="15" t="n">
        <f aca="false" ca="false" dt2D="false" dtr="false" t="normal">$M64/($J64+$K64)</f>
        <v>2154.2476334923354</v>
      </c>
      <c r="X64" s="12" t="n">
        <v>2025</v>
      </c>
      <c r="Y64" s="12" t="n"/>
      <c r="Z64" s="28" t="n">
        <f aca="false" ca="false" dt2D="false" dtr="false" t="normal">AC64-R64</f>
        <v>13465835.04</v>
      </c>
      <c r="AA64" s="30" t="n">
        <v>1028895.16</v>
      </c>
      <c r="AB64" s="30" t="n">
        <f aca="false" ca="false" dt2D="false" dtr="false" t="normal">+(J64*12.71+K64*25.41)*12</f>
        <v>701299.152</v>
      </c>
      <c r="AC64" s="30" t="n">
        <f aca="false" ca="false" dt2D="false" dtr="false" t="normal">+(J64*12.71+K64*25.41)*12*30</f>
        <v>21038974.56</v>
      </c>
      <c r="AG64" s="57" t="n"/>
    </row>
    <row customHeight="true" ht="12.75" outlineLevel="0" r="65">
      <c r="A65" s="8" t="n">
        <f aca="false" ca="false" dt2D="false" dtr="false" t="normal">A64+1</f>
        <v>51</v>
      </c>
      <c r="B65" s="8" t="n">
        <f aca="false" ca="false" dt2D="false" dtr="false" t="normal">B64+1</f>
        <v>51</v>
      </c>
      <c r="C65" s="106" t="s">
        <v>60</v>
      </c>
      <c r="D65" s="8" t="s">
        <v>190</v>
      </c>
      <c r="E65" s="55" t="s">
        <v>53</v>
      </c>
      <c r="F65" s="12" t="s">
        <v>5</v>
      </c>
      <c r="G65" s="12" t="n">
        <v>9</v>
      </c>
      <c r="H65" s="12" t="n">
        <v>2</v>
      </c>
      <c r="I65" s="56" t="n">
        <v>7731.7</v>
      </c>
      <c r="J65" s="56" t="n">
        <v>7731.7</v>
      </c>
      <c r="K65" s="56" t="n">
        <v>0</v>
      </c>
      <c r="L65" s="55" t="n">
        <v>294</v>
      </c>
      <c r="M65" s="15" t="n">
        <f aca="false" ca="false" dt2D="false" dtr="false" t="normal">SUM(N65:S65)</f>
        <v>15222421.969999999</v>
      </c>
      <c r="N65" s="15" t="n"/>
      <c r="O65" s="15" t="n"/>
      <c r="P65" s="15" t="n"/>
      <c r="Q65" s="15" t="n">
        <v>1567060.96</v>
      </c>
      <c r="R65" s="15" t="n">
        <v>13655361.01</v>
      </c>
      <c r="S65" s="15" t="n"/>
      <c r="T65" s="15" t="n"/>
      <c r="U65" s="15" t="n"/>
      <c r="V65" s="15" t="n">
        <f aca="false" ca="false" dt2D="false" dtr="false" t="normal">$M65/($J65+$K65)</f>
        <v>1968.8324650464967</v>
      </c>
      <c r="W65" s="15" t="n">
        <f aca="false" ca="false" dt2D="false" dtr="false" t="normal">$M65/($J65+$K65)</f>
        <v>1968.8324650464967</v>
      </c>
      <c r="X65" s="12" t="n">
        <v>2025</v>
      </c>
      <c r="Y65" s="12" t="n"/>
      <c r="Z65" s="28" t="n">
        <f aca="false" ca="false" dt2D="false" dtr="false" t="normal">AC65-R65</f>
        <v>23851020.869999997</v>
      </c>
      <c r="AA65" s="30" t="n">
        <v>0</v>
      </c>
      <c r="AB65" s="30" t="n">
        <f aca="false" ca="false" dt2D="false" dtr="false" t="normal">+(J65*16.89+K65*28.62)*12</f>
        <v>1567060.956</v>
      </c>
      <c r="AC65" s="30" t="n">
        <f aca="false" ca="false" dt2D="false" dtr="false" t="normal">+(J65*16.89+K65*28.62)*12*30-'[7]Лист1'!$AQ$310</f>
        <v>37506381.879999995</v>
      </c>
      <c r="AG65" s="57" t="n"/>
    </row>
    <row outlineLevel="0" r="66">
      <c r="A66" s="8" t="s">
        <v>192</v>
      </c>
      <c r="B66" s="8" t="s">
        <v>192</v>
      </c>
      <c r="C66" s="106" t="s">
        <v>60</v>
      </c>
      <c r="D66" s="8" t="s">
        <v>193</v>
      </c>
      <c r="E66" s="55" t="s">
        <v>53</v>
      </c>
      <c r="F66" s="12" t="s">
        <v>5</v>
      </c>
      <c r="G66" s="12" t="n">
        <v>9</v>
      </c>
      <c r="H66" s="12" t="n">
        <v>1</v>
      </c>
      <c r="I66" s="56" t="n">
        <v>3876.4</v>
      </c>
      <c r="J66" s="56" t="n">
        <v>3876.4</v>
      </c>
      <c r="K66" s="56" t="n">
        <v>0</v>
      </c>
      <c r="L66" s="55" t="n">
        <v>153</v>
      </c>
      <c r="M66" s="15" t="n">
        <f aca="false" ca="false" dt2D="false" dtr="false" t="normal">SUM(N66:S66)</f>
        <v>126857.94</v>
      </c>
      <c r="N66" s="15" t="n"/>
      <c r="O66" s="15" t="n"/>
      <c r="P66" s="15" t="n"/>
      <c r="Q66" s="15" t="n">
        <v>126857.94</v>
      </c>
      <c r="R66" s="15" t="n"/>
      <c r="S66" s="15" t="n"/>
      <c r="T66" s="15" t="n"/>
      <c r="U66" s="15" t="n"/>
      <c r="V66" s="15" t="n">
        <f aca="false" ca="false" dt2D="false" dtr="false" t="normal">$M66/($J66+$K66)</f>
        <v>32.72570942111237</v>
      </c>
      <c r="W66" s="15" t="n">
        <f aca="false" ca="false" dt2D="false" dtr="false" t="normal">$M66/($J66+$K66)</f>
        <v>32.72570942111237</v>
      </c>
      <c r="X66" s="12" t="n">
        <v>2026</v>
      </c>
      <c r="Y66" s="15" t="n"/>
      <c r="Z66" s="28" t="n">
        <f aca="false" ca="false" dt2D="false" dtr="false" t="normal">AC66-R66</f>
        <v>16336157.309999999</v>
      </c>
      <c r="AA66" s="30" t="n">
        <v>0</v>
      </c>
      <c r="AB66" s="30" t="n">
        <f aca="false" ca="false" dt2D="false" dtr="false" t="normal">+(J66*16.89+K66*28.62)*12</f>
        <v>785668.752</v>
      </c>
      <c r="AC66" s="30" t="n">
        <f aca="false" ca="false" dt2D="false" dtr="false" t="normal">+(J66*16.89+K66*28.62)*12*30-'[7]Лист1'!$AQ$311</f>
        <v>16336157.309999999</v>
      </c>
      <c r="AD66" s="0" t="s">
        <v>195</v>
      </c>
      <c r="AG66" s="57" t="n"/>
      <c r="AH66" s="57" t="n"/>
    </row>
    <row customHeight="true" ht="12.75" outlineLevel="0" r="67">
      <c r="A67" s="8" t="n">
        <f aca="false" ca="false" dt2D="false" dtr="false" t="normal">A65+1</f>
        <v>52</v>
      </c>
      <c r="B67" s="8" t="n">
        <f aca="false" ca="false" dt2D="false" dtr="false" t="normal">B65+1</f>
        <v>52</v>
      </c>
      <c r="C67" s="106" t="s">
        <v>60</v>
      </c>
      <c r="D67" s="8" t="s">
        <v>196</v>
      </c>
      <c r="E67" s="55" t="s">
        <v>53</v>
      </c>
      <c r="F67" s="12" t="s">
        <v>5</v>
      </c>
      <c r="G67" s="12" t="n">
        <v>10</v>
      </c>
      <c r="H67" s="12" t="n">
        <v>1</v>
      </c>
      <c r="I67" s="56" t="n">
        <v>3045.6</v>
      </c>
      <c r="J67" s="56" t="n">
        <v>3045.6</v>
      </c>
      <c r="K67" s="56" t="n">
        <v>0</v>
      </c>
      <c r="L67" s="55" t="n">
        <v>121</v>
      </c>
      <c r="M67" s="15" t="n">
        <f aca="false" ca="false" dt2D="false" dtr="false" t="normal">SUM(N67:S67)</f>
        <v>3076658.1</v>
      </c>
      <c r="N67" s="15" t="n"/>
      <c r="O67" s="15" t="n"/>
      <c r="P67" s="15" t="n"/>
      <c r="Q67" s="15" t="n">
        <v>617282.21</v>
      </c>
      <c r="R67" s="15" t="n">
        <v>2459375.89</v>
      </c>
      <c r="S67" s="15" t="n"/>
      <c r="T67" s="15" t="n"/>
      <c r="U67" s="15" t="n"/>
      <c r="V67" s="15" t="n">
        <f aca="false" ca="false" dt2D="false" dtr="false" t="normal">$M67/($J67+$K67)</f>
        <v>1010.197695035461</v>
      </c>
      <c r="W67" s="15" t="n">
        <f aca="false" ca="false" dt2D="false" dtr="false" t="normal">$M67/($J67+$K67)</f>
        <v>1010.197695035461</v>
      </c>
      <c r="X67" s="12" t="n">
        <v>2025</v>
      </c>
      <c r="Y67" s="12" t="n"/>
      <c r="Z67" s="28" t="n">
        <f aca="false" ca="false" dt2D="false" dtr="false" t="normal">AC67-R67</f>
        <v>9516469.189999998</v>
      </c>
      <c r="AA67" s="30" t="n">
        <v>0</v>
      </c>
      <c r="AB67" s="30" t="n">
        <f aca="false" ca="false" dt2D="false" dtr="false" t="normal">+(J67*16.89+K67*28.62)*12</f>
        <v>617282.208</v>
      </c>
      <c r="AC67" s="30" t="n">
        <f aca="false" ca="false" dt2D="false" dtr="false" t="normal">+(J67*16.89+K67*28.62)*12*30-'[7]Лист1'!$AQ$315</f>
        <v>11975845.079999998</v>
      </c>
      <c r="AG67" s="57" t="n"/>
    </row>
    <row customHeight="true" ht="12.75" outlineLevel="0" r="68">
      <c r="A68" s="8" t="n">
        <f aca="false" ca="false" dt2D="false" dtr="false" t="normal">A67+1</f>
        <v>53</v>
      </c>
      <c r="B68" s="8" t="n">
        <f aca="false" ca="false" dt2D="false" dtr="false" t="normal">B67+1</f>
        <v>53</v>
      </c>
      <c r="C68" s="106" t="s">
        <v>60</v>
      </c>
      <c r="D68" s="8" t="s">
        <v>198</v>
      </c>
      <c r="E68" s="55" t="s">
        <v>53</v>
      </c>
      <c r="F68" s="12" t="s">
        <v>5</v>
      </c>
      <c r="G68" s="12" t="n">
        <v>9</v>
      </c>
      <c r="H68" s="12" t="n">
        <v>1</v>
      </c>
      <c r="I68" s="56" t="n">
        <v>2753.5</v>
      </c>
      <c r="J68" s="56" t="n">
        <v>2621.1</v>
      </c>
      <c r="K68" s="56" t="n">
        <v>132.4</v>
      </c>
      <c r="L68" s="55" t="n">
        <v>94</v>
      </c>
      <c r="M68" s="15" t="n">
        <f aca="false" ca="false" dt2D="false" dtr="false" t="normal">SUM(N68:S68)</f>
        <v>5125624.3</v>
      </c>
      <c r="N68" s="15" t="n"/>
      <c r="O68" s="15" t="n"/>
      <c r="P68" s="15" t="n"/>
      <c r="Q68" s="15" t="n">
        <v>576716</v>
      </c>
      <c r="R68" s="15" t="n">
        <v>4548908.3</v>
      </c>
      <c r="S68" s="15" t="n"/>
      <c r="T68" s="15" t="n"/>
      <c r="U68" s="15" t="n"/>
      <c r="V68" s="15" t="n">
        <f aca="false" ca="false" dt2D="false" dtr="false" t="normal">$M68/($J68+$K68)</f>
        <v>1861.494207372435</v>
      </c>
      <c r="W68" s="15" t="n">
        <f aca="false" ca="false" dt2D="false" dtr="false" t="normal">$M68/($J68+$K68)</f>
        <v>1861.494207372435</v>
      </c>
      <c r="X68" s="12" t="n">
        <v>2025</v>
      </c>
      <c r="Y68" s="12" t="n"/>
      <c r="Z68" s="28" t="n">
        <f aca="false" ca="false" dt2D="false" dtr="false" t="normal">AC68-R68</f>
        <v>8746328.839999996</v>
      </c>
      <c r="AA68" s="30" t="n">
        <v>0</v>
      </c>
      <c r="AB68" s="30" t="n">
        <f aca="false" ca="false" dt2D="false" dtr="false" t="normal">+(J68*16.89+K68*28.62)*12</f>
        <v>576716.004</v>
      </c>
      <c r="AC68" s="30" t="n">
        <f aca="false" ca="false" dt2D="false" dtr="false" t="normal">+(J68*16.89+K68*28.62)*12*30-'[7]Лист1'!$AQ$316</f>
        <v>13295237.139999997</v>
      </c>
      <c r="AG68" s="57" t="n"/>
    </row>
    <row customHeight="true" ht="12.75" outlineLevel="0" r="69">
      <c r="A69" s="8" t="n">
        <f aca="false" ca="false" dt2D="false" dtr="false" t="normal">A68+1</f>
        <v>54</v>
      </c>
      <c r="B69" s="8" t="n">
        <f aca="false" ca="false" dt2D="false" dtr="false" t="normal">B68+1</f>
        <v>54</v>
      </c>
      <c r="C69" s="106" t="s">
        <v>60</v>
      </c>
      <c r="D69" s="8" t="s">
        <v>200</v>
      </c>
      <c r="E69" s="55" t="s">
        <v>83</v>
      </c>
      <c r="F69" s="12" t="s">
        <v>5</v>
      </c>
      <c r="G69" s="12" t="n">
        <v>5</v>
      </c>
      <c r="H69" s="12" t="n">
        <v>6</v>
      </c>
      <c r="I69" s="56" t="n">
        <v>4596.4</v>
      </c>
      <c r="J69" s="56" t="n">
        <v>4596.4</v>
      </c>
      <c r="K69" s="56" t="n">
        <v>0</v>
      </c>
      <c r="L69" s="55" t="n">
        <v>197</v>
      </c>
      <c r="M69" s="15" t="n">
        <f aca="false" ca="false" dt2D="false" dtr="false" t="normal">SUM(N69:S69)</f>
        <v>10795382.32</v>
      </c>
      <c r="N69" s="15" t="n"/>
      <c r="O69" s="15" t="n"/>
      <c r="P69" s="15" t="n"/>
      <c r="Q69" s="15" t="n">
        <v>701042.93</v>
      </c>
      <c r="R69" s="15" t="n">
        <v>10094339.39</v>
      </c>
      <c r="S69" s="15" t="n"/>
      <c r="T69" s="15" t="n"/>
      <c r="U69" s="15" t="n"/>
      <c r="V69" s="15" t="n">
        <f aca="false" ca="false" dt2D="false" dtr="false" t="normal">$M69/($J69+$K69)</f>
        <v>2348.660325472109</v>
      </c>
      <c r="W69" s="15" t="n">
        <f aca="false" ca="false" dt2D="false" dtr="false" t="normal">$M69/($J69+$K69)</f>
        <v>2348.660325472109</v>
      </c>
      <c r="X69" s="12" t="n">
        <v>2025</v>
      </c>
      <c r="Y69" s="12" t="n"/>
      <c r="Z69" s="28" t="n">
        <f aca="false" ca="false" dt2D="false" dtr="false" t="normal">AC69-R69</f>
        <v>9143338.899999999</v>
      </c>
      <c r="AA69" s="30" t="n">
        <v>0</v>
      </c>
      <c r="AB69" s="30" t="n">
        <f aca="false" ca="false" dt2D="false" dtr="false" t="normal">+(J69*12.71+K69*25.41)*12</f>
        <v>701042.928</v>
      </c>
      <c r="AC69" s="30" t="n">
        <f aca="false" ca="false" dt2D="false" dtr="false" t="normal">+(J69*12.71+K69*25.41)*12*30-'[7]Лист1'!$AQ$318</f>
        <v>19237678.29</v>
      </c>
      <c r="AG69" s="57" t="n"/>
    </row>
    <row customHeight="true" ht="12.75" outlineLevel="0" r="70">
      <c r="A70" s="8" t="n">
        <f aca="false" ca="false" dt2D="false" dtr="false" t="normal">A69+1</f>
        <v>55</v>
      </c>
      <c r="B70" s="8" t="n">
        <f aca="false" ca="false" dt2D="false" dtr="false" t="normal">B69+1</f>
        <v>55</v>
      </c>
      <c r="C70" s="106" t="s">
        <v>60</v>
      </c>
      <c r="D70" s="8" t="s">
        <v>202</v>
      </c>
      <c r="E70" s="55" t="s">
        <v>117</v>
      </c>
      <c r="F70" s="12" t="s">
        <v>5</v>
      </c>
      <c r="G70" s="12" t="n">
        <v>5</v>
      </c>
      <c r="H70" s="12" t="n">
        <v>6</v>
      </c>
      <c r="I70" s="56" t="n">
        <v>4518.9</v>
      </c>
      <c r="J70" s="56" t="n">
        <v>4518.9</v>
      </c>
      <c r="K70" s="56" t="n">
        <v>0</v>
      </c>
      <c r="L70" s="55" t="n">
        <v>189</v>
      </c>
      <c r="M70" s="15" t="n">
        <f aca="false" ca="false" dt2D="false" dtr="false" t="normal">SUM(N70:S70)</f>
        <v>8166157.2</v>
      </c>
      <c r="N70" s="15" t="n"/>
      <c r="O70" s="15" t="n"/>
      <c r="P70" s="15" t="n"/>
      <c r="Q70" s="15" t="n">
        <v>204297.54</v>
      </c>
      <c r="R70" s="15" t="n">
        <v>7961859.66</v>
      </c>
      <c r="S70" s="15" t="n"/>
      <c r="T70" s="15" t="n"/>
      <c r="U70" s="15" t="n"/>
      <c r="V70" s="15" t="n">
        <f aca="false" ca="false" dt2D="false" dtr="false" t="normal">$M70/($J70+$K70)</f>
        <v>1807.1117307309303</v>
      </c>
      <c r="W70" s="15" t="n">
        <f aca="false" ca="false" dt2D="false" dtr="false" t="normal">$M70/($J70+$K70)</f>
        <v>1807.1117307309303</v>
      </c>
      <c r="X70" s="12" t="n">
        <v>2025</v>
      </c>
      <c r="Y70" s="12" t="n"/>
      <c r="Z70" s="28" t="n">
        <f aca="false" ca="false" dt2D="false" dtr="false" t="normal">AC70-R70</f>
        <v>11239451.169999998</v>
      </c>
      <c r="AA70" s="30" t="n">
        <v>0</v>
      </c>
      <c r="AB70" s="30" t="n">
        <f aca="false" ca="false" dt2D="false" dtr="false" t="normal">+(J70*12.71+K70*25.41)*12</f>
        <v>689222.628</v>
      </c>
      <c r="AC70" s="30" t="n">
        <f aca="false" ca="false" dt2D="false" dtr="false" t="normal">+(J70*12.71+K70*25.41)*12*30-'[7]Лист1'!$AQ$321</f>
        <v>19201310.83</v>
      </c>
      <c r="AG70" s="57" t="n"/>
    </row>
    <row customHeight="true" ht="12.75" outlineLevel="0" r="71">
      <c r="A71" s="8" t="n">
        <f aca="false" ca="false" dt2D="false" dtr="false" t="normal">A70+1</f>
        <v>56</v>
      </c>
      <c r="B71" s="8" t="n">
        <f aca="false" ca="false" dt2D="false" dtr="false" t="normal">B70+1</f>
        <v>56</v>
      </c>
      <c r="C71" s="106" t="s">
        <v>60</v>
      </c>
      <c r="D71" s="8" t="s">
        <v>204</v>
      </c>
      <c r="E71" s="55" t="s">
        <v>53</v>
      </c>
      <c r="F71" s="12" t="s">
        <v>5</v>
      </c>
      <c r="G71" s="12" t="n">
        <v>5</v>
      </c>
      <c r="H71" s="12" t="n">
        <v>8</v>
      </c>
      <c r="I71" s="56" t="n">
        <v>6603.4</v>
      </c>
      <c r="J71" s="56" t="n">
        <v>6603.4</v>
      </c>
      <c r="K71" s="56" t="n">
        <v>0</v>
      </c>
      <c r="L71" s="55" t="n">
        <v>290</v>
      </c>
      <c r="M71" s="15" t="n">
        <f aca="false" ca="false" dt2D="false" dtr="false" t="normal">SUM(N71:S71)</f>
        <v>13218393.309999999</v>
      </c>
      <c r="N71" s="15" t="n"/>
      <c r="O71" s="15" t="n"/>
      <c r="P71" s="15" t="n"/>
      <c r="Q71" s="15" t="n">
        <v>938310.28</v>
      </c>
      <c r="R71" s="15" t="n">
        <v>12280083.03</v>
      </c>
      <c r="S71" s="15" t="n"/>
      <c r="T71" s="15" t="n"/>
      <c r="U71" s="15" t="n"/>
      <c r="V71" s="15" t="n">
        <f aca="false" ca="false" dt2D="false" dtr="false" t="normal">$M71/($J71+$K71)</f>
        <v>2001.7556576914922</v>
      </c>
      <c r="W71" s="15" t="n">
        <f aca="false" ca="false" dt2D="false" dtr="false" t="normal">$M71/($J71+$K71)</f>
        <v>2001.7556576914922</v>
      </c>
      <c r="X71" s="12" t="n">
        <v>2025</v>
      </c>
      <c r="Y71" s="12" t="n"/>
      <c r="Z71" s="28" t="n">
        <f aca="false" ca="false" dt2D="false" dtr="false" t="normal">AC71-R71</f>
        <v>8882602.180000002</v>
      </c>
      <c r="AA71" s="30" t="n">
        <v>0</v>
      </c>
      <c r="AB71" s="30" t="n">
        <f aca="false" ca="false" dt2D="false" dtr="false" t="normal">+(J71*12.71+K71*25.41)*12</f>
        <v>1007150.5680000001</v>
      </c>
      <c r="AC71" s="30" t="n">
        <f aca="false" ca="false" dt2D="false" dtr="false" t="normal">+(J71*12.71+K71*25.41)*12*30-'[7]Лист1'!$AQ$324</f>
        <v>21162685.21</v>
      </c>
      <c r="AG71" s="57" t="n"/>
    </row>
    <row customHeight="true" ht="12.75" outlineLevel="0" r="72">
      <c r="A72" s="8" t="n">
        <f aca="false" ca="false" dt2D="false" dtr="false" t="normal">A71+1</f>
        <v>57</v>
      </c>
      <c r="B72" s="8" t="n">
        <f aca="false" ca="false" dt2D="false" dtr="false" t="normal">B71+1</f>
        <v>57</v>
      </c>
      <c r="C72" s="106" t="s">
        <v>60</v>
      </c>
      <c r="D72" s="8" t="s">
        <v>206</v>
      </c>
      <c r="E72" s="55" t="s">
        <v>58</v>
      </c>
      <c r="F72" s="12" t="s">
        <v>5</v>
      </c>
      <c r="G72" s="12" t="n">
        <v>5</v>
      </c>
      <c r="H72" s="12" t="n">
        <v>8</v>
      </c>
      <c r="I72" s="56" t="n">
        <v>6611.7</v>
      </c>
      <c r="J72" s="56" t="n">
        <v>6513.5</v>
      </c>
      <c r="K72" s="56" t="n">
        <v>98.1999999999998</v>
      </c>
      <c r="L72" s="55" t="n">
        <v>288</v>
      </c>
      <c r="M72" s="15" t="n">
        <f aca="false" ca="false" dt2D="false" dtr="false" t="normal">SUM(N72:S72)</f>
        <v>11067169.93</v>
      </c>
      <c r="N72" s="15" t="n"/>
      <c r="O72" s="15" t="n"/>
      <c r="P72" s="15" t="n"/>
      <c r="Q72" s="15" t="n">
        <v>1023382.16</v>
      </c>
      <c r="R72" s="15" t="n">
        <v>10043787.77</v>
      </c>
      <c r="S72" s="15" t="n"/>
      <c r="T72" s="15" t="n"/>
      <c r="U72" s="15" t="n"/>
      <c r="V72" s="15" t="n">
        <f aca="false" ca="false" dt2D="false" dtr="false" t="normal">$M72/($J72+$K72)</f>
        <v>1673.876602084184</v>
      </c>
      <c r="W72" s="15" t="n">
        <f aca="false" ca="false" dt2D="false" dtr="false" t="normal">$M72/($J72+$K72)</f>
        <v>1673.876602084184</v>
      </c>
      <c r="X72" s="12" t="n">
        <v>2025</v>
      </c>
      <c r="Y72" s="12" t="n"/>
      <c r="Z72" s="28" t="n">
        <f aca="false" ca="false" dt2D="false" dtr="false" t="normal">AC72-R72</f>
        <v>12063769.710000005</v>
      </c>
      <c r="AA72" s="30" t="n">
        <v>0</v>
      </c>
      <c r="AB72" s="30" t="n">
        <f aca="false" ca="false" dt2D="false" dtr="false" t="normal">+(J72*12.71+K72*25.41)*12</f>
        <v>1023382.1640000001</v>
      </c>
      <c r="AC72" s="30" t="n">
        <f aca="false" ca="false" dt2D="false" dtr="false" t="normal">+(J72*12.71+K72*25.41)*12*30-'[7]Лист1'!$AQ$326</f>
        <v>22107557.480000004</v>
      </c>
      <c r="AG72" s="57" t="n"/>
    </row>
    <row customHeight="true" ht="12.75" outlineLevel="0" r="73">
      <c r="A73" s="8" t="n">
        <f aca="false" ca="false" dt2D="false" dtr="false" t="normal">A72+1</f>
        <v>58</v>
      </c>
      <c r="B73" s="8" t="n">
        <f aca="false" ca="false" dt2D="false" dtr="false" t="normal">B72+1</f>
        <v>58</v>
      </c>
      <c r="C73" s="106" t="s">
        <v>60</v>
      </c>
      <c r="D73" s="8" t="s">
        <v>208</v>
      </c>
      <c r="E73" s="55" t="s">
        <v>209</v>
      </c>
      <c r="F73" s="12" t="s">
        <v>5</v>
      </c>
      <c r="G73" s="12" t="n">
        <v>5</v>
      </c>
      <c r="H73" s="12" t="n">
        <v>6</v>
      </c>
      <c r="I73" s="56" t="n">
        <v>4647.5</v>
      </c>
      <c r="J73" s="56" t="n">
        <v>4647.5</v>
      </c>
      <c r="K73" s="56" t="n">
        <v>0</v>
      </c>
      <c r="L73" s="55" t="n">
        <v>188</v>
      </c>
      <c r="M73" s="15" t="n">
        <f aca="false" ca="false" dt2D="false" dtr="false" t="normal">SUM(N73:S73)</f>
        <v>22409569.61</v>
      </c>
      <c r="N73" s="15" t="n"/>
      <c r="O73" s="15" t="n"/>
      <c r="P73" s="15" t="n"/>
      <c r="Q73" s="15" t="n">
        <v>3792794.99</v>
      </c>
      <c r="R73" s="15" t="n">
        <v>18616774.62</v>
      </c>
      <c r="S73" s="15" t="n"/>
      <c r="T73" s="15" t="n"/>
      <c r="U73" s="15" t="n"/>
      <c r="V73" s="15" t="n">
        <f aca="false" ca="false" dt2D="false" dtr="false" t="normal">$M73/($J73+$K73)</f>
        <v>4821.854676707907</v>
      </c>
      <c r="W73" s="15" t="n">
        <f aca="false" ca="false" dt2D="false" dtr="false" t="normal">$M73/($J73+$K73)</f>
        <v>4821.854676707907</v>
      </c>
      <c r="X73" s="12" t="n">
        <v>2025</v>
      </c>
      <c r="Y73" s="12" t="n"/>
      <c r="Z73" s="28" t="n">
        <f aca="false" ca="false" dt2D="false" dtr="false" t="normal">AC73-R73</f>
        <v>2648326.3800000027</v>
      </c>
      <c r="AA73" s="30" t="n">
        <v>3083958.29</v>
      </c>
      <c r="AB73" s="30" t="n">
        <f aca="false" ca="false" dt2D="false" dtr="false" t="normal">+(J73*12.71+K73*25.41)*12</f>
        <v>708836.7000000001</v>
      </c>
      <c r="AC73" s="30" t="n">
        <f aca="false" ca="false" dt2D="false" dtr="false" t="normal">+(J73*12.71+K73*25.41)*12*30</f>
        <v>21265101.000000004</v>
      </c>
      <c r="AG73" s="57" t="n"/>
    </row>
    <row customHeight="true" ht="12.75" outlineLevel="0" r="74">
      <c r="A74" s="8" t="n">
        <f aca="false" ca="false" dt2D="false" dtr="false" t="normal">A73+1</f>
        <v>59</v>
      </c>
      <c r="B74" s="8" t="n">
        <f aca="false" ca="false" dt2D="false" dtr="false" t="normal">B73+1</f>
        <v>59</v>
      </c>
      <c r="C74" s="106" t="s">
        <v>60</v>
      </c>
      <c r="D74" s="8" t="s">
        <v>211</v>
      </c>
      <c r="E74" s="55" t="s">
        <v>170</v>
      </c>
      <c r="F74" s="12" t="s">
        <v>5</v>
      </c>
      <c r="G74" s="12" t="n">
        <v>5</v>
      </c>
      <c r="H74" s="12" t="n">
        <v>8</v>
      </c>
      <c r="I74" s="56" t="n">
        <v>6413.25</v>
      </c>
      <c r="J74" s="56" t="n">
        <v>6413.25</v>
      </c>
      <c r="K74" s="56" t="n">
        <v>0</v>
      </c>
      <c r="L74" s="55" t="n">
        <v>267</v>
      </c>
      <c r="M74" s="15" t="n">
        <f aca="false" ca="false" dt2D="false" dtr="false" t="normal">SUM(N74:S74)</f>
        <v>26780567.409999996</v>
      </c>
      <c r="N74" s="15" t="n"/>
      <c r="O74" s="15" t="n"/>
      <c r="P74" s="15" t="n"/>
      <c r="Q74" s="15" t="n">
        <v>6091640.76</v>
      </c>
      <c r="R74" s="15" t="n">
        <v>20688926.65</v>
      </c>
      <c r="S74" s="15" t="n"/>
      <c r="T74" s="15" t="n"/>
      <c r="U74" s="15" t="n"/>
      <c r="V74" s="15" t="n">
        <f aca="false" ca="false" dt2D="false" dtr="false" t="normal">$M74/($J74+$K74)</f>
        <v>4175.818408763107</v>
      </c>
      <c r="W74" s="15" t="n">
        <f aca="false" ca="false" dt2D="false" dtr="false" t="normal">$M74/($J74+$K74)</f>
        <v>4175.818408763107</v>
      </c>
      <c r="X74" s="12" t="n">
        <v>2025</v>
      </c>
      <c r="Y74" s="12" t="n"/>
      <c r="Z74" s="28" t="n">
        <f aca="false" ca="false" dt2D="false" dtr="false" t="normal">AC74-R74</f>
        <v>8655540.05</v>
      </c>
      <c r="AA74" s="30" t="n">
        <v>5113491.87</v>
      </c>
      <c r="AB74" s="30" t="n">
        <f aca="false" ca="false" dt2D="false" dtr="false" t="normal">+(J74*12.71+K74*25.41)*12</f>
        <v>978148.89</v>
      </c>
      <c r="AC74" s="30" t="n">
        <f aca="false" ca="false" dt2D="false" dtr="false" t="normal">+(J74*12.71+K74*25.41)*12*30</f>
        <v>29344466.7</v>
      </c>
      <c r="AG74" s="57" t="n"/>
    </row>
    <row customHeight="true" ht="12.75" outlineLevel="0" r="75">
      <c r="A75" s="8" t="n">
        <f aca="false" ca="false" dt2D="false" dtr="false" t="normal">A74+1</f>
        <v>60</v>
      </c>
      <c r="B75" s="8" t="n">
        <f aca="false" ca="false" dt2D="false" dtr="false" t="normal">B74+1</f>
        <v>60</v>
      </c>
      <c r="C75" s="106" t="s">
        <v>60</v>
      </c>
      <c r="D75" s="8" t="s">
        <v>213</v>
      </c>
      <c r="E75" s="55" t="s">
        <v>170</v>
      </c>
      <c r="F75" s="12" t="s">
        <v>5</v>
      </c>
      <c r="G75" s="12" t="n">
        <v>5</v>
      </c>
      <c r="H75" s="12" t="n">
        <v>3</v>
      </c>
      <c r="I75" s="56" t="n">
        <v>4302.5</v>
      </c>
      <c r="J75" s="56" t="n">
        <v>4302.5</v>
      </c>
      <c r="K75" s="56" t="n">
        <v>0</v>
      </c>
      <c r="L75" s="55" t="n">
        <v>170</v>
      </c>
      <c r="M75" s="15" t="n">
        <f aca="false" ca="false" dt2D="false" dtr="false" t="normal">SUM(N75:S75)</f>
        <v>10790103.5</v>
      </c>
      <c r="N75" s="15" t="n"/>
      <c r="O75" s="15" t="n"/>
      <c r="P75" s="15" t="n"/>
      <c r="Q75" s="15" t="n">
        <v>4181278.47</v>
      </c>
      <c r="R75" s="15" t="n">
        <v>6608825.03</v>
      </c>
      <c r="S75" s="15" t="n"/>
      <c r="T75" s="15" t="n"/>
      <c r="U75" s="15" t="n"/>
      <c r="V75" s="15" t="n">
        <f aca="false" ca="false" dt2D="false" dtr="false" t="normal">$M75/($J75+$K75)</f>
        <v>2507.8683323649043</v>
      </c>
      <c r="W75" s="15" t="n">
        <f aca="false" ca="false" dt2D="false" dtr="false" t="normal">$M75/($J75+$K75)</f>
        <v>2507.8683323649043</v>
      </c>
      <c r="X75" s="12" t="n">
        <v>2025</v>
      </c>
      <c r="Y75" s="12" t="n"/>
      <c r="Z75" s="28" t="n">
        <f aca="false" ca="false" dt2D="false" dtr="false" t="normal">AC75-R75</f>
        <v>13077693.969999999</v>
      </c>
      <c r="AA75" s="30" t="n">
        <v>3525061.17</v>
      </c>
      <c r="AB75" s="30" t="n">
        <f aca="false" ca="false" dt2D="false" dtr="false" t="normal">+(J75*12.71+K75*25.41)*12</f>
        <v>656217.3</v>
      </c>
      <c r="AC75" s="30" t="n">
        <f aca="false" ca="false" dt2D="false" dtr="false" t="normal">+(J75*12.71+K75*25.41)*12*30</f>
        <v>19686519</v>
      </c>
      <c r="AG75" s="57" t="n"/>
    </row>
    <row customHeight="true" ht="12.75" outlineLevel="0" r="76">
      <c r="A76" s="8" t="n">
        <f aca="false" ca="false" dt2D="false" dtr="false" t="normal">A75+1</f>
        <v>61</v>
      </c>
      <c r="B76" s="8" t="n">
        <f aca="false" ca="false" dt2D="false" dtr="false" t="normal">B75+1</f>
        <v>61</v>
      </c>
      <c r="C76" s="106" t="s">
        <v>60</v>
      </c>
      <c r="D76" s="8" t="s">
        <v>217</v>
      </c>
      <c r="E76" s="55" t="s">
        <v>117</v>
      </c>
      <c r="F76" s="12" t="s">
        <v>5</v>
      </c>
      <c r="G76" s="12" t="n">
        <v>9</v>
      </c>
      <c r="H76" s="12" t="n">
        <v>2</v>
      </c>
      <c r="I76" s="56" t="n">
        <v>5733.2</v>
      </c>
      <c r="J76" s="56" t="n">
        <v>5606</v>
      </c>
      <c r="K76" s="56" t="n">
        <v>127.2</v>
      </c>
      <c r="L76" s="55" t="n">
        <v>222</v>
      </c>
      <c r="M76" s="15" t="n">
        <f aca="false" ca="false" dt2D="false" dtr="false" t="normal">SUM(N76:S76)</f>
        <v>3070659.76</v>
      </c>
      <c r="N76" s="15" t="n"/>
      <c r="O76" s="15" t="n"/>
      <c r="P76" s="15" t="n"/>
      <c r="Q76" s="15" t="n">
        <v>1179909.65</v>
      </c>
      <c r="R76" s="15" t="n">
        <v>1890750.11</v>
      </c>
      <c r="S76" s="15" t="n"/>
      <c r="T76" s="15" t="n"/>
      <c r="U76" s="15" t="n"/>
      <c r="V76" s="15" t="n">
        <f aca="false" ca="false" dt2D="false" dtr="false" t="normal">$M76/($J76+$K76)</f>
        <v>535.5926463406125</v>
      </c>
      <c r="W76" s="15" t="n">
        <f aca="false" ca="false" dt2D="false" dtr="false" t="normal">$M76/($J76+$K76)</f>
        <v>535.5926463406125</v>
      </c>
      <c r="X76" s="12" t="n">
        <v>2025</v>
      </c>
      <c r="Y76" s="12" t="n"/>
      <c r="Z76" s="28" t="n">
        <f aca="false" ca="false" dt2D="false" dtr="false" t="normal">AC76-R76</f>
        <v>26416002.369999997</v>
      </c>
      <c r="AA76" s="30" t="n">
        <v>0</v>
      </c>
      <c r="AB76" s="30" t="n">
        <f aca="false" ca="false" dt2D="false" dtr="false" t="normal">+(J76*16.89+K76*28.62)*12</f>
        <v>1179909.648</v>
      </c>
      <c r="AC76" s="30" t="n">
        <f aca="false" ca="false" dt2D="false" dtr="false" t="normal">+(J76*16.89+K76*28.62)*12*30-'[7]Лист1'!$AQ$372</f>
        <v>28306752.479999997</v>
      </c>
      <c r="AG76" s="57" t="n"/>
    </row>
    <row customHeight="true" ht="12.75" outlineLevel="0" r="77">
      <c r="A77" s="8" t="n">
        <f aca="false" ca="false" dt2D="false" dtr="false" t="normal">A76+1</f>
        <v>62</v>
      </c>
      <c r="B77" s="8" t="n">
        <f aca="false" ca="false" dt2D="false" dtr="false" t="normal">B76+1</f>
        <v>62</v>
      </c>
      <c r="C77" s="106" t="s">
        <v>60</v>
      </c>
      <c r="D77" s="8" t="s">
        <v>219</v>
      </c>
      <c r="E77" s="55" t="s">
        <v>83</v>
      </c>
      <c r="F77" s="12" t="s">
        <v>5</v>
      </c>
      <c r="G77" s="12" t="n">
        <v>9</v>
      </c>
      <c r="H77" s="12" t="n">
        <v>3</v>
      </c>
      <c r="I77" s="56" t="n">
        <v>7116.5</v>
      </c>
      <c r="J77" s="56" t="n">
        <v>7116.5</v>
      </c>
      <c r="K77" s="56" t="n">
        <v>0</v>
      </c>
      <c r="L77" s="55" t="n">
        <v>291</v>
      </c>
      <c r="M77" s="15" t="n">
        <f aca="false" ca="false" dt2D="false" dtr="false" t="normal">SUM(N77:S77)</f>
        <v>6678265.25</v>
      </c>
      <c r="N77" s="15" t="n"/>
      <c r="O77" s="15" t="n"/>
      <c r="P77" s="15" t="n"/>
      <c r="Q77" s="15" t="n">
        <v>1034225.97</v>
      </c>
      <c r="R77" s="15" t="n">
        <v>5644039.28</v>
      </c>
      <c r="S77" s="15" t="n"/>
      <c r="T77" s="15" t="n"/>
      <c r="U77" s="15" t="n"/>
      <c r="V77" s="15" t="n">
        <f aca="false" ca="false" dt2D="false" dtr="false" t="normal">$M77/($J77+$K77)</f>
        <v>938.419904447411</v>
      </c>
      <c r="W77" s="15" t="n">
        <f aca="false" ca="false" dt2D="false" dtr="false" t="normal">$M77/($J77+$K77)</f>
        <v>938.419904447411</v>
      </c>
      <c r="X77" s="12" t="n">
        <v>2025</v>
      </c>
      <c r="Y77" s="15" t="n"/>
      <c r="Z77" s="28" t="n">
        <f aca="false" ca="false" dt2D="false" dtr="false" t="normal">AC77-R77</f>
        <v>33073980.549999997</v>
      </c>
      <c r="AA77" s="30" t="n">
        <v>0</v>
      </c>
      <c r="AB77" s="30" t="n">
        <f aca="false" ca="false" dt2D="false" dtr="false" t="normal">+(J77*16.89+K77*28.62)*12</f>
        <v>1442372.22</v>
      </c>
      <c r="AC77" s="30" t="n">
        <f aca="false" ca="false" dt2D="false" dtr="false" t="normal">+(J77*16.89+K77*28.62)*12*30-'[7]Лист1'!$AQ$382</f>
        <v>38718019.83</v>
      </c>
      <c r="AG77" s="57" t="n"/>
    </row>
    <row customHeight="true" ht="12.75" outlineLevel="0" r="78">
      <c r="A78" s="8" t="n">
        <f aca="false" ca="false" dt2D="false" dtr="false" t="normal">A77+1</f>
        <v>63</v>
      </c>
      <c r="B78" s="8" t="n">
        <f aca="false" ca="false" dt2D="false" dtr="false" t="normal">B77+1</f>
        <v>63</v>
      </c>
      <c r="C78" s="106" t="s">
        <v>214</v>
      </c>
      <c r="D78" s="8" t="s">
        <v>221</v>
      </c>
      <c r="E78" s="55" t="s">
        <v>83</v>
      </c>
      <c r="F78" s="12" t="s">
        <v>5</v>
      </c>
      <c r="G78" s="12" t="n">
        <v>2</v>
      </c>
      <c r="H78" s="12" t="n">
        <v>3</v>
      </c>
      <c r="I78" s="56" t="n">
        <v>901.9</v>
      </c>
      <c r="J78" s="56" t="n">
        <v>901.9</v>
      </c>
      <c r="K78" s="56" t="n">
        <v>0</v>
      </c>
      <c r="L78" s="55" t="n">
        <v>60</v>
      </c>
      <c r="M78" s="15" t="n">
        <f aca="false" ca="false" dt2D="false" dtr="false" t="normal">SUM(N78:S78)</f>
        <v>3264832.75</v>
      </c>
      <c r="N78" s="15" t="n"/>
      <c r="O78" s="15" t="n"/>
      <c r="P78" s="15" t="n"/>
      <c r="Q78" s="15" t="n">
        <v>648230.84</v>
      </c>
      <c r="R78" s="15" t="n">
        <v>2616601.91</v>
      </c>
      <c r="S78" s="15" t="n"/>
      <c r="T78" s="15" t="n"/>
      <c r="U78" s="15" t="n"/>
      <c r="V78" s="15" t="n">
        <f aca="false" ca="false" dt2D="false" dtr="false" t="normal">$M78/($J78+$K78)</f>
        <v>3619.949828140592</v>
      </c>
      <c r="W78" s="15" t="n">
        <f aca="false" ca="false" dt2D="false" dtr="false" t="normal">$M78/($J78+$K78)</f>
        <v>3619.949828140592</v>
      </c>
      <c r="X78" s="12" t="n">
        <v>2025</v>
      </c>
      <c r="Y78" s="12" t="n"/>
      <c r="Z78" s="28" t="n">
        <f aca="false" ca="false" dt2D="false" dtr="false" t="normal">AC78-R78</f>
        <v>1510131.73</v>
      </c>
      <c r="AA78" s="30" t="n">
        <v>510673.05</v>
      </c>
      <c r="AB78" s="30" t="n">
        <f aca="false" ca="false" dt2D="false" dtr="false" t="normal">+(J78*12.71+K78*25.41)*12</f>
        <v>137557.788</v>
      </c>
      <c r="AC78" s="30" t="n">
        <f aca="false" ca="false" dt2D="false" dtr="false" t="normal">+(J78*12.71+K78*25.41)*12*30</f>
        <v>4126733.64</v>
      </c>
      <c r="AG78" s="57" t="n"/>
    </row>
    <row customHeight="true" ht="12.75" outlineLevel="0" r="79">
      <c r="A79" s="8" t="n">
        <f aca="false" ca="false" dt2D="false" dtr="false" t="normal">A78+1</f>
        <v>64</v>
      </c>
      <c r="B79" s="8" t="n">
        <f aca="false" ca="false" dt2D="false" dtr="false" t="normal">B78+1</f>
        <v>64</v>
      </c>
      <c r="C79" s="106" t="s">
        <v>68</v>
      </c>
      <c r="D79" s="8" t="s">
        <v>223</v>
      </c>
      <c r="E79" s="55" t="n">
        <v>1985</v>
      </c>
      <c r="F79" s="12" t="s">
        <v>5</v>
      </c>
      <c r="G79" s="12" t="n">
        <v>5</v>
      </c>
      <c r="H79" s="12" t="n">
        <v>4</v>
      </c>
      <c r="I79" s="56" t="n">
        <v>3419.8</v>
      </c>
      <c r="J79" s="56" t="n">
        <v>2847.6</v>
      </c>
      <c r="K79" s="56" t="n">
        <v>0</v>
      </c>
      <c r="L79" s="55" t="n">
        <v>127</v>
      </c>
      <c r="M79" s="15" t="n">
        <f aca="false" ca="false" dt2D="false" dtr="false" t="normal">SUM(N79:S79)</f>
        <v>2818479.45</v>
      </c>
      <c r="N79" s="15" t="n"/>
      <c r="O79" s="15" t="n"/>
      <c r="P79" s="15" t="n"/>
      <c r="Q79" s="15" t="n">
        <v>2224484.93</v>
      </c>
      <c r="R79" s="15" t="n">
        <v>593994.52</v>
      </c>
      <c r="S79" s="15" t="n">
        <f aca="false" ca="false" dt2D="false" dtr="false" t="normal">T79+U79</f>
        <v>0</v>
      </c>
      <c r="T79" s="15" t="n"/>
      <c r="U79" s="15" t="n"/>
      <c r="V79" s="15" t="n">
        <f aca="false" ca="false" dt2D="false" dtr="false" t="normal">$M79/($J79+$K79)</f>
        <v>989.7736514959968</v>
      </c>
      <c r="W79" s="15" t="n">
        <f aca="false" ca="false" dt2D="false" dtr="false" t="normal">$M79/($J79+$K79)</f>
        <v>989.7736514959968</v>
      </c>
      <c r="X79" s="12" t="n">
        <v>2025</v>
      </c>
      <c r="Y79" s="12" t="n"/>
      <c r="Z79" s="28" t="n">
        <f aca="false" ca="false" dt2D="false" dtr="false" t="normal">AC79-R79</f>
        <v>12435484.040000001</v>
      </c>
      <c r="AA79" s="30" t="n">
        <v>1790168.98</v>
      </c>
      <c r="AB79" s="30" t="n">
        <f aca="false" ca="false" dt2D="false" dtr="false" t="normal">+(J79*12.71+K79*25.41)*12</f>
        <v>434315.952</v>
      </c>
      <c r="AC79" s="30" t="n">
        <f aca="false" ca="false" dt2D="false" dtr="false" t="normal">+(J79*12.71+K79*25.41)*12*30</f>
        <v>13029478.56</v>
      </c>
      <c r="AD79" s="0" t="s">
        <v>115</v>
      </c>
      <c r="AG79" s="57" t="n"/>
    </row>
    <row customHeight="true" ht="12.75" outlineLevel="0" r="80">
      <c r="A80" s="8" t="n">
        <f aca="false" ca="false" dt2D="false" dtr="false" t="normal">A79+1</f>
        <v>65</v>
      </c>
      <c r="B80" s="8" t="n">
        <f aca="false" ca="false" dt2D="false" dtr="false" t="normal">B79+1</f>
        <v>65</v>
      </c>
      <c r="C80" s="106" t="s">
        <v>214</v>
      </c>
      <c r="D80" s="8" t="s">
        <v>226</v>
      </c>
      <c r="E80" s="55" t="s">
        <v>94</v>
      </c>
      <c r="F80" s="12" t="s">
        <v>5</v>
      </c>
      <c r="G80" s="12" t="n">
        <v>4</v>
      </c>
      <c r="H80" s="12" t="n">
        <v>4</v>
      </c>
      <c r="I80" s="56" t="n">
        <v>3437.1</v>
      </c>
      <c r="J80" s="56" t="n">
        <v>3437.1</v>
      </c>
      <c r="K80" s="56" t="n">
        <v>0</v>
      </c>
      <c r="L80" s="55" t="n">
        <v>147</v>
      </c>
      <c r="M80" s="15" t="n">
        <f aca="false" ca="false" dt2D="false" dtr="false" t="normal">SUM(N80:S80)</f>
        <v>13826921.969999999</v>
      </c>
      <c r="N80" s="15" t="n"/>
      <c r="O80" s="15" t="n">
        <v>1010600.47</v>
      </c>
      <c r="P80" s="15" t="n"/>
      <c r="Q80" s="15" t="n">
        <v>2646911.38</v>
      </c>
      <c r="R80" s="15" t="n">
        <v>10169410.12</v>
      </c>
      <c r="S80" s="15" t="n">
        <f aca="false" ca="false" dt2D="false" dtr="false" t="normal">T80+U80</f>
        <v>0</v>
      </c>
      <c r="T80" s="15" t="n"/>
      <c r="U80" s="15" t="n"/>
      <c r="V80" s="15" t="n">
        <f aca="false" ca="false" dt2D="false" dtr="false" t="normal">$M80/($J80+$K80)</f>
        <v>4022.8454132844545</v>
      </c>
      <c r="W80" s="15" t="n">
        <f aca="false" ca="false" dt2D="false" dtr="false" t="normal">$M80/($J80+$K80)</f>
        <v>4022.8454132844545</v>
      </c>
      <c r="X80" s="12" t="n">
        <v>2025</v>
      </c>
      <c r="Y80" s="12" t="n"/>
      <c r="Z80" s="28" t="n">
        <f aca="false" ca="false" dt2D="false" dtr="false" t="normal">AC80-R80</f>
        <v>5891470.76</v>
      </c>
      <c r="AA80" s="30" t="n">
        <v>2444347.3</v>
      </c>
      <c r="AB80" s="30" t="n">
        <f aca="false" ca="false" dt2D="false" dtr="false" t="normal">+(J80*12.98+K80*25.97)*12</f>
        <v>535362.696</v>
      </c>
      <c r="AC80" s="30" t="n">
        <f aca="false" ca="false" dt2D="false" dtr="false" t="normal">+(J80*12.98+K80*25.97)*12*30</f>
        <v>16060880.879999999</v>
      </c>
      <c r="AG80" s="57" t="n"/>
    </row>
    <row customHeight="true" ht="12.75" outlineLevel="0" r="81">
      <c r="A81" s="8" t="n">
        <f aca="false" ca="false" dt2D="false" dtr="false" t="normal">A80+1</f>
        <v>66</v>
      </c>
      <c r="B81" s="8" t="n">
        <f aca="false" ca="false" dt2D="false" dtr="false" t="normal">B80+1</f>
        <v>66</v>
      </c>
      <c r="C81" s="106" t="s">
        <v>214</v>
      </c>
      <c r="D81" s="8" t="s">
        <v>229</v>
      </c>
      <c r="E81" s="55" t="s">
        <v>166</v>
      </c>
      <c r="F81" s="12" t="s">
        <v>5</v>
      </c>
      <c r="G81" s="12" t="n">
        <v>5</v>
      </c>
      <c r="H81" s="12" t="n">
        <v>4</v>
      </c>
      <c r="I81" s="56" t="n">
        <v>4328.9</v>
      </c>
      <c r="J81" s="56" t="n">
        <v>4328.9</v>
      </c>
      <c r="K81" s="56" t="n">
        <v>0</v>
      </c>
      <c r="L81" s="55" t="n">
        <v>159</v>
      </c>
      <c r="M81" s="15" t="n">
        <f aca="false" ca="false" dt2D="false" dtr="false" t="normal">SUM(N81:S81)</f>
        <v>11578023.620000001</v>
      </c>
      <c r="N81" s="15" t="n"/>
      <c r="O81" s="15" t="n"/>
      <c r="P81" s="15" t="n"/>
      <c r="Q81" s="15" t="n">
        <v>674269.46</v>
      </c>
      <c r="R81" s="15" t="n">
        <v>10903754.16</v>
      </c>
      <c r="S81" s="15" t="n"/>
      <c r="T81" s="15" t="n"/>
      <c r="U81" s="15" t="n"/>
      <c r="V81" s="15" t="n">
        <f aca="false" ca="false" dt2D="false" dtr="false" t="normal">$M81/($J81+$K81)</f>
        <v>2674.5879137887227</v>
      </c>
      <c r="W81" s="15" t="n">
        <f aca="false" ca="false" dt2D="false" dtr="false" t="normal">$M81/($J81+$K81)</f>
        <v>2674.5879137887227</v>
      </c>
      <c r="X81" s="12" t="n">
        <v>2025</v>
      </c>
      <c r="Y81" s="12" t="n"/>
      <c r="Z81" s="28" t="n">
        <f aca="false" ca="false" dt2D="false" dtr="false" t="normal">AC81-R81</f>
        <v>1856474.5599999987</v>
      </c>
      <c r="AA81" s="30" t="n">
        <v>0</v>
      </c>
      <c r="AB81" s="30" t="n">
        <f aca="false" ca="false" dt2D="false" dtr="false" t="normal">+(J81*12.98+K81*25.97)*12</f>
        <v>674269.4639999999</v>
      </c>
      <c r="AC81" s="30" t="n">
        <f aca="false" ca="false" dt2D="false" dtr="false" t="normal">+(J81*12.98+K81*25.97)*12*30-'[7]Лист1'!$AQ$773</f>
        <v>12760228.719999999</v>
      </c>
      <c r="AG81" s="57" t="n"/>
    </row>
    <row customHeight="true" ht="12.75" outlineLevel="0" r="82">
      <c r="A82" s="8" t="s">
        <v>192</v>
      </c>
      <c r="B82" s="8" t="s">
        <v>192</v>
      </c>
      <c r="C82" s="106" t="s">
        <v>214</v>
      </c>
      <c r="D82" s="8" t="s">
        <v>232</v>
      </c>
      <c r="E82" s="55" t="n">
        <v>2002</v>
      </c>
      <c r="F82" s="12" t="s">
        <v>5</v>
      </c>
      <c r="G82" s="12" t="n">
        <v>9</v>
      </c>
      <c r="H82" s="12" t="n">
        <v>3</v>
      </c>
      <c r="I82" s="56" t="n">
        <v>8899.91</v>
      </c>
      <c r="J82" s="56" t="n">
        <v>7331.2</v>
      </c>
      <c r="K82" s="56" t="n">
        <v>183.6</v>
      </c>
      <c r="L82" s="55" t="n">
        <v>210</v>
      </c>
      <c r="M82" s="15" t="n">
        <f aca="false" ca="false" dt2D="false" dtr="false" t="normal">SUM(N82:S82)</f>
        <v>598349.23</v>
      </c>
      <c r="N82" s="15" t="n"/>
      <c r="O82" s="15" t="n"/>
      <c r="P82" s="15" t="n"/>
      <c r="Q82" s="15" t="n">
        <v>598349.23</v>
      </c>
      <c r="R82" s="15" t="n"/>
      <c r="S82" s="15" t="n"/>
      <c r="T82" s="15" t="n"/>
      <c r="U82" s="15" t="n"/>
      <c r="V82" s="15" t="n">
        <f aca="false" ca="false" dt2D="false" dtr="false" t="normal">$M82/($J82+$K82)</f>
        <v>79.62277505722041</v>
      </c>
      <c r="W82" s="15" t="n">
        <f aca="false" ca="false" dt2D="false" dtr="false" t="normal">$M82/($J82+$K82)</f>
        <v>79.62277505722041</v>
      </c>
      <c r="X82" s="12" t="n">
        <v>2025</v>
      </c>
      <c r="Y82" s="12" t="n"/>
      <c r="Z82" s="28" t="n"/>
      <c r="AA82" s="30" t="n"/>
      <c r="AB82" s="30" t="n"/>
      <c r="AC82" s="30" t="n"/>
      <c r="AG82" s="57" t="n"/>
    </row>
    <row customHeight="true" ht="12.75" outlineLevel="0" r="83">
      <c r="A83" s="8" t="n">
        <f aca="false" ca="false" dt2D="false" dtr="false" t="normal">A81+1</f>
        <v>67</v>
      </c>
      <c r="B83" s="8" t="n">
        <f aca="false" ca="false" dt2D="false" dtr="false" t="normal">B81+1</f>
        <v>67</v>
      </c>
      <c r="C83" s="106" t="s">
        <v>214</v>
      </c>
      <c r="D83" s="8" t="s">
        <v>233</v>
      </c>
      <c r="E83" s="55" t="s">
        <v>164</v>
      </c>
      <c r="F83" s="12" t="s">
        <v>5</v>
      </c>
      <c r="G83" s="12" t="n">
        <v>5</v>
      </c>
      <c r="H83" s="12" t="n">
        <v>4</v>
      </c>
      <c r="I83" s="56" t="n">
        <v>5204.7</v>
      </c>
      <c r="J83" s="56" t="n">
        <v>5021.9</v>
      </c>
      <c r="K83" s="56" t="n">
        <v>182.8</v>
      </c>
      <c r="L83" s="55" t="n">
        <v>208</v>
      </c>
      <c r="M83" s="15" t="n">
        <f aca="false" ca="false" dt2D="false" dtr="false" t="normal">SUM(N83:S83)</f>
        <v>2859193.73</v>
      </c>
      <c r="N83" s="15" t="n"/>
      <c r="O83" s="15" t="n"/>
      <c r="P83" s="15" t="n"/>
      <c r="Q83" s="15" t="n">
        <v>2859193.73</v>
      </c>
      <c r="R83" s="15" t="n">
        <v>0</v>
      </c>
      <c r="S83" s="15" t="n"/>
      <c r="T83" s="15" t="n"/>
      <c r="U83" s="15" t="n"/>
      <c r="V83" s="15" t="n">
        <f aca="false" ca="false" dt2D="false" dtr="false" t="normal">$M83/($J83+$K83)</f>
        <v>549.3484216189214</v>
      </c>
      <c r="W83" s="15" t="n">
        <f aca="false" ca="false" dt2D="false" dtr="false" t="normal">$M83/($J83+$K83)</f>
        <v>549.3484216189214</v>
      </c>
      <c r="X83" s="12" t="n">
        <v>2025</v>
      </c>
      <c r="Y83" s="12" t="n"/>
      <c r="Z83" s="28" t="n">
        <f aca="false" ca="false" dt2D="false" dtr="false" t="normal">AC83-R83</f>
        <v>25175368.08</v>
      </c>
      <c r="AA83" s="30" t="n">
        <v>4615885.03</v>
      </c>
      <c r="AB83" s="30" t="n">
        <f aca="false" ca="false" dt2D="false" dtr="false" t="normal">+(J83*12.98+K83*25.97)*12</f>
        <v>839178.936</v>
      </c>
      <c r="AC83" s="30" t="n">
        <f aca="false" ca="false" dt2D="false" dtr="false" t="normal">+(J83*12.98+K83*25.97)*12*30</f>
        <v>25175368.08</v>
      </c>
      <c r="AG83" s="57" t="n"/>
    </row>
    <row customHeight="true" ht="12.75" outlineLevel="0" r="84">
      <c r="A84" s="8" t="s">
        <v>192</v>
      </c>
      <c r="B84" s="8" t="s">
        <v>192</v>
      </c>
      <c r="C84" s="106" t="s">
        <v>214</v>
      </c>
      <c r="D84" s="8" t="s">
        <v>236</v>
      </c>
      <c r="E84" s="55" t="n">
        <v>1999</v>
      </c>
      <c r="F84" s="12" t="s">
        <v>5</v>
      </c>
      <c r="G84" s="12" t="n">
        <v>9</v>
      </c>
      <c r="H84" s="12" t="n">
        <v>1</v>
      </c>
      <c r="I84" s="56" t="n">
        <v>4100</v>
      </c>
      <c r="J84" s="56" t="n">
        <v>3015.4</v>
      </c>
      <c r="K84" s="56" t="n">
        <v>369.7</v>
      </c>
      <c r="L84" s="55" t="n">
        <v>56</v>
      </c>
      <c r="M84" s="15" t="n">
        <f aca="false" ca="false" dt2D="false" dtr="false" t="normal">SUM(N84:S84)</f>
        <v>459557.41</v>
      </c>
      <c r="N84" s="15" t="n"/>
      <c r="O84" s="15" t="n"/>
      <c r="P84" s="15" t="n"/>
      <c r="Q84" s="15" t="n">
        <v>459557.41</v>
      </c>
      <c r="R84" s="15" t="n"/>
      <c r="S84" s="15" t="n"/>
      <c r="T84" s="15" t="n"/>
      <c r="U84" s="15" t="n"/>
      <c r="V84" s="15" t="n">
        <f aca="false" ca="false" dt2D="false" dtr="false" t="normal">$M84/($J84+$K84)</f>
        <v>135.75888747747481</v>
      </c>
      <c r="W84" s="15" t="n">
        <f aca="false" ca="false" dt2D="false" dtr="false" t="normal">$M84/($J84+$K84)</f>
        <v>135.75888747747481</v>
      </c>
      <c r="X84" s="12" t="n">
        <v>2025</v>
      </c>
      <c r="Y84" s="12" t="n"/>
      <c r="Z84" s="28" t="n"/>
      <c r="AA84" s="30" t="n"/>
      <c r="AB84" s="30" t="n"/>
      <c r="AC84" s="30" t="n"/>
      <c r="AG84" s="57" t="n"/>
    </row>
    <row customHeight="true" ht="12.75" outlineLevel="0" r="85">
      <c r="A85" s="8" t="n">
        <f aca="false" ca="false" dt2D="false" dtr="false" t="normal">A83+1</f>
        <v>68</v>
      </c>
      <c r="B85" s="8" t="n">
        <f aca="false" ca="false" dt2D="false" dtr="false" t="normal">B83+1</f>
        <v>68</v>
      </c>
      <c r="C85" s="106" t="s">
        <v>68</v>
      </c>
      <c r="D85" s="8" t="s">
        <v>239</v>
      </c>
      <c r="E85" s="55" t="n">
        <v>1965</v>
      </c>
      <c r="F85" s="12" t="s">
        <v>5</v>
      </c>
      <c r="G85" s="12" t="n">
        <v>4</v>
      </c>
      <c r="H85" s="12" t="n">
        <v>2</v>
      </c>
      <c r="I85" s="56" t="n">
        <v>1948.5</v>
      </c>
      <c r="J85" s="56" t="n">
        <v>1410</v>
      </c>
      <c r="K85" s="56" t="n">
        <v>537.7</v>
      </c>
      <c r="L85" s="55" t="n">
        <v>39</v>
      </c>
      <c r="M85" s="15" t="n">
        <f aca="false" ca="false" dt2D="false" dtr="false" t="normal">SUM(N85:S85)</f>
        <v>470837.1799999999</v>
      </c>
      <c r="N85" s="15" t="n"/>
      <c r="O85" s="15" t="n"/>
      <c r="P85" s="15" t="n"/>
      <c r="Q85" s="15" t="n">
        <v>387190.43</v>
      </c>
      <c r="R85" s="15" t="n">
        <v>83646.7499999999</v>
      </c>
      <c r="S85" s="15" t="n"/>
      <c r="T85" s="15" t="n"/>
      <c r="U85" s="15" t="n"/>
      <c r="V85" s="15" t="n">
        <f aca="false" ca="false" dt2D="false" dtr="false" t="normal">$M85/($J85+$K85)</f>
        <v>241.74009344354874</v>
      </c>
      <c r="W85" s="15" t="n">
        <f aca="false" ca="false" dt2D="false" dtr="false" t="normal">$M85/($J85+$K85)</f>
        <v>241.74009344354874</v>
      </c>
      <c r="X85" s="12" t="n">
        <v>2025</v>
      </c>
      <c r="Y85" s="12" t="n"/>
      <c r="Z85" s="28" t="n">
        <f aca="false" ca="false" dt2D="false" dtr="false" t="normal">AC85-R85</f>
        <v>10858042.339999998</v>
      </c>
      <c r="AA85" s="30" t="n"/>
      <c r="AB85" s="30" t="n">
        <f aca="false" ca="false" dt2D="false" dtr="false" t="normal">+(J85*12.98+K85*25.97)*12</f>
        <v>387190.42799999996</v>
      </c>
      <c r="AC85" s="30" t="n">
        <f aca="false" ca="false" dt2D="false" dtr="false" t="normal">+(J85*12.98+K85*25.97)*12*30-'[5]Лист1'!$AQ$263</f>
        <v>10941689.089999998</v>
      </c>
      <c r="AG85" s="57" t="n"/>
    </row>
    <row customHeight="true" ht="12.75" outlineLevel="0" r="86">
      <c r="A86" s="8" t="s">
        <v>192</v>
      </c>
      <c r="B86" s="8" t="s">
        <v>192</v>
      </c>
      <c r="C86" s="106" t="s">
        <v>68</v>
      </c>
      <c r="D86" s="8" t="s">
        <v>242</v>
      </c>
      <c r="E86" s="55" t="n">
        <v>1985</v>
      </c>
      <c r="F86" s="12" t="s">
        <v>5</v>
      </c>
      <c r="G86" s="12" t="n">
        <v>5</v>
      </c>
      <c r="H86" s="12" t="n">
        <v>4</v>
      </c>
      <c r="I86" s="56" t="n">
        <v>4882.8</v>
      </c>
      <c r="J86" s="56" t="n">
        <v>4300.8</v>
      </c>
      <c r="K86" s="56" t="n">
        <v>0</v>
      </c>
      <c r="L86" s="55" t="n">
        <v>196</v>
      </c>
      <c r="M86" s="15" t="n">
        <f aca="false" ca="false" dt2D="false" dtr="false" t="normal">SUM(N86:S86)</f>
        <v>774310.89</v>
      </c>
      <c r="N86" s="15" t="n"/>
      <c r="O86" s="15" t="n"/>
      <c r="P86" s="15" t="n"/>
      <c r="Q86" s="15" t="n">
        <v>774310.89</v>
      </c>
      <c r="R86" s="15" t="n"/>
      <c r="S86" s="15" t="n"/>
      <c r="T86" s="15" t="n"/>
      <c r="U86" s="15" t="n"/>
      <c r="V86" s="15" t="n">
        <f aca="false" ca="false" dt2D="false" dtr="false" t="normal">$M86/($J86+$K86)</f>
        <v>180.03880440848215</v>
      </c>
      <c r="W86" s="15" t="n">
        <f aca="false" ca="false" dt2D="false" dtr="false" t="normal">$M86/($J86+$K86)</f>
        <v>180.03880440848215</v>
      </c>
      <c r="X86" s="12" t="n">
        <v>2025</v>
      </c>
      <c r="Y86" s="12" t="n"/>
      <c r="Z86" s="28" t="n"/>
      <c r="AA86" s="30" t="n"/>
      <c r="AB86" s="30" t="n"/>
      <c r="AC86" s="30" t="n"/>
      <c r="AG86" s="57" t="n"/>
    </row>
    <row customHeight="true" ht="12.75" outlineLevel="0" r="87">
      <c r="A87" s="8" t="n">
        <f aca="false" ca="false" dt2D="false" dtr="false" t="normal">A85+1</f>
        <v>69</v>
      </c>
      <c r="B87" s="8" t="n">
        <f aca="false" ca="false" dt2D="false" dtr="false" t="normal">B85+1</f>
        <v>69</v>
      </c>
      <c r="C87" s="106" t="s">
        <v>214</v>
      </c>
      <c r="D87" s="8" t="s">
        <v>244</v>
      </c>
      <c r="E87" s="55" t="n">
        <v>1971</v>
      </c>
      <c r="F87" s="12" t="s">
        <v>5</v>
      </c>
      <c r="G87" s="12" t="n">
        <v>5</v>
      </c>
      <c r="H87" s="12" t="n">
        <v>4</v>
      </c>
      <c r="I87" s="116" t="n">
        <v>4021.68</v>
      </c>
      <c r="J87" s="116" t="n">
        <v>3212.2</v>
      </c>
      <c r="K87" s="116" t="n">
        <v>201.5</v>
      </c>
      <c r="L87" s="55" t="n">
        <v>152</v>
      </c>
      <c r="M87" s="15" t="n">
        <f aca="false" ca="false" dt2D="false" dtr="false" t="normal">SUM(N87:S87)</f>
        <v>1332705.6</v>
      </c>
      <c r="N87" s="15" t="n"/>
      <c r="O87" s="15" t="n"/>
      <c r="P87" s="15" t="n"/>
      <c r="Q87" s="15" t="n"/>
      <c r="R87" s="15" t="n">
        <v>1332705.6</v>
      </c>
      <c r="S87" s="15" t="n"/>
      <c r="T87" s="15" t="n"/>
      <c r="U87" s="15" t="n"/>
      <c r="V87" s="15" t="n">
        <f aca="false" ca="false" dt2D="false" dtr="false" t="normal">$M87/($J87+$K87)</f>
        <v>390.39915634062754</v>
      </c>
      <c r="W87" s="15" t="n">
        <f aca="false" ca="false" dt2D="false" dtr="false" t="normal">$M87/($J87+$K87)</f>
        <v>390.39915634062754</v>
      </c>
      <c r="X87" s="12" t="n">
        <v>2025</v>
      </c>
      <c r="Y87" s="15" t="n"/>
      <c r="Z87" s="28" t="n">
        <f aca="false" ca="false" dt2D="false" dtr="false" t="normal">AC87-R87</f>
        <v>6178219.1000000015</v>
      </c>
      <c r="AA87" s="30" t="n">
        <v>0</v>
      </c>
      <c r="AB87" s="30" t="n">
        <f aca="false" ca="false" dt2D="false" dtr="false" t="normal">+(J87*12.98+K87*25.97)*12</f>
        <v>563127.7320000001</v>
      </c>
      <c r="AC87" s="30" t="n">
        <f aca="false" ca="false" dt2D="false" dtr="false" t="normal">+(J87*12.98+K87*25.97)*12*30-'[7]Лист1'!$AQ$570</f>
        <v>7510924.700000001</v>
      </c>
      <c r="AG87" s="57" t="n"/>
    </row>
    <row customHeight="true" ht="12.75" outlineLevel="0" r="88">
      <c r="A88" s="8" t="s">
        <v>192</v>
      </c>
      <c r="B88" s="8" t="s">
        <v>192</v>
      </c>
      <c r="C88" s="106" t="s">
        <v>214</v>
      </c>
      <c r="D88" s="8" t="s">
        <v>247</v>
      </c>
      <c r="E88" s="55" t="n">
        <v>1973</v>
      </c>
      <c r="F88" s="55" t="s">
        <v>5</v>
      </c>
      <c r="G88" s="12" t="n">
        <v>4</v>
      </c>
      <c r="H88" s="12" t="n">
        <v>6</v>
      </c>
      <c r="I88" s="116" t="n">
        <v>5658.4</v>
      </c>
      <c r="J88" s="116" t="n">
        <v>4959.9</v>
      </c>
      <c r="K88" s="116" t="n">
        <v>0</v>
      </c>
      <c r="L88" s="55" t="n">
        <v>203</v>
      </c>
      <c r="M88" s="15" t="n">
        <f aca="false" ca="false" dt2D="false" dtr="false" t="normal">SUM(N88:S88)</f>
        <v>113229.04</v>
      </c>
      <c r="N88" s="15" t="n"/>
      <c r="O88" s="15" t="n"/>
      <c r="P88" s="15" t="n"/>
      <c r="Q88" s="15" t="n">
        <v>113229.04</v>
      </c>
      <c r="R88" s="15" t="n"/>
      <c r="S88" s="15" t="n"/>
      <c r="T88" s="15" t="n"/>
      <c r="U88" s="15" t="n"/>
      <c r="V88" s="15" t="n">
        <f aca="false" ca="false" dt2D="false" dtr="false" t="normal">$M88/($J88+$K88)</f>
        <v>22.828895743865804</v>
      </c>
      <c r="W88" s="15" t="n">
        <f aca="false" ca="false" dt2D="false" dtr="false" t="normal">$M88/($J88+$K88)</f>
        <v>22.828895743865804</v>
      </c>
      <c r="X88" s="12" t="n">
        <v>2025</v>
      </c>
      <c r="Y88" s="15" t="n"/>
      <c r="Z88" s="28" t="n"/>
      <c r="AA88" s="30" t="n"/>
      <c r="AB88" s="30" t="n"/>
      <c r="AC88" s="30" t="n"/>
      <c r="AG88" s="57" t="n"/>
    </row>
    <row customHeight="true" ht="12.75" outlineLevel="0" r="89">
      <c r="A89" s="8" t="s">
        <v>192</v>
      </c>
      <c r="B89" s="8" t="s">
        <v>192</v>
      </c>
      <c r="C89" s="106" t="s">
        <v>214</v>
      </c>
      <c r="D89" s="8" t="s">
        <v>248</v>
      </c>
      <c r="E89" s="55" t="n">
        <v>1974</v>
      </c>
      <c r="F89" s="12" t="s">
        <v>5</v>
      </c>
      <c r="G89" s="12" t="n">
        <v>4</v>
      </c>
      <c r="H89" s="12" t="n">
        <v>4</v>
      </c>
      <c r="I89" s="116" t="n">
        <v>4040.3</v>
      </c>
      <c r="J89" s="116" t="n">
        <v>3442.7</v>
      </c>
      <c r="K89" s="116" t="n">
        <v>0</v>
      </c>
      <c r="L89" s="55" t="n">
        <v>150</v>
      </c>
      <c r="M89" s="15" t="n">
        <f aca="false" ca="false" dt2D="false" dtr="false" t="normal">SUM(N89:S89)</f>
        <v>85934.48</v>
      </c>
      <c r="N89" s="15" t="n"/>
      <c r="O89" s="15" t="n"/>
      <c r="P89" s="15" t="n"/>
      <c r="Q89" s="15" t="n">
        <v>85934.48</v>
      </c>
      <c r="R89" s="15" t="n"/>
      <c r="S89" s="15" t="n"/>
      <c r="T89" s="15" t="n"/>
      <c r="U89" s="15" t="n"/>
      <c r="V89" s="15" t="n">
        <f aca="false" ca="false" dt2D="false" dtr="false" t="normal">$M89/($J89+$K89)</f>
        <v>24.961361721904318</v>
      </c>
      <c r="W89" s="15" t="n">
        <f aca="false" ca="false" dt2D="false" dtr="false" t="normal">$M89/($J89+$K89)</f>
        <v>24.961361721904318</v>
      </c>
      <c r="X89" s="12" t="n">
        <v>2025</v>
      </c>
      <c r="Y89" s="15" t="n"/>
      <c r="Z89" s="28" t="n"/>
      <c r="AA89" s="30" t="n"/>
      <c r="AB89" s="30" t="n"/>
      <c r="AC89" s="30" t="n"/>
      <c r="AG89" s="57" t="n"/>
    </row>
    <row customHeight="true" ht="12.75" outlineLevel="0" r="90">
      <c r="A90" s="8" t="n">
        <f aca="false" ca="false" dt2D="false" dtr="false" t="normal">A87+1</f>
        <v>70</v>
      </c>
      <c r="B90" s="8" t="n">
        <f aca="false" ca="false" dt2D="false" dtr="false" t="normal">B87+1</f>
        <v>70</v>
      </c>
      <c r="C90" s="106" t="s">
        <v>68</v>
      </c>
      <c r="D90" s="8" t="s">
        <v>251</v>
      </c>
      <c r="E90" s="55" t="n">
        <v>1975</v>
      </c>
      <c r="F90" s="55" t="s">
        <v>5</v>
      </c>
      <c r="G90" s="55" t="n">
        <v>4</v>
      </c>
      <c r="H90" s="55" t="n">
        <v>6</v>
      </c>
      <c r="I90" s="56" t="n">
        <v>4262.6</v>
      </c>
      <c r="J90" s="56" t="n">
        <v>3725.7</v>
      </c>
      <c r="K90" s="56" t="n">
        <v>243.2</v>
      </c>
      <c r="L90" s="55" t="n">
        <v>159</v>
      </c>
      <c r="M90" s="15" t="n">
        <f aca="false" ca="false" dt2D="false" dtr="false" t="normal">SUM(N90:S90)</f>
        <v>7163976.34147463</v>
      </c>
      <c r="N90" s="15" t="n"/>
      <c r="O90" s="15" t="n"/>
      <c r="P90" s="15" t="n"/>
      <c r="Q90" s="15" t="n">
        <v>1006918.46147463</v>
      </c>
      <c r="R90" s="15" t="n">
        <v>6157057.88</v>
      </c>
      <c r="S90" s="15" t="n"/>
      <c r="T90" s="15" t="n"/>
      <c r="U90" s="15" t="n"/>
      <c r="V90" s="15" t="n">
        <v>2689.64318575412</v>
      </c>
      <c r="W90" s="15" t="n">
        <v>2689.64318575412</v>
      </c>
      <c r="X90" s="12" t="n">
        <v>2025</v>
      </c>
      <c r="Y90" s="12" t="n"/>
      <c r="Z90" s="28" t="n">
        <f aca="false" ca="false" dt2D="false" dtr="false" t="normal">AC90-R90</f>
        <v>27462165.650000002</v>
      </c>
      <c r="AA90" s="30" t="n"/>
      <c r="AB90" s="30" t="n">
        <f aca="false" ca="false" dt2D="false" dtr="false" t="normal">+(J90*12.98+K90*25.97)*12</f>
        <v>656105.88</v>
      </c>
      <c r="AC90" s="30" t="n">
        <f aca="false" ca="false" dt2D="false" dtr="false" t="normal">+(J90*12.98+K90*25.97)*12*30-'[2]Лист1'!$BC$9</f>
        <v>33619223.53</v>
      </c>
    </row>
    <row customHeight="true" ht="12.75" outlineLevel="0" r="91">
      <c r="A91" s="8" t="n">
        <f aca="false" ca="false" dt2D="false" dtr="false" t="normal">A90+1</f>
        <v>71</v>
      </c>
      <c r="B91" s="8" t="n">
        <f aca="false" ca="false" dt2D="false" dtr="false" t="normal">B90+1</f>
        <v>71</v>
      </c>
      <c r="C91" s="106" t="s">
        <v>214</v>
      </c>
      <c r="D91" s="8" t="s">
        <v>253</v>
      </c>
      <c r="E91" s="55" t="s">
        <v>157</v>
      </c>
      <c r="F91" s="12" t="s">
        <v>5</v>
      </c>
      <c r="G91" s="12" t="n">
        <v>5</v>
      </c>
      <c r="H91" s="12" t="n">
        <v>6</v>
      </c>
      <c r="I91" s="56" t="n">
        <v>5011.7</v>
      </c>
      <c r="J91" s="56" t="n">
        <v>4019.3</v>
      </c>
      <c r="K91" s="56" t="n">
        <v>992.4</v>
      </c>
      <c r="L91" s="55" t="n">
        <v>185</v>
      </c>
      <c r="M91" s="15" t="n">
        <f aca="false" ca="false" dt2D="false" dtr="false" t="normal">SUM(N91:S91)</f>
        <v>15044106.689999998</v>
      </c>
      <c r="N91" s="15" t="n"/>
      <c r="O91" s="15" t="n">
        <v>813942.239999998</v>
      </c>
      <c r="P91" s="15" t="n"/>
      <c r="Q91" s="15" t="n">
        <v>4780067.86</v>
      </c>
      <c r="R91" s="15" t="n">
        <v>9450096.59</v>
      </c>
      <c r="S91" s="15" t="n">
        <f aca="false" ca="false" dt2D="false" dtr="false" t="normal">T91+U91</f>
        <v>0</v>
      </c>
      <c r="T91" s="15" t="n"/>
      <c r="U91" s="15" t="n"/>
      <c r="V91" s="15" t="n">
        <f aca="false" ca="false" dt2D="false" dtr="false" t="normal">$M91/($J91+$K91)</f>
        <v>3001.7971327094597</v>
      </c>
      <c r="W91" s="15" t="n">
        <f aca="false" ca="false" dt2D="false" dtr="false" t="normal">$M91/($J91+$K91)</f>
        <v>3001.7971327094597</v>
      </c>
      <c r="X91" s="12" t="n">
        <v>2025</v>
      </c>
      <c r="Y91" s="12" t="n"/>
      <c r="Z91" s="28" t="n">
        <f aca="false" ca="false" dt2D="false" dtr="false" t="normal">AC91-R91</f>
        <v>18609434.529999997</v>
      </c>
      <c r="AA91" s="30" t="n">
        <v>5060842.5</v>
      </c>
      <c r="AB91" s="30" t="n">
        <f aca="false" ca="false" dt2D="false" dtr="false" t="normal">+(J91*12.98+K91*25.97)*12</f>
        <v>935317.7039999999</v>
      </c>
      <c r="AC91" s="30" t="n">
        <f aca="false" ca="false" dt2D="false" dtr="false" t="normal">+(J91*12.98+K91*25.97)*12*30</f>
        <v>28059531.119999997</v>
      </c>
      <c r="AG91" s="57" t="n"/>
    </row>
    <row customHeight="true" ht="12.75" outlineLevel="0" r="92">
      <c r="A92" s="8" t="s">
        <v>192</v>
      </c>
      <c r="B92" s="8" t="s">
        <v>192</v>
      </c>
      <c r="C92" s="106" t="s">
        <v>214</v>
      </c>
      <c r="D92" s="8" t="s">
        <v>255</v>
      </c>
      <c r="E92" s="55" t="n">
        <v>1977</v>
      </c>
      <c r="F92" s="12" t="s">
        <v>5</v>
      </c>
      <c r="G92" s="12" t="n">
        <v>4</v>
      </c>
      <c r="H92" s="12" t="n">
        <v>6</v>
      </c>
      <c r="I92" s="56" t="n">
        <v>5407</v>
      </c>
      <c r="J92" s="56" t="n">
        <v>5045</v>
      </c>
      <c r="K92" s="56" t="n">
        <v>0</v>
      </c>
      <c r="L92" s="55" t="n">
        <v>218</v>
      </c>
      <c r="M92" s="15" t="n">
        <f aca="false" ca="false" dt2D="false" dtr="false" t="normal">SUM(N92:S92)</f>
        <v>723892.04</v>
      </c>
      <c r="N92" s="15" t="n"/>
      <c r="O92" s="15" t="n"/>
      <c r="P92" s="15" t="n"/>
      <c r="Q92" s="15" t="n">
        <v>723892.04</v>
      </c>
      <c r="R92" s="15" t="n"/>
      <c r="S92" s="15" t="n"/>
      <c r="T92" s="15" t="n"/>
      <c r="U92" s="15" t="n"/>
      <c r="V92" s="15" t="n">
        <f aca="false" ca="false" dt2D="false" dtr="false" t="normal">$M92/($J92+$K92)</f>
        <v>143.48702477700695</v>
      </c>
      <c r="W92" s="15" t="n">
        <f aca="false" ca="false" dt2D="false" dtr="false" t="normal">$M92/($J92+$K92)</f>
        <v>143.48702477700695</v>
      </c>
      <c r="X92" s="12" t="n">
        <v>2025</v>
      </c>
      <c r="Y92" s="12" t="n"/>
      <c r="Z92" s="28" t="n"/>
      <c r="AA92" s="30" t="n"/>
      <c r="AB92" s="30" t="n"/>
      <c r="AC92" s="30" t="n"/>
      <c r="AG92" s="57" t="n"/>
    </row>
    <row customHeight="true" ht="12.75" outlineLevel="0" r="93">
      <c r="A93" s="8" t="s">
        <v>192</v>
      </c>
      <c r="B93" s="8" t="s">
        <v>192</v>
      </c>
      <c r="C93" s="106" t="s">
        <v>214</v>
      </c>
      <c r="D93" s="8" t="s">
        <v>258</v>
      </c>
      <c r="E93" s="55" t="n">
        <v>1976</v>
      </c>
      <c r="F93" s="12" t="s">
        <v>5</v>
      </c>
      <c r="G93" s="12" t="n">
        <v>4</v>
      </c>
      <c r="H93" s="12" t="n">
        <v>4</v>
      </c>
      <c r="I93" s="56" t="n">
        <v>3739.4</v>
      </c>
      <c r="J93" s="56" t="n">
        <v>3294.1</v>
      </c>
      <c r="K93" s="56" t="n">
        <v>69.1</v>
      </c>
      <c r="L93" s="55" t="n">
        <v>114</v>
      </c>
      <c r="M93" s="15" t="n">
        <f aca="false" ca="false" dt2D="false" dtr="false" t="normal">SUM(N93:S93)</f>
        <v>507940.71</v>
      </c>
      <c r="N93" s="15" t="n"/>
      <c r="O93" s="15" t="n"/>
      <c r="P93" s="15" t="n"/>
      <c r="Q93" s="15" t="n">
        <v>507940.71</v>
      </c>
      <c r="R93" s="15" t="n"/>
      <c r="S93" s="15" t="n"/>
      <c r="T93" s="15" t="n"/>
      <c r="U93" s="15" t="n"/>
      <c r="V93" s="15" t="n">
        <f aca="false" ca="false" dt2D="false" dtr="false" t="normal">$M93/($J93+$K93)</f>
        <v>151.02899322074217</v>
      </c>
      <c r="W93" s="15" t="n">
        <f aca="false" ca="false" dt2D="false" dtr="false" t="normal">$M93/($J93+$K93)</f>
        <v>151.02899322074217</v>
      </c>
      <c r="X93" s="12" t="n">
        <v>2025</v>
      </c>
      <c r="Y93" s="12" t="n"/>
      <c r="Z93" s="28" t="n"/>
      <c r="AA93" s="30" t="n"/>
      <c r="AB93" s="30" t="n"/>
      <c r="AC93" s="30" t="n"/>
      <c r="AG93" s="57" t="n"/>
    </row>
    <row customHeight="true" ht="12.75" outlineLevel="0" r="94">
      <c r="A94" s="8" t="n">
        <f aca="false" ca="false" dt2D="false" dtr="false" t="normal">A91+1</f>
        <v>72</v>
      </c>
      <c r="B94" s="8" t="n">
        <f aca="false" ca="false" dt2D="false" dtr="false" t="normal">B91+1</f>
        <v>72</v>
      </c>
      <c r="C94" s="106" t="s">
        <v>214</v>
      </c>
      <c r="D94" s="8" t="s">
        <v>259</v>
      </c>
      <c r="E94" s="55" t="s">
        <v>157</v>
      </c>
      <c r="F94" s="12" t="s">
        <v>5</v>
      </c>
      <c r="G94" s="12" t="n">
        <v>4</v>
      </c>
      <c r="H94" s="12" t="n">
        <v>4</v>
      </c>
      <c r="I94" s="56" t="n">
        <v>3415.9</v>
      </c>
      <c r="J94" s="56" t="n">
        <v>3415.9</v>
      </c>
      <c r="K94" s="56" t="n">
        <v>0</v>
      </c>
      <c r="L94" s="55" t="n">
        <v>110</v>
      </c>
      <c r="M94" s="15" t="n">
        <f aca="false" ca="false" dt2D="false" dtr="false" t="normal">SUM(N94:S94)</f>
        <v>2441010.4699999997</v>
      </c>
      <c r="N94" s="15" t="n"/>
      <c r="O94" s="15" t="n"/>
      <c r="P94" s="15" t="n"/>
      <c r="Q94" s="15" t="n">
        <v>829223.53</v>
      </c>
      <c r="R94" s="15" t="n">
        <v>1611786.94</v>
      </c>
      <c r="S94" s="15" t="n"/>
      <c r="T94" s="15" t="n"/>
      <c r="U94" s="15" t="n"/>
      <c r="V94" s="15" t="n">
        <f aca="false" ca="false" dt2D="false" dtr="false" t="normal">$M94/($J94+$K94)</f>
        <v>714.6024385959776</v>
      </c>
      <c r="W94" s="15" t="n">
        <f aca="false" ca="false" dt2D="false" dtr="false" t="normal">$M94/($J94+$K94)</f>
        <v>714.6024385959776</v>
      </c>
      <c r="X94" s="12" t="n">
        <v>2025</v>
      </c>
      <c r="Y94" s="15" t="n"/>
      <c r="Z94" s="28" t="n">
        <f aca="false" ca="false" dt2D="false" dtr="false" t="normal">AC94-R94</f>
        <v>14350030.580000002</v>
      </c>
      <c r="AA94" s="30" t="n">
        <v>2475118.58</v>
      </c>
      <c r="AB94" s="30" t="n">
        <f aca="false" ca="false" dt2D="false" dtr="false" t="normal">+(J94*12.98+K94*25.97)*12</f>
        <v>532060.584</v>
      </c>
      <c r="AC94" s="30" t="n">
        <f aca="false" ca="false" dt2D="false" dtr="false" t="normal">+(J94*12.98+K94*25.97)*12*30</f>
        <v>15961817.520000001</v>
      </c>
      <c r="AD94" s="0" t="s">
        <v>72</v>
      </c>
      <c r="AG94" s="57" t="n"/>
    </row>
    <row customHeight="true" ht="12.75" outlineLevel="0" r="95">
      <c r="A95" s="8" t="n">
        <f aca="false" ca="false" dt2D="false" dtr="false" t="normal">A94+1</f>
        <v>73</v>
      </c>
      <c r="B95" s="8" t="n">
        <f aca="false" ca="false" dt2D="false" dtr="false" t="normal">B94+1</f>
        <v>73</v>
      </c>
      <c r="C95" s="106" t="s">
        <v>214</v>
      </c>
      <c r="D95" s="8" t="s">
        <v>261</v>
      </c>
      <c r="E95" s="55" t="s">
        <v>170</v>
      </c>
      <c r="F95" s="12" t="s">
        <v>5</v>
      </c>
      <c r="G95" s="12" t="n">
        <v>5</v>
      </c>
      <c r="H95" s="12" t="n">
        <v>4</v>
      </c>
      <c r="I95" s="56" t="n">
        <v>4373.3</v>
      </c>
      <c r="J95" s="56" t="n">
        <v>4373.3</v>
      </c>
      <c r="K95" s="56" t="n">
        <v>0</v>
      </c>
      <c r="L95" s="55" t="n">
        <v>116</v>
      </c>
      <c r="M95" s="15" t="n">
        <f aca="false" ca="false" dt2D="false" dtr="false" t="normal">SUM(N95:S95)</f>
        <v>2186962.6</v>
      </c>
      <c r="N95" s="15" t="n"/>
      <c r="O95" s="15" t="n"/>
      <c r="P95" s="15" t="n"/>
      <c r="Q95" s="15" t="n">
        <v>2186962.6</v>
      </c>
      <c r="R95" s="15" t="n">
        <v>0</v>
      </c>
      <c r="S95" s="15" t="n"/>
      <c r="T95" s="15" t="n"/>
      <c r="U95" s="15" t="n"/>
      <c r="V95" s="15" t="n">
        <f aca="false" ca="false" dt2D="false" dtr="false" t="normal">$M95/($J95+$K95)</f>
        <v>500.07147920334756</v>
      </c>
      <c r="W95" s="15" t="n">
        <f aca="false" ca="false" dt2D="false" dtr="false" t="normal">$M95/($J95+$K95)</f>
        <v>500.07147920334756</v>
      </c>
      <c r="X95" s="12" t="n">
        <v>2025</v>
      </c>
      <c r="Y95" s="15" t="n"/>
      <c r="Z95" s="28" t="n">
        <f aca="false" ca="false" dt2D="false" dtr="false" t="normal">AC95-R95</f>
        <v>20435556.24</v>
      </c>
      <c r="AA95" s="30" t="n">
        <v>3547267.69</v>
      </c>
      <c r="AB95" s="30" t="n">
        <f aca="false" ca="false" dt2D="false" dtr="false" t="normal">+(J95*12.98+K95*25.97)*12</f>
        <v>681185.208</v>
      </c>
      <c r="AC95" s="30" t="n">
        <f aca="false" ca="false" dt2D="false" dtr="false" t="normal">+(J95*12.98+K95*25.97)*12*30</f>
        <v>20435556.24</v>
      </c>
      <c r="AG95" s="57" t="n"/>
    </row>
    <row customHeight="true" ht="12.75" outlineLevel="0" r="96">
      <c r="A96" s="8" t="n">
        <f aca="false" ca="false" dt2D="false" dtr="false" t="normal">A95+1</f>
        <v>74</v>
      </c>
      <c r="B96" s="8" t="n">
        <f aca="false" ca="false" dt2D="false" dtr="false" t="normal">B95+1</f>
        <v>74</v>
      </c>
      <c r="C96" s="106" t="s">
        <v>214</v>
      </c>
      <c r="D96" s="8" t="s">
        <v>263</v>
      </c>
      <c r="E96" s="55" t="s">
        <v>264</v>
      </c>
      <c r="F96" s="12" t="s">
        <v>5</v>
      </c>
      <c r="G96" s="12" t="n">
        <v>4</v>
      </c>
      <c r="H96" s="12" t="n">
        <v>4</v>
      </c>
      <c r="I96" s="56" t="n">
        <v>3452.8</v>
      </c>
      <c r="J96" s="56" t="n">
        <v>3452.8</v>
      </c>
      <c r="K96" s="56" t="n">
        <v>0</v>
      </c>
      <c r="L96" s="55" t="n">
        <v>160</v>
      </c>
      <c r="M96" s="15" t="n">
        <f aca="false" ca="false" dt2D="false" dtr="false" t="normal">SUM(N96:S96)</f>
        <v>9820238.14</v>
      </c>
      <c r="N96" s="15" t="n"/>
      <c r="O96" s="15" t="n"/>
      <c r="P96" s="15" t="n"/>
      <c r="Q96" s="15" t="n">
        <v>1960768.27</v>
      </c>
      <c r="R96" s="15" t="n">
        <v>7859469.87</v>
      </c>
      <c r="S96" s="15" t="n"/>
      <c r="T96" s="15" t="n"/>
      <c r="U96" s="15" t="n"/>
      <c r="V96" s="15" t="n">
        <f aca="false" ca="false" dt2D="false" dtr="false" t="normal">$M96/($J96+$K96)</f>
        <v>2844.1375521316036</v>
      </c>
      <c r="W96" s="15" t="n">
        <f aca="false" ca="false" dt2D="false" dtr="false" t="normal">$M96/($J96+$K96)</f>
        <v>2844.1375521316036</v>
      </c>
      <c r="X96" s="12" t="n">
        <v>2025</v>
      </c>
      <c r="Y96" s="12" t="n"/>
      <c r="Z96" s="28" t="n">
        <f aca="false" ca="false" dt2D="false" dtr="false" t="normal">AC96-R96</f>
        <v>8274773.97</v>
      </c>
      <c r="AA96" s="30" t="n">
        <v>2566411.56</v>
      </c>
      <c r="AB96" s="30" t="n">
        <f aca="false" ca="false" dt2D="false" dtr="false" t="normal">+(J96*12.98+K96*25.97)*12</f>
        <v>537808.128</v>
      </c>
      <c r="AC96" s="30" t="n">
        <f aca="false" ca="false" dt2D="false" dtr="false" t="normal">+(J96*12.98+K96*25.97)*12*30</f>
        <v>16134243.84</v>
      </c>
      <c r="AG96" s="57" t="n"/>
    </row>
    <row customHeight="true" ht="12.75" outlineLevel="0" r="97">
      <c r="A97" s="8" t="n">
        <f aca="false" ca="false" dt2D="false" dtr="false" t="normal">A96+1</f>
        <v>75</v>
      </c>
      <c r="B97" s="8" t="n">
        <f aca="false" ca="false" dt2D="false" dtr="false" t="normal">B96+1</f>
        <v>75</v>
      </c>
      <c r="C97" s="106" t="s">
        <v>214</v>
      </c>
      <c r="D97" s="8" t="s">
        <v>266</v>
      </c>
      <c r="E97" s="55" t="s">
        <v>152</v>
      </c>
      <c r="F97" s="12" t="s">
        <v>5</v>
      </c>
      <c r="G97" s="12" t="n">
        <v>5</v>
      </c>
      <c r="H97" s="12" t="n">
        <v>4</v>
      </c>
      <c r="I97" s="56" t="n">
        <v>4301.2</v>
      </c>
      <c r="J97" s="56" t="n">
        <v>4301.2</v>
      </c>
      <c r="K97" s="56" t="n">
        <v>0</v>
      </c>
      <c r="L97" s="55" t="n">
        <v>181</v>
      </c>
      <c r="M97" s="15" t="n">
        <f aca="false" ca="false" dt2D="false" dtr="false" t="normal">SUM(N97:S97)</f>
        <v>11245790.34</v>
      </c>
      <c r="N97" s="15" t="n"/>
      <c r="O97" s="15" t="n"/>
      <c r="P97" s="15" t="n"/>
      <c r="Q97" s="15" t="n">
        <v>2686811.33</v>
      </c>
      <c r="R97" s="15" t="n">
        <v>8558979.01</v>
      </c>
      <c r="S97" s="15" t="n"/>
      <c r="T97" s="15" t="n"/>
      <c r="U97" s="15" t="n"/>
      <c r="V97" s="15" t="n">
        <f aca="false" ca="false" dt2D="false" dtr="false" t="normal">$M97/($J97+$K97)</f>
        <v>2614.5704315074863</v>
      </c>
      <c r="W97" s="15" t="n">
        <f aca="false" ca="false" dt2D="false" dtr="false" t="normal">$M97/($J97+$K97)</f>
        <v>2614.5704315074863</v>
      </c>
      <c r="X97" s="12" t="n">
        <v>2025</v>
      </c>
      <c r="Y97" s="12" t="n"/>
      <c r="Z97" s="28" t="n">
        <f aca="false" ca="false" dt2D="false" dtr="false" t="normal">AC97-R97</f>
        <v>11539668.35</v>
      </c>
      <c r="AA97" s="30" t="n">
        <v>3559827.45</v>
      </c>
      <c r="AB97" s="30" t="n">
        <f aca="false" ca="false" dt2D="false" dtr="false" t="normal">+(J97*12.98+K97*25.97)*12</f>
        <v>669954.912</v>
      </c>
      <c r="AC97" s="30" t="n">
        <f aca="false" ca="false" dt2D="false" dtr="false" t="normal">+(J97*12.98+K97*25.97)*12*30</f>
        <v>20098647.36</v>
      </c>
      <c r="AG97" s="57" t="n"/>
    </row>
    <row customHeight="true" ht="12.75" outlineLevel="0" r="98">
      <c r="A98" s="8" t="n">
        <f aca="false" ca="false" dt2D="false" dtr="false" t="normal">A97+1</f>
        <v>76</v>
      </c>
      <c r="B98" s="8" t="n">
        <f aca="false" ca="false" dt2D="false" dtr="false" t="normal">B97+1</f>
        <v>76</v>
      </c>
      <c r="C98" s="106" t="s">
        <v>214</v>
      </c>
      <c r="D98" s="8" t="s">
        <v>268</v>
      </c>
      <c r="E98" s="55" t="s">
        <v>264</v>
      </c>
      <c r="F98" s="12" t="s">
        <v>5</v>
      </c>
      <c r="G98" s="12" t="n">
        <v>5</v>
      </c>
      <c r="H98" s="12" t="n">
        <v>4</v>
      </c>
      <c r="I98" s="56" t="n">
        <v>3429.5</v>
      </c>
      <c r="J98" s="56" t="n">
        <v>3429.5</v>
      </c>
      <c r="K98" s="56" t="n">
        <v>0</v>
      </c>
      <c r="L98" s="55" t="n">
        <v>180</v>
      </c>
      <c r="M98" s="15" t="n">
        <f aca="false" ca="false" dt2D="false" dtr="false" t="normal">SUM(N98:S98)</f>
        <v>9265365.26</v>
      </c>
      <c r="N98" s="15" t="n"/>
      <c r="O98" s="15" t="n"/>
      <c r="P98" s="15" t="n"/>
      <c r="Q98" s="15" t="n">
        <v>2044946.35</v>
      </c>
      <c r="R98" s="15" t="n">
        <v>7220418.91</v>
      </c>
      <c r="S98" s="15" t="n"/>
      <c r="T98" s="15" t="n"/>
      <c r="U98" s="15" t="n"/>
      <c r="V98" s="15" t="n">
        <f aca="false" ca="false" dt2D="false" dtr="false" t="normal">$M98/($J98+$K98)</f>
        <v>2701.6664994897214</v>
      </c>
      <c r="W98" s="15" t="n">
        <f aca="false" ca="false" dt2D="false" dtr="false" t="normal">$M98/($J98+$K98)</f>
        <v>2701.6664994897214</v>
      </c>
      <c r="X98" s="12" t="n">
        <v>2025</v>
      </c>
      <c r="Y98" s="12" t="n"/>
      <c r="Z98" s="28" t="n">
        <f aca="false" ca="false" dt2D="false" dtr="false" t="normal">AC98-R98</f>
        <v>8804948.690000001</v>
      </c>
      <c r="AA98" s="30" t="n">
        <v>2669453.94</v>
      </c>
      <c r="AB98" s="30" t="n">
        <f aca="false" ca="false" dt2D="false" dtr="false" t="normal">+(J98*12.98+K98*25.97)*12</f>
        <v>534178.92</v>
      </c>
      <c r="AC98" s="30" t="n">
        <f aca="false" ca="false" dt2D="false" dtr="false" t="normal">+(J98*12.98+K98*25.97)*12*30</f>
        <v>16025367.600000001</v>
      </c>
      <c r="AG98" s="57" t="n"/>
    </row>
    <row customHeight="true" ht="12.75" outlineLevel="0" r="99">
      <c r="A99" s="8" t="n">
        <f aca="false" ca="false" dt2D="false" dtr="false" t="normal">A98+1</f>
        <v>77</v>
      </c>
      <c r="B99" s="8" t="n">
        <f aca="false" ca="false" dt2D="false" dtr="false" t="normal">B98+1</f>
        <v>77</v>
      </c>
      <c r="C99" s="106" t="s">
        <v>214</v>
      </c>
      <c r="D99" s="8" t="s">
        <v>270</v>
      </c>
      <c r="E99" s="55" t="s">
        <v>216</v>
      </c>
      <c r="F99" s="12" t="s">
        <v>5</v>
      </c>
      <c r="G99" s="12" t="n">
        <v>5</v>
      </c>
      <c r="H99" s="12" t="n">
        <v>4</v>
      </c>
      <c r="I99" s="56" t="n">
        <v>4929.7</v>
      </c>
      <c r="J99" s="56" t="n">
        <v>4335.1</v>
      </c>
      <c r="K99" s="56" t="n">
        <v>0</v>
      </c>
      <c r="L99" s="55" t="n">
        <v>213</v>
      </c>
      <c r="M99" s="15" t="n">
        <f aca="false" ca="false" dt2D="false" dtr="false" t="normal">SUM(N99:S99)</f>
        <v>28000918.71</v>
      </c>
      <c r="N99" s="15" t="n"/>
      <c r="O99" s="15" t="n">
        <f aca="false" ca="false" dt2D="false" dtr="false" t="normal">1514150.47+3804772.71</f>
        <v>5318923.18</v>
      </c>
      <c r="P99" s="15" t="n"/>
      <c r="Q99" s="15" t="n">
        <v>675235.18</v>
      </c>
      <c r="R99" s="15" t="n">
        <v>7958014.99</v>
      </c>
      <c r="S99" s="15" t="n">
        <f aca="false" ca="false" dt2D="false" dtr="false" t="normal">T99+U99</f>
        <v>14048745.36</v>
      </c>
      <c r="T99" s="15" t="n"/>
      <c r="U99" s="15" t="n">
        <v>14048745.36</v>
      </c>
      <c r="V99" s="15" t="n">
        <v>5940.74469890911</v>
      </c>
      <c r="W99" s="15" t="n">
        <v>1279.283020064</v>
      </c>
      <c r="X99" s="12" t="n">
        <v>2025</v>
      </c>
      <c r="Y99" s="12" t="n"/>
      <c r="Z99" s="28" t="n">
        <f aca="false" ca="false" dt2D="false" dtr="false" t="normal">AC99-R99</f>
        <v>0</v>
      </c>
      <c r="AA99" s="30" t="n"/>
      <c r="AB99" s="30" t="n">
        <f aca="false" ca="false" dt2D="false" dtr="false" t="normal">+(J99*12.98+K99*25.97)*12</f>
        <v>675235.1760000001</v>
      </c>
      <c r="AC99" s="30" t="n">
        <f aca="false" ca="false" dt2D="false" dtr="false" t="normal">+(J99*12.98+K99*25.97)*12*30+'[1]Лист1'!$BC$13</f>
        <v>7958014.990000002</v>
      </c>
    </row>
    <row customHeight="true" ht="12.75" outlineLevel="0" r="100">
      <c r="A100" s="8" t="n">
        <f aca="false" ca="false" dt2D="false" dtr="false" t="normal">A99+1</f>
        <v>78</v>
      </c>
      <c r="B100" s="8" t="n">
        <f aca="false" ca="false" dt2D="false" dtr="false" t="normal">B99+1</f>
        <v>78</v>
      </c>
      <c r="C100" s="106" t="s">
        <v>214</v>
      </c>
      <c r="D100" s="8" t="s">
        <v>272</v>
      </c>
      <c r="E100" s="55" t="s">
        <v>143</v>
      </c>
      <c r="F100" s="12" t="s">
        <v>5</v>
      </c>
      <c r="G100" s="12" t="n">
        <v>5</v>
      </c>
      <c r="H100" s="12" t="n">
        <v>4</v>
      </c>
      <c r="I100" s="56" t="n">
        <v>4313.7</v>
      </c>
      <c r="J100" s="56" t="n">
        <v>4313.7</v>
      </c>
      <c r="K100" s="56" t="n">
        <v>0</v>
      </c>
      <c r="L100" s="55" t="n">
        <v>216</v>
      </c>
      <c r="M100" s="15" t="n">
        <f aca="false" ca="false" dt2D="false" dtr="false" t="normal">SUM(N100:S100)</f>
        <v>2521760.4</v>
      </c>
      <c r="N100" s="15" t="n"/>
      <c r="O100" s="15" t="n">
        <v>111172.8</v>
      </c>
      <c r="P100" s="15" t="n"/>
      <c r="Q100" s="15" t="n">
        <v>2410587.6</v>
      </c>
      <c r="R100" s="15" t="n">
        <v>0</v>
      </c>
      <c r="S100" s="15" t="n">
        <f aca="false" ca="false" dt2D="false" dtr="false" t="normal">T100+U100</f>
        <v>0</v>
      </c>
      <c r="T100" s="15" t="n"/>
      <c r="U100" s="15" t="n"/>
      <c r="V100" s="15" t="n">
        <f aca="false" ca="false" dt2D="false" dtr="false" t="normal">$M100/($J100+$K100)</f>
        <v>584.5933653244315</v>
      </c>
      <c r="W100" s="15" t="n">
        <f aca="false" ca="false" dt2D="false" dtr="false" t="normal">$M100/($J100+$K100)</f>
        <v>584.5933653244315</v>
      </c>
      <c r="X100" s="12" t="n">
        <v>2025</v>
      </c>
      <c r="Y100" s="12" t="n"/>
      <c r="Z100" s="28" t="n">
        <f aca="false" ca="false" dt2D="false" dtr="false" t="normal">AC100-R100</f>
        <v>20157057.36</v>
      </c>
      <c r="AA100" s="30" t="n">
        <v>3453643.06</v>
      </c>
      <c r="AB100" s="30" t="n">
        <f aca="false" ca="false" dt2D="false" dtr="false" t="normal">+(J100*12.98+K100*25.97)*12</f>
        <v>671901.912</v>
      </c>
      <c r="AC100" s="30" t="n">
        <f aca="false" ca="false" dt2D="false" dtr="false" t="normal">+(J100*12.98+K100*25.97)*12*30</f>
        <v>20157057.36</v>
      </c>
      <c r="AG100" s="57" t="n"/>
    </row>
    <row customHeight="true" ht="12.75" outlineLevel="0" r="101">
      <c r="A101" s="8" t="n">
        <f aca="false" ca="false" dt2D="false" dtr="false" t="normal">A100+1</f>
        <v>79</v>
      </c>
      <c r="B101" s="8" t="n">
        <f aca="false" ca="false" dt2D="false" dtr="false" t="normal">B100+1</f>
        <v>79</v>
      </c>
      <c r="C101" s="106" t="s">
        <v>214</v>
      </c>
      <c r="D101" s="8" t="s">
        <v>275</v>
      </c>
      <c r="E101" s="55" t="s">
        <v>127</v>
      </c>
      <c r="F101" s="12" t="s">
        <v>5</v>
      </c>
      <c r="G101" s="12" t="n">
        <v>5</v>
      </c>
      <c r="H101" s="12" t="n">
        <v>4</v>
      </c>
      <c r="I101" s="56" t="n">
        <v>4286.3</v>
      </c>
      <c r="J101" s="56" t="n">
        <v>4286.3</v>
      </c>
      <c r="K101" s="56" t="n">
        <v>0</v>
      </c>
      <c r="L101" s="55" t="n">
        <v>205</v>
      </c>
      <c r="M101" s="15" t="n">
        <f aca="false" ca="false" dt2D="false" dtr="false" t="normal">SUM(N101:S101)</f>
        <v>2434464.95</v>
      </c>
      <c r="N101" s="15" t="n"/>
      <c r="O101" s="15" t="n">
        <v>698866.76</v>
      </c>
      <c r="P101" s="15" t="n"/>
      <c r="Q101" s="15" t="n">
        <v>1735598.19</v>
      </c>
      <c r="R101" s="15" t="n">
        <v>0</v>
      </c>
      <c r="S101" s="15" t="n">
        <f aca="false" ca="false" dt2D="false" dtr="false" t="normal">T101+U101</f>
        <v>0</v>
      </c>
      <c r="T101" s="15" t="n"/>
      <c r="U101" s="15" t="n"/>
      <c r="V101" s="15" t="n">
        <f aca="false" ca="false" dt2D="false" dtr="false" t="normal">$M101/($J101+$K101)</f>
        <v>567.9641998926813</v>
      </c>
      <c r="W101" s="15" t="n">
        <f aca="false" ca="false" dt2D="false" dtr="false" t="normal">$M101/($J101+$K101)</f>
        <v>567.9641998926813</v>
      </c>
      <c r="X101" s="12" t="n">
        <v>2025</v>
      </c>
      <c r="Y101" s="12" t="n"/>
      <c r="Z101" s="28" t="n">
        <f aca="false" ca="false" dt2D="false" dtr="false" t="normal">AC101-R101</f>
        <v>20029022.640000004</v>
      </c>
      <c r="AA101" s="30" t="n">
        <v>3561923.95</v>
      </c>
      <c r="AB101" s="30" t="n">
        <f aca="false" ca="false" dt2D="false" dtr="false" t="normal">+(J101*12.98+K101*25.97)*12</f>
        <v>667634.0880000001</v>
      </c>
      <c r="AC101" s="30" t="n">
        <f aca="false" ca="false" dt2D="false" dtr="false" t="normal">+(J101*12.98+K101*25.97)*12*30</f>
        <v>20029022.640000004</v>
      </c>
      <c r="AG101" s="57" t="n"/>
    </row>
    <row customHeight="true" ht="12.75" outlineLevel="0" r="102">
      <c r="A102" s="8" t="n">
        <f aca="false" ca="false" dt2D="false" dtr="false" t="normal">A101+1</f>
        <v>80</v>
      </c>
      <c r="B102" s="8" t="n">
        <f aca="false" ca="false" dt2D="false" dtr="false" t="normal">B101+1</f>
        <v>80</v>
      </c>
      <c r="C102" s="106" t="s">
        <v>214</v>
      </c>
      <c r="D102" s="8" t="s">
        <v>276</v>
      </c>
      <c r="E102" s="55" t="s">
        <v>127</v>
      </c>
      <c r="F102" s="12" t="s">
        <v>5</v>
      </c>
      <c r="G102" s="12" t="n">
        <v>5</v>
      </c>
      <c r="H102" s="12" t="n">
        <v>4</v>
      </c>
      <c r="I102" s="56" t="n">
        <v>4323.9</v>
      </c>
      <c r="J102" s="56" t="n">
        <v>4323.9</v>
      </c>
      <c r="K102" s="56" t="n">
        <v>0</v>
      </c>
      <c r="L102" s="55" t="n">
        <v>199</v>
      </c>
      <c r="M102" s="15" t="n">
        <f aca="false" ca="false" dt2D="false" dtr="false" t="normal">SUM(N102:S102)</f>
        <v>2464517.7600000002</v>
      </c>
      <c r="N102" s="15" t="n"/>
      <c r="O102" s="15" t="n">
        <v>713694.67</v>
      </c>
      <c r="P102" s="15" t="n"/>
      <c r="Q102" s="15" t="n">
        <v>1750823.09</v>
      </c>
      <c r="R102" s="15" t="n">
        <v>0</v>
      </c>
      <c r="S102" s="15" t="n">
        <f aca="false" ca="false" dt2D="false" dtr="false" t="normal">T102+U102</f>
        <v>0</v>
      </c>
      <c r="T102" s="15" t="n"/>
      <c r="U102" s="15" t="n"/>
      <c r="V102" s="15" t="n">
        <f aca="false" ca="false" dt2D="false" dtr="false" t="normal">$M102/($J102+$K102)</f>
        <v>569.9756608617222</v>
      </c>
      <c r="W102" s="15" t="n">
        <f aca="false" ca="false" dt2D="false" dtr="false" t="normal">$M102/($J102+$K102)</f>
        <v>569.9756608617222</v>
      </c>
      <c r="X102" s="12" t="n">
        <v>2025</v>
      </c>
      <c r="Y102" s="12" t="n"/>
      <c r="Z102" s="28" t="n">
        <f aca="false" ca="false" dt2D="false" dtr="false" t="normal">AC102-R102</f>
        <v>20204719.919999994</v>
      </c>
      <c r="AA102" s="30" t="n">
        <v>3731388.53</v>
      </c>
      <c r="AB102" s="30" t="n">
        <f aca="false" ca="false" dt2D="false" dtr="false" t="normal">+(J102*12.98+K102*25.97)*12</f>
        <v>673490.6639999999</v>
      </c>
      <c r="AC102" s="30" t="n">
        <f aca="false" ca="false" dt2D="false" dtr="false" t="normal">+(J102*12.98+K102*25.97)*12*30</f>
        <v>20204719.919999994</v>
      </c>
      <c r="AG102" s="57" t="n"/>
    </row>
    <row customHeight="true" ht="12.75" outlineLevel="0" r="103">
      <c r="A103" s="8" t="s">
        <v>192</v>
      </c>
      <c r="B103" s="8" t="s">
        <v>192</v>
      </c>
      <c r="C103" s="106" t="s">
        <v>214</v>
      </c>
      <c r="D103" s="8" t="s">
        <v>277</v>
      </c>
      <c r="E103" s="55" t="n">
        <v>2002</v>
      </c>
      <c r="F103" s="12" t="s">
        <v>5</v>
      </c>
      <c r="G103" s="12" t="n">
        <v>9</v>
      </c>
      <c r="H103" s="12" t="n">
        <v>1</v>
      </c>
      <c r="I103" s="56" t="n">
        <v>2803.2</v>
      </c>
      <c r="J103" s="56" t="n">
        <v>2245.4</v>
      </c>
      <c r="K103" s="56" t="n">
        <v>92.3</v>
      </c>
      <c r="L103" s="55" t="n">
        <v>72</v>
      </c>
      <c r="M103" s="15" t="n">
        <f aca="false" ca="false" dt2D="false" dtr="false" t="normal">SUM(N103:S103)</f>
        <v>451125.86</v>
      </c>
      <c r="N103" s="15" t="n"/>
      <c r="O103" s="15" t="n"/>
      <c r="P103" s="15" t="n"/>
      <c r="Q103" s="15" t="n">
        <v>451125.86</v>
      </c>
      <c r="R103" s="15" t="n"/>
      <c r="S103" s="15" t="n"/>
      <c r="T103" s="15" t="n"/>
      <c r="U103" s="15" t="n"/>
      <c r="V103" s="15" t="n">
        <f aca="false" ca="false" dt2D="false" dtr="false" t="normal">$M103/($J103+$K103)</f>
        <v>192.97850879069168</v>
      </c>
      <c r="W103" s="15" t="n">
        <f aca="false" ca="false" dt2D="false" dtr="false" t="normal">$M103/($J103+$K103)</f>
        <v>192.97850879069168</v>
      </c>
      <c r="X103" s="12" t="n">
        <v>2025</v>
      </c>
      <c r="Y103" s="12" t="n"/>
      <c r="Z103" s="28" t="n"/>
      <c r="AA103" s="30" t="n"/>
      <c r="AB103" s="30" t="n"/>
      <c r="AC103" s="30" t="n"/>
      <c r="AG103" s="57" t="n"/>
    </row>
    <row customHeight="true" ht="12.75" outlineLevel="0" r="104">
      <c r="A104" s="8" t="n">
        <f aca="false" ca="false" dt2D="false" dtr="false" t="normal">A102+1</f>
        <v>81</v>
      </c>
      <c r="B104" s="8" t="n">
        <f aca="false" ca="false" dt2D="false" dtr="false" t="normal">B102+1</f>
        <v>81</v>
      </c>
      <c r="C104" s="106" t="s">
        <v>214</v>
      </c>
      <c r="D104" s="8" t="s">
        <v>278</v>
      </c>
      <c r="E104" s="55" t="s">
        <v>53</v>
      </c>
      <c r="F104" s="12" t="s">
        <v>5</v>
      </c>
      <c r="G104" s="12" t="n">
        <v>4</v>
      </c>
      <c r="H104" s="12" t="n">
        <v>2</v>
      </c>
      <c r="I104" s="56" t="n">
        <v>2192.6</v>
      </c>
      <c r="J104" s="56" t="n">
        <v>1960.1</v>
      </c>
      <c r="K104" s="56" t="n">
        <v>0</v>
      </c>
      <c r="L104" s="55" t="n">
        <v>86</v>
      </c>
      <c r="M104" s="15" t="n">
        <f aca="false" ca="false" dt2D="false" dtr="false" t="normal">SUM(N104:S104)</f>
        <v>1971841.39</v>
      </c>
      <c r="N104" s="15" t="n"/>
      <c r="O104" s="15" t="n"/>
      <c r="P104" s="15" t="n"/>
      <c r="Q104" s="15" t="n">
        <v>298954.45</v>
      </c>
      <c r="R104" s="15" t="n">
        <v>1672886.94</v>
      </c>
      <c r="S104" s="15" t="n"/>
      <c r="T104" s="15" t="n"/>
      <c r="U104" s="15" t="n"/>
      <c r="V104" s="15" t="n">
        <f aca="false" ca="false" dt2D="false" dtr="false" t="normal">$M104/($J104+$K104)</f>
        <v>1005.9901994796184</v>
      </c>
      <c r="W104" s="15" t="n">
        <f aca="false" ca="false" dt2D="false" dtr="false" t="normal">$M104/($J104+$K104)</f>
        <v>1005.9901994796184</v>
      </c>
      <c r="X104" s="12" t="n">
        <v>2025</v>
      </c>
      <c r="Y104" s="12" t="n"/>
      <c r="Z104" s="28" t="n">
        <f aca="false" ca="false" dt2D="false" dtr="false" t="normal">AC104-R104</f>
        <v>5667479.050000001</v>
      </c>
      <c r="AA104" s="30" t="n">
        <v>0</v>
      </c>
      <c r="AB104" s="30" t="n">
        <f aca="false" ca="false" dt2D="false" dtr="false" t="normal">+(J104*12.71+K104*25.41)*12</f>
        <v>298954.452</v>
      </c>
      <c r="AC104" s="30" t="n">
        <f aca="false" ca="false" dt2D="false" dtr="false" t="normal">+(J104*12.71+K104*25.41)*12*30-'[7]Лист1'!$AQ$628</f>
        <v>7340365.99</v>
      </c>
      <c r="AG104" s="57" t="n"/>
    </row>
    <row customHeight="true" ht="12.75" outlineLevel="0" r="105">
      <c r="A105" s="8" t="n">
        <f aca="false" ca="false" dt2D="false" dtr="false" t="normal">A104+1</f>
        <v>82</v>
      </c>
      <c r="B105" s="8" t="n">
        <f aca="false" ca="false" dt2D="false" dtr="false" t="normal">B104+1</f>
        <v>82</v>
      </c>
      <c r="C105" s="106" t="s">
        <v>68</v>
      </c>
      <c r="D105" s="8" t="s">
        <v>279</v>
      </c>
      <c r="E105" s="55" t="n">
        <v>1984</v>
      </c>
      <c r="F105" s="12" t="s">
        <v>5</v>
      </c>
      <c r="G105" s="12" t="n">
        <v>4</v>
      </c>
      <c r="H105" s="12" t="n">
        <v>6</v>
      </c>
      <c r="I105" s="56" t="n">
        <v>5500.86</v>
      </c>
      <c r="J105" s="56" t="n">
        <v>4979.26</v>
      </c>
      <c r="K105" s="56" t="n">
        <v>0</v>
      </c>
      <c r="L105" s="55" t="n">
        <v>210</v>
      </c>
      <c r="M105" s="15" t="n">
        <f aca="false" ca="false" dt2D="false" dtr="false" t="normal">SUM(N105:S105)</f>
        <v>2140620.38</v>
      </c>
      <c r="N105" s="15" t="n"/>
      <c r="O105" s="15" t="n"/>
      <c r="P105" s="15" t="n"/>
      <c r="Q105" s="15" t="n">
        <v>2140620.38</v>
      </c>
      <c r="R105" s="15" t="n">
        <v>0</v>
      </c>
      <c r="S105" s="15" t="n"/>
      <c r="T105" s="15" t="n"/>
      <c r="U105" s="15" t="n"/>
      <c r="V105" s="15" t="n">
        <f aca="false" ca="false" dt2D="false" dtr="false" t="normal">$M105/($J105+$K105)</f>
        <v>429.90733161152457</v>
      </c>
      <c r="W105" s="15" t="n">
        <f aca="false" ca="false" dt2D="false" dtr="false" t="normal">$M105/($J105+$K105)</f>
        <v>429.90733161152457</v>
      </c>
      <c r="X105" s="12" t="n">
        <v>2025</v>
      </c>
      <c r="Y105" s="12" t="n"/>
      <c r="Z105" s="28" t="n">
        <f aca="false" ca="false" dt2D="false" dtr="false" t="normal">AC105-R105</f>
        <v>23267086.128000002</v>
      </c>
      <c r="AA105" s="30" t="n">
        <v>3656682.92</v>
      </c>
      <c r="AB105" s="30" t="n">
        <f aca="false" ca="false" dt2D="false" dtr="false" t="normal">+(J105*12.98+K105*25.97)*12</f>
        <v>775569.5376</v>
      </c>
      <c r="AC105" s="30" t="n">
        <f aca="false" ca="false" dt2D="false" dtr="false" t="normal">+(J105*12.98+K105*25.97)*12*30</f>
        <v>23267086.128000002</v>
      </c>
      <c r="AG105" s="57" t="n"/>
    </row>
    <row customHeight="true" ht="12.75" outlineLevel="0" r="106">
      <c r="A106" s="8" t="s">
        <v>192</v>
      </c>
      <c r="B106" s="8" t="s">
        <v>192</v>
      </c>
      <c r="C106" s="106" t="s">
        <v>68</v>
      </c>
      <c r="D106" s="8" t="s">
        <v>281</v>
      </c>
      <c r="E106" s="55" t="n">
        <v>1973</v>
      </c>
      <c r="F106" s="12" t="s">
        <v>5</v>
      </c>
      <c r="G106" s="12" t="n">
        <v>4</v>
      </c>
      <c r="H106" s="12" t="n">
        <v>4</v>
      </c>
      <c r="I106" s="56" t="n">
        <v>2799.6</v>
      </c>
      <c r="J106" s="56" t="n">
        <v>1950.2</v>
      </c>
      <c r="K106" s="56" t="n">
        <v>849.4</v>
      </c>
      <c r="L106" s="55" t="n">
        <v>97</v>
      </c>
      <c r="M106" s="15" t="n">
        <f aca="false" ca="false" dt2D="false" dtr="false" t="normal">SUM(N106:S106)</f>
        <v>500400.16</v>
      </c>
      <c r="N106" s="15" t="n"/>
      <c r="O106" s="15" t="n"/>
      <c r="P106" s="15" t="n"/>
      <c r="Q106" s="15" t="n">
        <v>500400.16</v>
      </c>
      <c r="R106" s="15" t="n"/>
      <c r="S106" s="15" t="n"/>
      <c r="T106" s="15" t="n"/>
      <c r="U106" s="15" t="n"/>
      <c r="V106" s="15" t="n">
        <f aca="false" ca="false" dt2D="false" dtr="false" t="normal">$M106/($J106+$K106)</f>
        <v>178.73987712530362</v>
      </c>
      <c r="W106" s="15" t="n">
        <f aca="false" ca="false" dt2D="false" dtr="false" t="normal">$M106/($J106+$K106)</f>
        <v>178.73987712530362</v>
      </c>
      <c r="X106" s="12" t="n">
        <v>2025</v>
      </c>
      <c r="Y106" s="12" t="n"/>
      <c r="Z106" s="28" t="n"/>
      <c r="AA106" s="30" t="n"/>
      <c r="AB106" s="30" t="n"/>
      <c r="AC106" s="30" t="n"/>
      <c r="AG106" s="57" t="n"/>
    </row>
    <row customHeight="true" ht="12.75" outlineLevel="0" r="107">
      <c r="A107" s="8" t="n">
        <f aca="false" ca="false" dt2D="false" dtr="false" t="normal">A105+1</f>
        <v>83</v>
      </c>
      <c r="B107" s="8" t="n">
        <f aca="false" ca="false" dt2D="false" dtr="false" t="normal">B105+1</f>
        <v>83</v>
      </c>
      <c r="C107" s="106" t="s">
        <v>68</v>
      </c>
      <c r="D107" s="8" t="s">
        <v>284</v>
      </c>
      <c r="E107" s="55" t="n">
        <v>1974</v>
      </c>
      <c r="F107" s="12" t="s">
        <v>5</v>
      </c>
      <c r="G107" s="12" t="n">
        <v>4</v>
      </c>
      <c r="H107" s="12" t="n">
        <v>4</v>
      </c>
      <c r="I107" s="56" t="n">
        <v>2989.2</v>
      </c>
      <c r="J107" s="56" t="n">
        <v>2536.9</v>
      </c>
      <c r="K107" s="56" t="n">
        <v>230.9</v>
      </c>
      <c r="L107" s="55" t="n">
        <v>102</v>
      </c>
      <c r="M107" s="15" t="n">
        <f aca="false" ca="false" dt2D="false" dtr="false" t="normal">SUM(N107:S107)</f>
        <v>1381506.31</v>
      </c>
      <c r="N107" s="15" t="n"/>
      <c r="O107" s="15" t="n"/>
      <c r="P107" s="15" t="n"/>
      <c r="Q107" s="15" t="n">
        <v>1375319.81</v>
      </c>
      <c r="R107" s="15" t="n">
        <v>6186.5</v>
      </c>
      <c r="S107" s="15" t="n"/>
      <c r="T107" s="15" t="n"/>
      <c r="U107" s="15" t="n"/>
      <c r="V107" s="15" t="n">
        <f aca="false" ca="false" dt2D="false" dtr="false" t="normal">$M107/($J107+$K107)</f>
        <v>499.1351651130862</v>
      </c>
      <c r="W107" s="15" t="n">
        <f aca="false" ca="false" dt2D="false" dtr="false" t="normal">$M107/($J107+$K107)</f>
        <v>499.1351651130862</v>
      </c>
      <c r="X107" s="12" t="n">
        <v>2025</v>
      </c>
      <c r="Y107" s="12" t="n"/>
      <c r="Z107" s="28" t="n">
        <f aca="false" ca="false" dt2D="false" dtr="false" t="normal">AC107-R107</f>
        <v>14006970.1</v>
      </c>
      <c r="AA107" s="30" t="n">
        <v>908214.59</v>
      </c>
      <c r="AB107" s="30" t="n">
        <f aca="false" ca="false" dt2D="false" dtr="false" t="normal">+(J107*12.98+K107*25.97)*12</f>
        <v>467105.22</v>
      </c>
      <c r="AC107" s="30" t="n">
        <f aca="false" ca="false" dt2D="false" dtr="false" t="normal">+(J107*12.98+K107*25.97)*12*30</f>
        <v>14013156.6</v>
      </c>
      <c r="AG107" s="57" t="n"/>
    </row>
    <row customHeight="true" ht="12.75" outlineLevel="0" r="108">
      <c r="A108" s="8" t="s">
        <v>192</v>
      </c>
      <c r="B108" s="8" t="s">
        <v>192</v>
      </c>
      <c r="C108" s="106" t="s">
        <v>68</v>
      </c>
      <c r="D108" s="8" t="s">
        <v>286</v>
      </c>
      <c r="E108" s="55" t="s">
        <v>225</v>
      </c>
      <c r="F108" s="12" t="s">
        <v>5</v>
      </c>
      <c r="G108" s="12" t="n">
        <v>4</v>
      </c>
      <c r="H108" s="12" t="n">
        <v>6</v>
      </c>
      <c r="I108" s="56" t="n">
        <v>5727.3</v>
      </c>
      <c r="J108" s="56" t="n">
        <v>4928.1</v>
      </c>
      <c r="K108" s="56" t="n">
        <v>70.7</v>
      </c>
      <c r="L108" s="55" t="n">
        <v>234</v>
      </c>
      <c r="M108" s="15" t="n">
        <f aca="false" ca="false" dt2D="false" dtr="false" t="normal">SUM(N108:S108)</f>
        <v>331162.71</v>
      </c>
      <c r="N108" s="15" t="n"/>
      <c r="O108" s="15" t="n"/>
      <c r="P108" s="15" t="n"/>
      <c r="Q108" s="15" t="n">
        <v>331162.71</v>
      </c>
      <c r="R108" s="15" t="n"/>
      <c r="S108" s="15" t="n"/>
      <c r="T108" s="15" t="n"/>
      <c r="U108" s="15" t="n"/>
      <c r="V108" s="15" t="n">
        <f aca="false" ca="false" dt2D="false" dtr="false" t="normal">$M108/($J108+$K108)</f>
        <v>66.24844162599024</v>
      </c>
      <c r="W108" s="15" t="n">
        <f aca="false" ca="false" dt2D="false" dtr="false" t="normal">$M108/($J108+$K108)</f>
        <v>66.24844162599024</v>
      </c>
      <c r="X108" s="12" t="n">
        <v>2025</v>
      </c>
      <c r="Y108" s="12" t="n"/>
      <c r="Z108" s="28" t="n"/>
      <c r="AA108" s="30" t="n"/>
      <c r="AB108" s="30" t="n"/>
      <c r="AC108" s="30" t="n"/>
      <c r="AG108" s="57" t="n"/>
    </row>
    <row customHeight="true" ht="12.75" outlineLevel="0" r="109">
      <c r="A109" s="8" t="s">
        <v>192</v>
      </c>
      <c r="B109" s="8" t="s">
        <v>192</v>
      </c>
      <c r="C109" s="106" t="s">
        <v>68</v>
      </c>
      <c r="D109" s="8" t="s">
        <v>287</v>
      </c>
      <c r="E109" s="55" t="n">
        <v>2001</v>
      </c>
      <c r="F109" s="12" t="s">
        <v>5</v>
      </c>
      <c r="G109" s="12" t="n">
        <v>9</v>
      </c>
      <c r="H109" s="12" t="n">
        <v>1</v>
      </c>
      <c r="I109" s="56" t="n">
        <v>2967.32</v>
      </c>
      <c r="J109" s="56" t="n">
        <v>2175.4</v>
      </c>
      <c r="K109" s="56" t="n">
        <v>134.5</v>
      </c>
      <c r="L109" s="55" t="n">
        <v>97</v>
      </c>
      <c r="M109" s="15" t="n">
        <f aca="false" ca="false" dt2D="false" dtr="false" t="normal">SUM(N109:S109)</f>
        <v>444362.68</v>
      </c>
      <c r="N109" s="15" t="n"/>
      <c r="O109" s="15" t="n"/>
      <c r="P109" s="15" t="n"/>
      <c r="Q109" s="15" t="n">
        <v>444362.68</v>
      </c>
      <c r="R109" s="15" t="n"/>
      <c r="S109" s="15" t="n"/>
      <c r="T109" s="15" t="n"/>
      <c r="U109" s="15" t="n"/>
      <c r="V109" s="15" t="n">
        <f aca="false" ca="false" dt2D="false" dtr="false" t="normal">$M109/($J109+$K109)</f>
        <v>192.37312437767866</v>
      </c>
      <c r="W109" s="15" t="n">
        <f aca="false" ca="false" dt2D="false" dtr="false" t="normal">$M109/($J109+$K109)</f>
        <v>192.37312437767866</v>
      </c>
      <c r="X109" s="12" t="n">
        <v>2025</v>
      </c>
      <c r="Y109" s="12" t="n"/>
      <c r="Z109" s="28" t="n"/>
      <c r="AA109" s="30" t="n"/>
      <c r="AB109" s="30" t="n"/>
      <c r="AC109" s="30" t="n"/>
      <c r="AG109" s="57" t="n"/>
    </row>
    <row customHeight="true" ht="12.75" outlineLevel="0" r="110">
      <c r="A110" s="8" t="n">
        <f aca="false" ca="false" dt2D="false" dtr="false" t="normal">A107+1</f>
        <v>84</v>
      </c>
      <c r="B110" s="8" t="n">
        <f aca="false" ca="false" dt2D="false" dtr="false" t="normal">B107+1</f>
        <v>84</v>
      </c>
      <c r="C110" s="106" t="s">
        <v>68</v>
      </c>
      <c r="D110" s="8" t="s">
        <v>289</v>
      </c>
      <c r="E110" s="55" t="n">
        <v>1976</v>
      </c>
      <c r="F110" s="12" t="s">
        <v>5</v>
      </c>
      <c r="G110" s="12" t="n">
        <v>4</v>
      </c>
      <c r="H110" s="12" t="n">
        <v>6</v>
      </c>
      <c r="I110" s="56" t="n">
        <v>5761.37</v>
      </c>
      <c r="J110" s="56" t="n">
        <v>4953.17</v>
      </c>
      <c r="K110" s="56" t="n">
        <v>0</v>
      </c>
      <c r="L110" s="55" t="n">
        <v>208</v>
      </c>
      <c r="M110" s="15" t="n">
        <f aca="false" ca="false" dt2D="false" dtr="false" t="normal">SUM(N110:S110)</f>
        <v>2256479.16</v>
      </c>
      <c r="N110" s="15" t="n"/>
      <c r="O110" s="15" t="n"/>
      <c r="P110" s="15" t="n"/>
      <c r="Q110" s="15" t="n">
        <v>771505.76</v>
      </c>
      <c r="R110" s="15" t="n">
        <v>1484973.4</v>
      </c>
      <c r="S110" s="15" t="n"/>
      <c r="T110" s="15" t="n"/>
      <c r="U110" s="15" t="n"/>
      <c r="V110" s="15" t="n">
        <f aca="false" ca="false" dt2D="false" dtr="false" t="normal">$M110/($J110+$K110)</f>
        <v>455.5626316076372</v>
      </c>
      <c r="W110" s="15" t="n">
        <f aca="false" ca="false" dt2D="false" dtr="false" t="normal">$M110/($J110+$K110)</f>
        <v>455.5626316076372</v>
      </c>
      <c r="X110" s="12" t="n">
        <v>2025</v>
      </c>
      <c r="Y110" s="12" t="n"/>
      <c r="Z110" s="28" t="n">
        <f aca="false" ca="false" dt2D="false" dtr="false" t="normal">AC110-R110</f>
        <v>14260313.966</v>
      </c>
      <c r="AA110" s="30" t="n">
        <v>0</v>
      </c>
      <c r="AB110" s="30" t="n">
        <f aca="false" ca="false" dt2D="false" dtr="false" t="normal">+(J110*12.98+K110*25.97)*12</f>
        <v>771505.7592</v>
      </c>
      <c r="AC110" s="30" t="n">
        <f aca="false" ca="false" dt2D="false" dtr="false" t="normal">+(J110*12.98+K110*25.97)*12*30-'[5]Лист1'!$AQ$304</f>
        <v>15745287.366</v>
      </c>
      <c r="AG110" s="57" t="n"/>
    </row>
    <row customHeight="true" ht="12.75" outlineLevel="0" r="111">
      <c r="A111" s="8" t="n">
        <f aca="false" ca="false" dt2D="false" dtr="false" t="normal">A110+1</f>
        <v>85</v>
      </c>
      <c r="B111" s="8" t="n">
        <f aca="false" ca="false" dt2D="false" dtr="false" t="normal">B110+1</f>
        <v>85</v>
      </c>
      <c r="C111" s="106" t="s">
        <v>214</v>
      </c>
      <c r="D111" s="8" t="s">
        <v>292</v>
      </c>
      <c r="E111" s="55" t="s">
        <v>216</v>
      </c>
      <c r="F111" s="12" t="s">
        <v>5</v>
      </c>
      <c r="G111" s="12" t="n">
        <v>4</v>
      </c>
      <c r="H111" s="12" t="n">
        <v>4</v>
      </c>
      <c r="I111" s="56" t="n">
        <v>3698.6</v>
      </c>
      <c r="J111" s="56" t="n">
        <v>3202.2</v>
      </c>
      <c r="K111" s="56" t="n">
        <v>496.4</v>
      </c>
      <c r="L111" s="55" t="n">
        <v>146</v>
      </c>
      <c r="M111" s="15" t="n">
        <f aca="false" ca="false" dt2D="false" dtr="false" t="normal">SUM(N111:S111)</f>
        <v>1840608.46</v>
      </c>
      <c r="N111" s="15" t="n"/>
      <c r="O111" s="15" t="n">
        <v>342980.33</v>
      </c>
      <c r="P111" s="15" t="n"/>
      <c r="Q111" s="15" t="n">
        <v>653472.76</v>
      </c>
      <c r="R111" s="15" t="n">
        <v>844155.37</v>
      </c>
      <c r="S111" s="15" t="n">
        <f aca="false" ca="false" dt2D="false" dtr="false" t="normal">T111+U111</f>
        <v>0</v>
      </c>
      <c r="T111" s="15" t="n"/>
      <c r="U111" s="15" t="n"/>
      <c r="V111" s="15" t="n">
        <f aca="false" ca="false" dt2D="false" dtr="false" t="normal">$M111/($J111+$K111)</f>
        <v>497.6500459633375</v>
      </c>
      <c r="W111" s="15" t="n">
        <f aca="false" ca="false" dt2D="false" dtr="false" t="normal">$M111/($J111+$K111)</f>
        <v>497.6500459633375</v>
      </c>
      <c r="X111" s="12" t="n">
        <v>2025</v>
      </c>
      <c r="Y111" s="12" t="n"/>
      <c r="Z111" s="28" t="n">
        <f aca="false" ca="false" dt2D="false" dtr="false" t="normal">AC111-R111</f>
        <v>15475287.63</v>
      </c>
      <c r="AA111" s="30" t="n">
        <v>0</v>
      </c>
      <c r="AB111" s="30" t="n">
        <f aca="false" ca="false" dt2D="false" dtr="false" t="normal">+(J111*12.98+K111*25.97)*12</f>
        <v>653472.7679999999</v>
      </c>
      <c r="AC111" s="30" t="n">
        <f aca="false" ca="false" dt2D="false" dtr="false" t="normal">+(J111*12.98+K111*25.97)*12*30-'[7]Лист1'!$AQ$692</f>
        <v>16319443</v>
      </c>
      <c r="AG111" s="57" t="n"/>
    </row>
    <row customHeight="true" ht="12.75" outlineLevel="0" r="112">
      <c r="A112" s="8" t="s">
        <v>192</v>
      </c>
      <c r="B112" s="8" t="s">
        <v>192</v>
      </c>
      <c r="C112" s="106" t="s">
        <v>214</v>
      </c>
      <c r="D112" s="8" t="s">
        <v>294</v>
      </c>
      <c r="E112" s="55" t="n">
        <v>2002</v>
      </c>
      <c r="F112" s="12" t="s">
        <v>5</v>
      </c>
      <c r="G112" s="12" t="n">
        <v>9</v>
      </c>
      <c r="H112" s="12" t="n">
        <v>3</v>
      </c>
      <c r="I112" s="56" t="n">
        <v>8521.88</v>
      </c>
      <c r="J112" s="56" t="n">
        <v>6946.5</v>
      </c>
      <c r="K112" s="56" t="n">
        <v>126.3</v>
      </c>
      <c r="L112" s="55" t="n">
        <v>281</v>
      </c>
      <c r="M112" s="15" t="n">
        <f aca="false" ca="false" dt2D="false" dtr="false" t="normal">SUM(N112:S112)</f>
        <v>589228.28</v>
      </c>
      <c r="N112" s="15" t="n"/>
      <c r="O112" s="15" t="n"/>
      <c r="P112" s="15" t="n"/>
      <c r="Q112" s="15" t="n">
        <v>589228.28</v>
      </c>
      <c r="R112" s="15" t="n"/>
      <c r="S112" s="15" t="n"/>
      <c r="T112" s="15" t="n"/>
      <c r="U112" s="15" t="n"/>
      <c r="V112" s="15" t="n">
        <f aca="false" ca="false" dt2D="false" dtr="false" t="normal">$M112/($J112+$K112)</f>
        <v>83.30905440561023</v>
      </c>
      <c r="W112" s="15" t="n">
        <f aca="false" ca="false" dt2D="false" dtr="false" t="normal">$M112/($J112+$K112)</f>
        <v>83.30905440561023</v>
      </c>
      <c r="X112" s="12" t="n">
        <v>2025</v>
      </c>
      <c r="Y112" s="12" t="n"/>
      <c r="Z112" s="28" t="n"/>
      <c r="AA112" s="30" t="n"/>
      <c r="AB112" s="30" t="n"/>
      <c r="AC112" s="30" t="n"/>
      <c r="AG112" s="57" t="n"/>
    </row>
    <row customHeight="true" ht="12.75" outlineLevel="0" r="113">
      <c r="A113" s="8" t="s">
        <v>192</v>
      </c>
      <c r="B113" s="8" t="s">
        <v>192</v>
      </c>
      <c r="C113" s="106" t="s">
        <v>214</v>
      </c>
      <c r="D113" s="8" t="s">
        <v>296</v>
      </c>
      <c r="E113" s="55" t="n">
        <v>1999</v>
      </c>
      <c r="F113" s="12" t="s">
        <v>5</v>
      </c>
      <c r="G113" s="12" t="n">
        <v>6</v>
      </c>
      <c r="H113" s="12" t="n">
        <v>2</v>
      </c>
      <c r="I113" s="56" t="n">
        <v>4081.7</v>
      </c>
      <c r="J113" s="56" t="n">
        <v>3629.9</v>
      </c>
      <c r="K113" s="56" t="n">
        <v>0</v>
      </c>
      <c r="L113" s="55" t="n">
        <v>123</v>
      </c>
      <c r="M113" s="15" t="n">
        <f aca="false" ca="false" dt2D="false" dtr="false" t="normal">SUM(N113:S113)</f>
        <v>491115.58</v>
      </c>
      <c r="N113" s="15" t="n"/>
      <c r="O113" s="15" t="n"/>
      <c r="P113" s="15" t="n"/>
      <c r="Q113" s="15" t="n">
        <v>491115.58</v>
      </c>
      <c r="R113" s="15" t="n"/>
      <c r="S113" s="15" t="n"/>
      <c r="T113" s="15" t="n"/>
      <c r="U113" s="15" t="n"/>
      <c r="V113" s="15" t="n">
        <f aca="false" ca="false" dt2D="false" dtr="false" t="normal">$M113/($J113+$K113)</f>
        <v>135.297275407036</v>
      </c>
      <c r="W113" s="15" t="n">
        <f aca="false" ca="false" dt2D="false" dtr="false" t="normal">$M113/($J113+$K113)</f>
        <v>135.297275407036</v>
      </c>
      <c r="X113" s="12" t="n">
        <v>2025</v>
      </c>
      <c r="Y113" s="12" t="n"/>
      <c r="Z113" s="28" t="n"/>
      <c r="AA113" s="30" t="n"/>
      <c r="AB113" s="30" t="n"/>
      <c r="AC113" s="30" t="n"/>
      <c r="AG113" s="57" t="n"/>
    </row>
    <row customHeight="true" ht="12.75" outlineLevel="0" r="114">
      <c r="A114" s="8" t="s">
        <v>192</v>
      </c>
      <c r="B114" s="8" t="s">
        <v>192</v>
      </c>
      <c r="C114" s="106" t="s">
        <v>214</v>
      </c>
      <c r="D114" s="8" t="s">
        <v>298</v>
      </c>
      <c r="E114" s="55" t="n">
        <v>2002</v>
      </c>
      <c r="F114" s="12" t="s">
        <v>5</v>
      </c>
      <c r="G114" s="12" t="n">
        <v>6</v>
      </c>
      <c r="H114" s="12" t="n">
        <v>2</v>
      </c>
      <c r="I114" s="56" t="n">
        <v>3142.2</v>
      </c>
      <c r="J114" s="56" t="n">
        <v>2955.2</v>
      </c>
      <c r="K114" s="56" t="n">
        <v>0</v>
      </c>
      <c r="L114" s="55" t="n">
        <v>122</v>
      </c>
      <c r="M114" s="15" t="n">
        <f aca="false" ca="false" dt2D="false" dtr="false" t="normal">SUM(N114:S114)</f>
        <v>477613.07</v>
      </c>
      <c r="N114" s="15" t="n"/>
      <c r="O114" s="15" t="n"/>
      <c r="P114" s="15" t="n"/>
      <c r="Q114" s="15" t="n">
        <v>477613.07</v>
      </c>
      <c r="R114" s="15" t="n"/>
      <c r="S114" s="15" t="n"/>
      <c r="T114" s="15" t="n"/>
      <c r="U114" s="15" t="n"/>
      <c r="V114" s="15" t="n">
        <f aca="false" ca="false" dt2D="false" dtr="false" t="normal">$M114/($J114+$K114)</f>
        <v>161.6178498917163</v>
      </c>
      <c r="W114" s="15" t="n">
        <f aca="false" ca="false" dt2D="false" dtr="false" t="normal">$M114/($J114+$K114)</f>
        <v>161.6178498917163</v>
      </c>
      <c r="X114" s="12" t="n">
        <v>2025</v>
      </c>
      <c r="Y114" s="12" t="n"/>
      <c r="Z114" s="28" t="n"/>
      <c r="AA114" s="30" t="n"/>
      <c r="AB114" s="30" t="n"/>
      <c r="AC114" s="30" t="n"/>
      <c r="AG114" s="57" t="n"/>
    </row>
    <row customHeight="true" ht="12.75" outlineLevel="0" r="115">
      <c r="A115" s="8" t="n">
        <f aca="false" ca="false" dt2D="false" dtr="false" t="normal">A111+1</f>
        <v>86</v>
      </c>
      <c r="B115" s="8" t="n">
        <f aca="false" ca="false" dt2D="false" dtr="false" t="normal">B111+1</f>
        <v>86</v>
      </c>
      <c r="C115" s="106" t="s">
        <v>214</v>
      </c>
      <c r="D115" s="8" t="s">
        <v>299</v>
      </c>
      <c r="E115" s="55" t="s">
        <v>225</v>
      </c>
      <c r="F115" s="12" t="s">
        <v>5</v>
      </c>
      <c r="G115" s="12" t="s">
        <v>124</v>
      </c>
      <c r="H115" s="12" t="s">
        <v>300</v>
      </c>
      <c r="I115" s="56" t="n">
        <v>7651.5</v>
      </c>
      <c r="J115" s="56" t="n">
        <v>6138</v>
      </c>
      <c r="K115" s="56" t="n">
        <v>119</v>
      </c>
      <c r="L115" s="55" t="n">
        <v>293</v>
      </c>
      <c r="M115" s="15" t="n">
        <f aca="false" ca="false" dt2D="false" dtr="false" t="normal">SUM(N115:S115)</f>
        <v>2710194</v>
      </c>
      <c r="N115" s="15" t="n"/>
      <c r="O115" s="15" t="n">
        <v>382936.8</v>
      </c>
      <c r="P115" s="15" t="n"/>
      <c r="Q115" s="15" t="n">
        <v>264196.16</v>
      </c>
      <c r="R115" s="15" t="n">
        <v>2063061.04</v>
      </c>
      <c r="S115" s="15" t="n">
        <f aca="false" ca="false" dt2D="false" dtr="false" t="normal">T115+U115</f>
        <v>0</v>
      </c>
      <c r="T115" s="15" t="n"/>
      <c r="U115" s="15" t="n"/>
      <c r="V115" s="15" t="n">
        <f aca="false" ca="false" dt2D="false" dtr="false" t="normal">$M115/($J115+$K115)</f>
        <v>433.1459165734378</v>
      </c>
      <c r="W115" s="15" t="n">
        <f aca="false" ca="false" dt2D="false" dtr="false" t="normal">$M115/($J115+$K115)</f>
        <v>433.1459165734378</v>
      </c>
      <c r="X115" s="12" t="n">
        <v>2025</v>
      </c>
      <c r="Y115" s="12" t="n"/>
      <c r="Z115" s="28" t="n">
        <f aca="false" ca="false" dt2D="false" dtr="false" t="normal">AC115-R115</f>
        <v>16419023.000000004</v>
      </c>
      <c r="AA115" s="30" t="n"/>
      <c r="AB115" s="30" t="n">
        <f aca="false" ca="false" dt2D="false" dtr="false" t="normal">+(J115*12.98+K115*25.97)*12</f>
        <v>993140.04</v>
      </c>
      <c r="AC115" s="30" t="n">
        <f aca="false" ca="false" dt2D="false" dtr="false" t="normal">+(J115*12.98+K115*25.97)*12*30-'[5]Лист1'!$AQ$321</f>
        <v>18482084.040000003</v>
      </c>
    </row>
    <row customHeight="true" ht="12.75" outlineLevel="0" r="116">
      <c r="A116" s="8" t="n">
        <f aca="false" ca="false" dt2D="false" dtr="false" t="normal">A115+1</f>
        <v>87</v>
      </c>
      <c r="B116" s="8" t="n">
        <f aca="false" ca="false" dt2D="false" dtr="false" t="normal">B115+1</f>
        <v>87</v>
      </c>
      <c r="C116" s="106" t="s">
        <v>214</v>
      </c>
      <c r="D116" s="8" t="s">
        <v>302</v>
      </c>
      <c r="E116" s="55" t="n">
        <v>1984</v>
      </c>
      <c r="F116" s="12" t="s">
        <v>5</v>
      </c>
      <c r="G116" s="12" t="n">
        <v>5</v>
      </c>
      <c r="H116" s="12" t="n">
        <v>6</v>
      </c>
      <c r="I116" s="56" t="n">
        <v>7096.75</v>
      </c>
      <c r="J116" s="56" t="n">
        <v>6228.7</v>
      </c>
      <c r="K116" s="56" t="n">
        <v>0</v>
      </c>
      <c r="L116" s="55" t="n">
        <v>298</v>
      </c>
      <c r="M116" s="15" t="n">
        <f aca="false" ca="false" dt2D="false" dtr="false" t="normal">SUM(N116:S116)</f>
        <v>6664339.99</v>
      </c>
      <c r="N116" s="15" t="n"/>
      <c r="O116" s="15" t="n"/>
      <c r="P116" s="15" t="n"/>
      <c r="Q116" s="15" t="n">
        <v>5981773.83</v>
      </c>
      <c r="R116" s="15" t="n">
        <v>682566.16</v>
      </c>
      <c r="S116" s="15" t="n"/>
      <c r="T116" s="15" t="n"/>
      <c r="U116" s="15" t="n"/>
      <c r="V116" s="15" t="n">
        <f aca="false" ca="false" dt2D="false" dtr="false" t="normal">$M116/($J116+$K116)</f>
        <v>1069.9407564981457</v>
      </c>
      <c r="W116" s="15" t="n">
        <f aca="false" ca="false" dt2D="false" dtr="false" t="normal">$M116/($J116+$K116)</f>
        <v>1069.9407564981457</v>
      </c>
      <c r="X116" s="12" t="n">
        <v>2025</v>
      </c>
      <c r="Y116" s="12" t="n"/>
      <c r="Z116" s="28" t="n">
        <f aca="false" ca="false" dt2D="false" dtr="false" t="normal">AC116-R116</f>
        <v>27817473.56</v>
      </c>
      <c r="AA116" s="30" t="n">
        <v>5031772.51</v>
      </c>
      <c r="AB116" s="30" t="n">
        <f aca="false" ca="false" dt2D="false" dtr="false" t="normal">+(J116*12.71+K116*25.41)*12</f>
        <v>950001.324</v>
      </c>
      <c r="AC116" s="30" t="n">
        <f aca="false" ca="false" dt2D="false" dtr="false" t="normal">+(J116*12.71+K116*25.41)*12*30</f>
        <v>28500039.72</v>
      </c>
      <c r="AG116" s="57" t="n"/>
    </row>
    <row customHeight="true" ht="12.75" outlineLevel="0" r="117">
      <c r="A117" s="8" t="n">
        <f aca="false" ca="false" dt2D="false" dtr="false" t="normal">A116+1</f>
        <v>88</v>
      </c>
      <c r="B117" s="8" t="n">
        <f aca="false" ca="false" dt2D="false" dtr="false" t="normal">B116+1</f>
        <v>88</v>
      </c>
      <c r="C117" s="106" t="s">
        <v>214</v>
      </c>
      <c r="D117" s="8" t="s">
        <v>304</v>
      </c>
      <c r="E117" s="55" t="s">
        <v>274</v>
      </c>
      <c r="F117" s="12" t="s">
        <v>5</v>
      </c>
      <c r="G117" s="12" t="s">
        <v>124</v>
      </c>
      <c r="H117" s="12" t="s">
        <v>75</v>
      </c>
      <c r="I117" s="56" t="n">
        <v>3196.5</v>
      </c>
      <c r="J117" s="56" t="n">
        <v>2451.1</v>
      </c>
      <c r="K117" s="56" t="n">
        <v>745</v>
      </c>
      <c r="L117" s="55" t="n">
        <v>156</v>
      </c>
      <c r="M117" s="15" t="n">
        <f aca="false" ca="false" dt2D="false" dtr="false" t="normal">SUM(N117:S117)</f>
        <v>1314485.3</v>
      </c>
      <c r="N117" s="15" t="n"/>
      <c r="O117" s="15" t="n"/>
      <c r="P117" s="15" t="n"/>
      <c r="Q117" s="15" t="n">
        <v>131071.54</v>
      </c>
      <c r="R117" s="15" t="n">
        <v>1183413.76</v>
      </c>
      <c r="S117" s="15" t="n"/>
      <c r="T117" s="15" t="n"/>
      <c r="U117" s="15" t="n"/>
      <c r="V117" s="15" t="n">
        <f aca="false" ca="false" dt2D="false" dtr="false" t="normal">$M117/($J117+$K117)</f>
        <v>411.2779011920779</v>
      </c>
      <c r="W117" s="15" t="n">
        <f aca="false" ca="false" dt2D="false" dtr="false" t="normal">$M117/($J117+$K117)</f>
        <v>411.2779011920779</v>
      </c>
      <c r="X117" s="12" t="n">
        <v>2025</v>
      </c>
      <c r="Y117" s="12" t="n"/>
      <c r="Z117" s="28" t="n">
        <f aca="false" ca="false" dt2D="false" dtr="false" t="normal">AC117-R117</f>
        <v>4674584.069999998</v>
      </c>
      <c r="AA117" s="30" t="n"/>
      <c r="AB117" s="30" t="n">
        <f aca="false" ca="false" dt2D="false" dtr="false" t="normal">+(J117*12.98+K117*25.97)*12</f>
        <v>613955.1359999999</v>
      </c>
      <c r="AC117" s="30" t="n">
        <f aca="false" ca="false" dt2D="false" dtr="false" t="normal">+(J117*12.98+K117*25.97)*12*30-'[5]Лист1'!$AQ$329</f>
        <v>5857997.829999998</v>
      </c>
      <c r="AG117" s="57" t="n"/>
    </row>
    <row customHeight="true" ht="12.75" outlineLevel="0" r="118">
      <c r="A118" s="8" t="s">
        <v>192</v>
      </c>
      <c r="B118" s="8" t="s">
        <v>192</v>
      </c>
      <c r="C118" s="106" t="s">
        <v>68</v>
      </c>
      <c r="D118" s="8" t="s">
        <v>305</v>
      </c>
      <c r="E118" s="55" t="s">
        <v>264</v>
      </c>
      <c r="F118" s="12" t="s">
        <v>5</v>
      </c>
      <c r="G118" s="12" t="n">
        <v>4</v>
      </c>
      <c r="H118" s="12" t="n">
        <v>4</v>
      </c>
      <c r="I118" s="56" t="n">
        <v>3906</v>
      </c>
      <c r="J118" s="56" t="n">
        <v>3421.4</v>
      </c>
      <c r="K118" s="56" t="n">
        <v>0</v>
      </c>
      <c r="L118" s="55" t="n">
        <v>129</v>
      </c>
      <c r="M118" s="15" t="n">
        <f aca="false" ca="false" dt2D="false" dtr="false" t="normal">SUM(N118:S118)</f>
        <v>496122.79</v>
      </c>
      <c r="N118" s="15" t="n"/>
      <c r="O118" s="15" t="n"/>
      <c r="P118" s="15" t="n"/>
      <c r="Q118" s="15" t="n">
        <v>496122.79</v>
      </c>
      <c r="R118" s="15" t="n"/>
      <c r="S118" s="15" t="n"/>
      <c r="T118" s="15" t="n"/>
      <c r="U118" s="15" t="n"/>
      <c r="V118" s="15" t="n">
        <f aca="false" ca="false" dt2D="false" dtr="false" t="normal">$M118/($J118+$K118)</f>
        <v>145.00578418191384</v>
      </c>
      <c r="W118" s="15" t="n">
        <f aca="false" ca="false" dt2D="false" dtr="false" t="normal">$M118/($J118+$K118)</f>
        <v>145.00578418191384</v>
      </c>
      <c r="X118" s="12" t="n">
        <v>2025</v>
      </c>
      <c r="Y118" s="12" t="n"/>
      <c r="Z118" s="28" t="n"/>
      <c r="AA118" s="30" t="n"/>
      <c r="AB118" s="30" t="n"/>
      <c r="AC118" s="30" t="n"/>
      <c r="AG118" s="57" t="n"/>
    </row>
    <row customHeight="true" ht="12.75" outlineLevel="0" r="119">
      <c r="A119" s="8" t="s">
        <v>192</v>
      </c>
      <c r="B119" s="8" t="s">
        <v>192</v>
      </c>
      <c r="C119" s="106" t="s">
        <v>68</v>
      </c>
      <c r="D119" s="8" t="s">
        <v>307</v>
      </c>
      <c r="E119" s="55" t="s">
        <v>58</v>
      </c>
      <c r="F119" s="12" t="s">
        <v>5</v>
      </c>
      <c r="G119" s="12" t="n">
        <v>4</v>
      </c>
      <c r="H119" s="12" t="n">
        <v>2</v>
      </c>
      <c r="I119" s="56" t="n">
        <v>2372.8</v>
      </c>
      <c r="J119" s="56" t="n">
        <v>2234.5</v>
      </c>
      <c r="K119" s="56" t="n">
        <v>138.3</v>
      </c>
      <c r="L119" s="55" t="n">
        <v>89</v>
      </c>
      <c r="M119" s="15" t="n">
        <f aca="false" ca="false" dt2D="false" dtr="false" t="normal">SUM(N119:S119)</f>
        <v>407417.94</v>
      </c>
      <c r="N119" s="15" t="n"/>
      <c r="O119" s="15" t="n"/>
      <c r="P119" s="15" t="n"/>
      <c r="Q119" s="15" t="n">
        <v>407417.94</v>
      </c>
      <c r="R119" s="15" t="n"/>
      <c r="S119" s="15" t="n"/>
      <c r="T119" s="15" t="n"/>
      <c r="U119" s="15" t="n"/>
      <c r="V119" s="15" t="n">
        <f aca="false" ca="false" dt2D="false" dtr="false" t="normal">$M119/($J119+$K119)</f>
        <v>171.70344740391099</v>
      </c>
      <c r="W119" s="15" t="n">
        <f aca="false" ca="false" dt2D="false" dtr="false" t="normal">$M119/($J119+$K119)</f>
        <v>171.70344740391099</v>
      </c>
      <c r="X119" s="12" t="n">
        <v>2025</v>
      </c>
      <c r="Y119" s="12" t="n"/>
      <c r="Z119" s="28" t="n"/>
      <c r="AA119" s="30" t="n"/>
      <c r="AB119" s="30" t="n"/>
      <c r="AC119" s="30" t="n"/>
      <c r="AG119" s="57" t="n"/>
    </row>
    <row customHeight="true" ht="12.75" outlineLevel="0" r="120">
      <c r="A120" s="8" t="n">
        <f aca="false" ca="false" dt2D="false" dtr="false" t="normal">A117+1</f>
        <v>89</v>
      </c>
      <c r="B120" s="8" t="n">
        <f aca="false" ca="false" dt2D="false" dtr="false" t="normal">B117+1</f>
        <v>89</v>
      </c>
      <c r="C120" s="106" t="s">
        <v>68</v>
      </c>
      <c r="D120" s="8" t="s">
        <v>308</v>
      </c>
      <c r="E120" s="55" t="n">
        <v>1968</v>
      </c>
      <c r="F120" s="12" t="s">
        <v>5</v>
      </c>
      <c r="G120" s="12" t="n">
        <v>4</v>
      </c>
      <c r="H120" s="12" t="n">
        <v>3</v>
      </c>
      <c r="I120" s="56" t="n">
        <v>2488.5</v>
      </c>
      <c r="J120" s="56" t="n">
        <v>2348.2</v>
      </c>
      <c r="K120" s="56" t="n">
        <v>69.6</v>
      </c>
      <c r="L120" s="55" t="n">
        <v>64</v>
      </c>
      <c r="M120" s="15" t="n">
        <f aca="false" ca="false" dt2D="false" dtr="false" t="normal">SUM(N120:S120)</f>
        <v>1000760.15</v>
      </c>
      <c r="N120" s="15" t="n"/>
      <c r="O120" s="15" t="n"/>
      <c r="P120" s="15" t="n"/>
      <c r="Q120" s="15" t="n">
        <v>1000760.15</v>
      </c>
      <c r="R120" s="15" t="n">
        <v>0</v>
      </c>
      <c r="S120" s="15" t="n"/>
      <c r="T120" s="15" t="n"/>
      <c r="U120" s="15" t="n"/>
      <c r="V120" s="15" t="n">
        <f aca="false" ca="false" dt2D="false" dtr="false" t="normal">$M120/($J120+$K120)</f>
        <v>413.91353709984287</v>
      </c>
      <c r="W120" s="15" t="n">
        <f aca="false" ca="false" dt2D="false" dtr="false" t="normal">$M120/($J120+$K120)</f>
        <v>413.91353709984287</v>
      </c>
      <c r="X120" s="12" t="n">
        <v>2025</v>
      </c>
      <c r="Y120" s="12" t="n"/>
      <c r="Z120" s="28" t="n">
        <f aca="false" ca="false" dt2D="false" dtr="false" t="normal">AC120-R120</f>
        <v>11623373.28</v>
      </c>
      <c r="AA120" s="30" t="n">
        <v>4774125.56</v>
      </c>
      <c r="AB120" s="30" t="n">
        <f aca="false" ca="false" dt2D="false" dtr="false" t="normal">+(J120*12.98+K120*25.97)*12</f>
        <v>387445.77599999995</v>
      </c>
      <c r="AC120" s="30" t="n">
        <f aca="false" ca="false" dt2D="false" dtr="false" t="normal">+(J120*12.98+K120*25.97)*12*30</f>
        <v>11623373.28</v>
      </c>
      <c r="AG120" s="57" t="n"/>
    </row>
    <row customHeight="true" ht="12.75" outlineLevel="0" r="121">
      <c r="A121" s="8" t="n">
        <f aca="false" ca="false" dt2D="false" dtr="false" t="normal">A120+1</f>
        <v>90</v>
      </c>
      <c r="B121" s="8" t="s">
        <v>192</v>
      </c>
      <c r="C121" s="106" t="s">
        <v>214</v>
      </c>
      <c r="D121" s="8" t="s">
        <v>310</v>
      </c>
      <c r="E121" s="55" t="s">
        <v>157</v>
      </c>
      <c r="F121" s="12" t="s">
        <v>5</v>
      </c>
      <c r="G121" s="12" t="n">
        <v>4</v>
      </c>
      <c r="H121" s="12" t="n">
        <v>6</v>
      </c>
      <c r="I121" s="56" t="n">
        <v>5032.4</v>
      </c>
      <c r="J121" s="56" t="n">
        <v>4842.7</v>
      </c>
      <c r="K121" s="56" t="n">
        <v>189.7</v>
      </c>
      <c r="L121" s="55" t="n">
        <v>224</v>
      </c>
      <c r="M121" s="15" t="n">
        <f aca="false" ca="false" dt2D="false" dtr="false" t="normal">SUM(N121:S121)</f>
        <v>16122134.14</v>
      </c>
      <c r="N121" s="15" t="n"/>
      <c r="O121" s="15" t="n">
        <v>852507.700000001</v>
      </c>
      <c r="P121" s="15" t="n"/>
      <c r="Q121" s="15" t="n">
        <v>714446.99</v>
      </c>
      <c r="R121" s="15" t="n">
        <v>14555179.45</v>
      </c>
      <c r="S121" s="15" t="n">
        <f aca="false" ca="false" dt2D="false" dtr="false" t="normal">T121+U121</f>
        <v>0</v>
      </c>
      <c r="T121" s="15" t="n"/>
      <c r="U121" s="15" t="n"/>
      <c r="V121" s="15" t="n">
        <f aca="false" ca="false" dt2D="false" dtr="false" t="normal">$M121/($J121+$K121)</f>
        <v>3203.667065416104</v>
      </c>
      <c r="W121" s="15" t="n">
        <f aca="false" ca="false" dt2D="false" dtr="false" t="normal">$M121/($J121+$K121)</f>
        <v>3203.667065416104</v>
      </c>
      <c r="X121" s="12" t="n">
        <v>2025</v>
      </c>
      <c r="Y121" s="12" t="n"/>
      <c r="Z121" s="28" t="n">
        <f aca="false" ca="false" dt2D="false" dtr="false" t="normal">AC121-R121</f>
        <v>7246672.98</v>
      </c>
      <c r="AA121" s="30" t="n">
        <v>0</v>
      </c>
      <c r="AB121" s="30" t="n">
        <f aca="false" ca="false" dt2D="false" dtr="false" t="normal">+(J121*12.98+K121*25.97)*12</f>
        <v>813417.06</v>
      </c>
      <c r="AC121" s="30" t="n">
        <f aca="false" ca="false" dt2D="false" dtr="false" t="normal">+(J121*12.98+K121*25.97)*12*30-'[7]Лист1'!$AQ$755</f>
        <v>21801852.43</v>
      </c>
      <c r="AG121" s="57" t="n"/>
      <c r="AH121" s="57" t="n"/>
    </row>
    <row customHeight="true" ht="12.75" outlineLevel="0" r="122">
      <c r="A122" s="8" t="s">
        <v>192</v>
      </c>
      <c r="B122" s="8" t="s">
        <v>192</v>
      </c>
      <c r="C122" s="106" t="s">
        <v>214</v>
      </c>
      <c r="D122" s="8" t="s">
        <v>311</v>
      </c>
      <c r="E122" s="55" t="n">
        <v>2002</v>
      </c>
      <c r="F122" s="12" t="s">
        <v>5</v>
      </c>
      <c r="G122" s="12" t="n">
        <v>10</v>
      </c>
      <c r="H122" s="12" t="n">
        <v>2</v>
      </c>
      <c r="I122" s="56" t="n">
        <v>6981.7</v>
      </c>
      <c r="J122" s="56" t="n">
        <v>4996.2</v>
      </c>
      <c r="K122" s="56" t="n">
        <v>304.3</v>
      </c>
      <c r="L122" s="55" t="n">
        <v>126</v>
      </c>
      <c r="M122" s="15" t="n">
        <f aca="false" ca="false" dt2D="false" dtr="false" t="normal">SUM(N122:S122)</f>
        <v>530220.46</v>
      </c>
      <c r="N122" s="15" t="n"/>
      <c r="O122" s="15" t="n"/>
      <c r="P122" s="15" t="n"/>
      <c r="Q122" s="15" t="n">
        <v>530220.46</v>
      </c>
      <c r="R122" s="15" t="n"/>
      <c r="S122" s="15" t="n"/>
      <c r="T122" s="15" t="n"/>
      <c r="U122" s="15" t="n"/>
      <c r="V122" s="15" t="n">
        <f aca="false" ca="false" dt2D="false" dtr="false" t="normal">$M122/($J122+$K122)</f>
        <v>100.03215923026129</v>
      </c>
      <c r="W122" s="15" t="n">
        <f aca="false" ca="false" dt2D="false" dtr="false" t="normal">$M122/($J122+$K122)</f>
        <v>100.03215923026129</v>
      </c>
      <c r="X122" s="12" t="n">
        <v>2025</v>
      </c>
      <c r="Y122" s="12" t="n"/>
      <c r="Z122" s="28" t="n"/>
      <c r="AA122" s="30" t="n"/>
      <c r="AB122" s="30" t="n"/>
      <c r="AC122" s="30" t="n"/>
      <c r="AG122" s="57" t="n"/>
      <c r="AH122" s="57" t="n"/>
    </row>
    <row customHeight="true" ht="12.75" outlineLevel="0" r="123">
      <c r="A123" s="8" t="n">
        <f aca="false" ca="false" dt2D="false" dtr="false" t="normal">A121+1</f>
        <v>91</v>
      </c>
      <c r="B123" s="8" t="n">
        <f aca="false" ca="false" dt2D="false" dtr="false" t="normal">B120+1</f>
        <v>90</v>
      </c>
      <c r="C123" s="54" t="s">
        <v>313</v>
      </c>
      <c r="D123" s="8" t="s">
        <v>314</v>
      </c>
      <c r="E123" s="56" t="s">
        <v>264</v>
      </c>
      <c r="F123" s="12" t="s">
        <v>5</v>
      </c>
      <c r="G123" s="12" t="n">
        <v>4</v>
      </c>
      <c r="H123" s="12" t="n">
        <v>6</v>
      </c>
      <c r="I123" s="56" t="n">
        <v>3607.5</v>
      </c>
      <c r="J123" s="56" t="n">
        <v>3607.5</v>
      </c>
      <c r="K123" s="56" t="n">
        <v>0</v>
      </c>
      <c r="L123" s="55" t="n">
        <v>169</v>
      </c>
      <c r="M123" s="15" t="n">
        <f aca="false" ca="false" dt2D="false" dtr="false" t="normal">SUM(N123:S123)</f>
        <v>3292146.4</v>
      </c>
      <c r="N123" s="15" t="n"/>
      <c r="O123" s="15" t="n">
        <v>161506.23</v>
      </c>
      <c r="P123" s="15" t="n"/>
      <c r="Q123" s="15" t="n"/>
      <c r="R123" s="15" t="n">
        <v>3130640.17</v>
      </c>
      <c r="S123" s="15" t="n"/>
      <c r="T123" s="15" t="n"/>
      <c r="U123" s="15" t="n"/>
      <c r="V123" s="15" t="n">
        <f aca="false" ca="false" dt2D="false" dtr="false" t="normal">$M123/($J123+$K123)</f>
        <v>912.5838946638946</v>
      </c>
      <c r="W123" s="15" t="n">
        <f aca="false" ca="false" dt2D="false" dtr="false" t="normal">$M123/($J123+$K123)</f>
        <v>912.5838946638946</v>
      </c>
      <c r="X123" s="12" t="n">
        <v>2025</v>
      </c>
      <c r="Y123" s="15" t="n"/>
      <c r="Z123" s="28" t="n">
        <f aca="false" ca="false" dt2D="false" dtr="false" t="normal">AC123-R123</f>
        <v>13726485.83</v>
      </c>
      <c r="AA123" s="30" t="n">
        <v>1767730.03</v>
      </c>
      <c r="AB123" s="30" t="n">
        <f aca="false" ca="false" dt2D="false" dtr="false" t="normal">+(J123*12.98+K123*25.97)*12</f>
        <v>561904.2</v>
      </c>
      <c r="AC123" s="30" t="n">
        <f aca="false" ca="false" dt2D="false" dtr="false" t="normal">+(J123*12.98+K123*25.97)*12*30</f>
        <v>16857126</v>
      </c>
      <c r="AD123" s="33" t="n"/>
    </row>
    <row customHeight="true" ht="12.75" outlineLevel="0" r="124">
      <c r="A124" s="8" t="n">
        <f aca="false" ca="false" dt2D="false" dtr="false" t="normal">A123+1</f>
        <v>92</v>
      </c>
      <c r="B124" s="8" t="n">
        <f aca="false" ca="false" dt2D="false" dtr="false" t="normal">B123+1</f>
        <v>91</v>
      </c>
      <c r="C124" s="106" t="s">
        <v>316</v>
      </c>
      <c r="D124" s="8" t="s">
        <v>317</v>
      </c>
      <c r="E124" s="55" t="s">
        <v>170</v>
      </c>
      <c r="F124" s="12" t="s">
        <v>79</v>
      </c>
      <c r="G124" s="12" t="s">
        <v>76</v>
      </c>
      <c r="H124" s="12" t="s">
        <v>318</v>
      </c>
      <c r="I124" s="56" t="n">
        <v>1202.5</v>
      </c>
      <c r="J124" s="56" t="n">
        <v>1106.1</v>
      </c>
      <c r="K124" s="56" t="n">
        <v>0</v>
      </c>
      <c r="L124" s="55" t="n">
        <v>32</v>
      </c>
      <c r="M124" s="15" t="n">
        <f aca="false" ca="false" dt2D="false" dtr="false" t="normal">SUM(N124:S124)</f>
        <v>14023162.629999999</v>
      </c>
      <c r="N124" s="15" t="n"/>
      <c r="O124" s="15" t="n">
        <v>8280806.43</v>
      </c>
      <c r="P124" s="15" t="n">
        <v>1500000</v>
      </c>
      <c r="Q124" s="15" t="n">
        <v>119857</v>
      </c>
      <c r="R124" s="15" t="n">
        <v>3102889.77</v>
      </c>
      <c r="S124" s="15" t="n">
        <f aca="false" ca="false" dt2D="false" dtr="false" t="normal">T124+U124</f>
        <v>1019609.43</v>
      </c>
      <c r="T124" s="15" t="n"/>
      <c r="U124" s="15" t="n">
        <v>1019609.43</v>
      </c>
      <c r="V124" s="15" t="n">
        <f aca="false" ca="false" dt2D="false" dtr="false" t="normal">$M124/($J124+$K124)</f>
        <v>12678.024256396347</v>
      </c>
      <c r="W124" s="15" t="n">
        <f aca="false" ca="false" dt2D="false" dtr="false" t="normal">$M124/($J124+$K124)</f>
        <v>12678.024256396347</v>
      </c>
      <c r="X124" s="12" t="n">
        <v>2025</v>
      </c>
      <c r="Y124" s="12" t="n"/>
      <c r="Z124" s="28" t="n">
        <f aca="false" ca="false" dt2D="false" dtr="false" t="normal">AC124-R124</f>
        <v>0</v>
      </c>
      <c r="AA124" s="30" t="n"/>
      <c r="AB124" s="30" t="n">
        <f aca="false" ca="false" dt2D="false" dtr="false" t="normal">+(J124*9.03+K124*24.78)*12</f>
        <v>119856.99599999998</v>
      </c>
      <c r="AC124" s="30" t="n">
        <f aca="false" ca="false" dt2D="false" dtr="false" t="normal">+(J124*9.03+K124*24.78)*12*30-'[6]Лист1'!$AQ$7</f>
        <v>3102889.7699999996</v>
      </c>
      <c r="AD124" s="0" t="s">
        <v>81</v>
      </c>
    </row>
    <row customHeight="true" ht="12.75" outlineLevel="0" r="125">
      <c r="A125" s="8" t="n">
        <f aca="false" ca="false" dt2D="false" dtr="false" t="normal">A124+1</f>
        <v>93</v>
      </c>
      <c r="B125" s="8" t="n">
        <f aca="false" ca="false" dt2D="false" dtr="false" t="normal">B124+1</f>
        <v>92</v>
      </c>
      <c r="C125" s="106" t="s">
        <v>316</v>
      </c>
      <c r="D125" s="8" t="s">
        <v>320</v>
      </c>
      <c r="E125" s="55" t="s">
        <v>162</v>
      </c>
      <c r="F125" s="12" t="s">
        <v>79</v>
      </c>
      <c r="G125" s="12" t="s">
        <v>76</v>
      </c>
      <c r="H125" s="12" t="s">
        <v>75</v>
      </c>
      <c r="I125" s="56" t="n">
        <v>1154.8</v>
      </c>
      <c r="J125" s="56" t="n">
        <v>1069.2</v>
      </c>
      <c r="K125" s="56" t="n">
        <v>0</v>
      </c>
      <c r="L125" s="55" t="n">
        <v>52</v>
      </c>
      <c r="M125" s="15" t="n">
        <f aca="false" ca="false" dt2D="false" dtr="false" t="normal">SUM(N125:S125)</f>
        <v>5198942.2299999995</v>
      </c>
      <c r="N125" s="15" t="n"/>
      <c r="O125" s="15" t="n">
        <v>1452005.8</v>
      </c>
      <c r="P125" s="15" t="n">
        <v>750000</v>
      </c>
      <c r="Q125" s="15" t="n">
        <v>115858.51</v>
      </c>
      <c r="R125" s="15" t="n">
        <v>2589852.29</v>
      </c>
      <c r="S125" s="15" t="n">
        <f aca="false" ca="false" dt2D="false" dtr="false" t="normal">T125+U125</f>
        <v>291225.63</v>
      </c>
      <c r="T125" s="15" t="n"/>
      <c r="U125" s="15" t="n">
        <v>291225.63</v>
      </c>
      <c r="V125" s="15" t="n">
        <f aca="false" ca="false" dt2D="false" dtr="false" t="normal">$M125/($J125+$K125)</f>
        <v>4862.459998129442</v>
      </c>
      <c r="W125" s="15" t="n">
        <f aca="false" ca="false" dt2D="false" dtr="false" t="normal">$M125/($J125+$K125)</f>
        <v>4862.459998129442</v>
      </c>
      <c r="X125" s="12" t="n">
        <v>2025</v>
      </c>
      <c r="Y125" s="12" t="n"/>
      <c r="Z125" s="28" t="n">
        <f aca="false" ca="false" dt2D="false" dtr="false" t="normal">AC125-R125</f>
        <v>0</v>
      </c>
      <c r="AA125" s="30" t="n"/>
      <c r="AB125" s="30" t="n">
        <f aca="false" ca="false" dt2D="false" dtr="false" t="normal">+(J125*9.03+K125*24.78)*12</f>
        <v>115858.512</v>
      </c>
      <c r="AC125" s="30" t="n">
        <f aca="false" ca="false" dt2D="false" dtr="false" t="normal">+(J125*9.03+K125*24.78)*12*30-'[5]Лист1'!$AQ$7</f>
        <v>2589852.29</v>
      </c>
      <c r="AD125" s="0" t="s">
        <v>81</v>
      </c>
    </row>
    <row customHeight="true" ht="12.75" outlineLevel="0" r="126">
      <c r="A126" s="8" t="n">
        <f aca="false" ca="false" dt2D="false" dtr="false" t="normal">A125+1</f>
        <v>94</v>
      </c>
      <c r="B126" s="8" t="n">
        <f aca="false" ca="false" dt2D="false" dtr="false" t="normal">B125+1</f>
        <v>93</v>
      </c>
      <c r="C126" s="106" t="s">
        <v>322</v>
      </c>
      <c r="D126" s="8" t="s">
        <v>323</v>
      </c>
      <c r="E126" s="55" t="s">
        <v>269</v>
      </c>
      <c r="F126" s="12" t="s">
        <v>5</v>
      </c>
      <c r="G126" s="12" t="n">
        <v>5</v>
      </c>
      <c r="H126" s="12" t="n">
        <v>4</v>
      </c>
      <c r="I126" s="56" t="n">
        <v>3035.7</v>
      </c>
      <c r="J126" s="56" t="n">
        <v>2511.1</v>
      </c>
      <c r="K126" s="56" t="n">
        <v>524.6</v>
      </c>
      <c r="L126" s="55" t="n">
        <v>80</v>
      </c>
      <c r="M126" s="15" t="n">
        <f aca="false" ca="false" dt2D="false" dtr="false" t="normal">SUM(N126:S126)</f>
        <v>32011492.28</v>
      </c>
      <c r="N126" s="15" t="n"/>
      <c r="O126" s="15" t="n">
        <f aca="false" ca="false" dt2D="false" dtr="false" t="normal">2843258.28+581409.43</f>
        <v>3424667.71</v>
      </c>
      <c r="P126" s="15" t="n"/>
      <c r="Q126" s="15" t="n">
        <v>973660.58</v>
      </c>
      <c r="R126" s="15" t="n">
        <v>16288620.12</v>
      </c>
      <c r="S126" s="15" t="n">
        <f aca="false" ca="false" dt2D="false" dtr="false" t="normal">T126+U126</f>
        <v>11324543.87</v>
      </c>
      <c r="T126" s="15" t="n"/>
      <c r="U126" s="15" t="n">
        <v>11324543.87</v>
      </c>
      <c r="V126" s="15" t="n">
        <f aca="false" ca="false" dt2D="false" dtr="false" t="normal">$M126/($J126+$K126)</f>
        <v>10545.011786408408</v>
      </c>
      <c r="W126" s="15" t="n">
        <f aca="false" ca="false" dt2D="false" dtr="false" t="normal">$M126/($J126+$K126)</f>
        <v>10545.011786408408</v>
      </c>
      <c r="X126" s="12" t="n">
        <v>2025</v>
      </c>
      <c r="Y126" s="12" t="n"/>
      <c r="Z126" s="28" t="n">
        <f aca="false" ca="false" dt2D="false" dtr="false" t="normal">AC126-R126</f>
        <v>0</v>
      </c>
      <c r="AA126" s="30" t="n">
        <v>430706.58</v>
      </c>
      <c r="AB126" s="30" t="n">
        <f aca="false" ca="false" dt2D="false" dtr="false" t="normal">+(J126*12.71+K126*25.41)*12</f>
        <v>542954.004</v>
      </c>
      <c r="AC126" s="30" t="n">
        <f aca="false" ca="false" dt2D="false" dtr="false" t="normal">+(J126*12.71+K126*25.41)*12*30</f>
        <v>16288620.12</v>
      </c>
      <c r="AG126" s="57" t="n"/>
    </row>
    <row customHeight="true" ht="12.75" outlineLevel="0" r="127">
      <c r="A127" s="8" t="n">
        <f aca="false" ca="false" dt2D="false" dtr="false" t="normal">A126+1</f>
        <v>95</v>
      </c>
      <c r="B127" s="8" t="n">
        <f aca="false" ca="false" dt2D="false" dtr="false" t="normal">B126+1</f>
        <v>94</v>
      </c>
      <c r="C127" s="106" t="s">
        <v>322</v>
      </c>
      <c r="D127" s="8" t="s">
        <v>326</v>
      </c>
      <c r="E127" s="55" t="n">
        <v>1974</v>
      </c>
      <c r="F127" s="12" t="s">
        <v>5</v>
      </c>
      <c r="G127" s="12" t="n">
        <v>2</v>
      </c>
      <c r="H127" s="12" t="n">
        <v>2</v>
      </c>
      <c r="I127" s="56" t="n">
        <v>473.3</v>
      </c>
      <c r="J127" s="56" t="n">
        <v>438.4</v>
      </c>
      <c r="K127" s="56" t="n">
        <v>0</v>
      </c>
      <c r="L127" s="55" t="n">
        <v>9</v>
      </c>
      <c r="M127" s="15" t="n">
        <f aca="false" ca="false" dt2D="false" dtr="false" t="normal">SUM(N127:S127)</f>
        <v>1001250.37</v>
      </c>
      <c r="N127" s="15" t="n"/>
      <c r="O127" s="15" t="n">
        <v>288077.38</v>
      </c>
      <c r="P127" s="15" t="n"/>
      <c r="Q127" s="15" t="n">
        <v>66864.77</v>
      </c>
      <c r="R127" s="15" t="n">
        <v>646308.22</v>
      </c>
      <c r="S127" s="15" t="n"/>
      <c r="T127" s="15" t="n"/>
      <c r="U127" s="15" t="n"/>
      <c r="V127" s="15" t="n">
        <f aca="false" ca="false" dt2D="false" dtr="false" t="normal">$M127/($J127+$K127)</f>
        <v>2283.874019160584</v>
      </c>
      <c r="W127" s="15" t="n">
        <f aca="false" ca="false" dt2D="false" dtr="false" t="normal">$M127/($J127+$K127)</f>
        <v>2283.874019160584</v>
      </c>
      <c r="X127" s="12" t="n">
        <v>2025</v>
      </c>
      <c r="Y127" s="12" t="n"/>
      <c r="Z127" s="28" t="n">
        <f aca="false" ca="false" dt2D="false" dtr="false" t="normal">AC127-R127</f>
        <v>260676.62000000034</v>
      </c>
      <c r="AA127" s="30" t="n"/>
      <c r="AB127" s="30" t="n">
        <f aca="false" ca="false" dt2D="false" dtr="false" t="normal">+(J127*12.71+K127*25.41)*12</f>
        <v>66864.76800000001</v>
      </c>
      <c r="AC127" s="30" t="n">
        <f aca="false" ca="false" dt2D="false" dtr="false" t="normal">+(J127*12.71+K127*25.41)*12*30-'[7]Лист1'!$AQ$128</f>
        <v>906984.8400000003</v>
      </c>
      <c r="AG127" s="57" t="n"/>
    </row>
    <row customHeight="true" ht="12.75" outlineLevel="0" r="128">
      <c r="A128" s="8" t="s">
        <v>192</v>
      </c>
      <c r="B128" s="8" t="s">
        <v>192</v>
      </c>
      <c r="C128" s="106" t="s">
        <v>118</v>
      </c>
      <c r="D128" s="8" t="s">
        <v>327</v>
      </c>
      <c r="E128" s="55" t="n">
        <v>1976</v>
      </c>
      <c r="F128" s="12" t="s">
        <v>5</v>
      </c>
      <c r="G128" s="12" t="n">
        <v>5</v>
      </c>
      <c r="H128" s="12" t="n">
        <v>5</v>
      </c>
      <c r="I128" s="56" t="n">
        <v>3760.4</v>
      </c>
      <c r="J128" s="56" t="n">
        <v>2861.4</v>
      </c>
      <c r="K128" s="56" t="n">
        <v>798.2</v>
      </c>
      <c r="L128" s="55" t="n">
        <v>103</v>
      </c>
      <c r="M128" s="15" t="n">
        <f aca="false" ca="false" dt2D="false" dtr="false" t="normal">SUM(N128:S128)</f>
        <v>7483967.01</v>
      </c>
      <c r="N128" s="15" t="n"/>
      <c r="O128" s="15" t="n"/>
      <c r="P128" s="15" t="n"/>
      <c r="Q128" s="15" t="n">
        <v>1526323.26</v>
      </c>
      <c r="R128" s="15" t="n">
        <v>5957643.75</v>
      </c>
      <c r="S128" s="15" t="n"/>
      <c r="T128" s="15" t="n"/>
      <c r="U128" s="15" t="n"/>
      <c r="V128" s="15" t="n">
        <f aca="false" ca="false" dt2D="false" dtr="false" t="normal">$M128/($J128+$K128)</f>
        <v>2045.023229314679</v>
      </c>
      <c r="W128" s="15" t="n">
        <f aca="false" ca="false" dt2D="false" dtr="false" t="normal">$M128/($J128+$K128)</f>
        <v>2045.023229314679</v>
      </c>
      <c r="X128" s="12" t="n">
        <v>2025</v>
      </c>
      <c r="Y128" s="15" t="n"/>
      <c r="Z128" s="28" t="n">
        <f aca="false" ca="false" dt2D="false" dtr="false" t="normal">AC128-R128</f>
        <v>14436592.41</v>
      </c>
      <c r="AA128" s="30" t="n">
        <v>1397604.56</v>
      </c>
      <c r="AB128" s="30" t="n">
        <f aca="false" ca="false" dt2D="false" dtr="false" t="normal">+(J128*12.71+K128*25.41)*12</f>
        <v>679807.872</v>
      </c>
      <c r="AC128" s="30" t="n">
        <f aca="false" ca="false" dt2D="false" dtr="false" t="normal">+(J128*12.71+K128*25.41)*12*30</f>
        <v>20394236.16</v>
      </c>
    </row>
    <row customHeight="true" ht="12.75" outlineLevel="0" r="129">
      <c r="A129" s="8" t="n">
        <f aca="false" ca="false" dt2D="false" dtr="false" t="normal">A127+1</f>
        <v>96</v>
      </c>
      <c r="B129" s="8" t="n">
        <f aca="false" ca="false" dt2D="false" dtr="false" t="normal">B127+1</f>
        <v>95</v>
      </c>
      <c r="C129" s="106" t="s">
        <v>118</v>
      </c>
      <c r="D129" s="8" t="s">
        <v>330</v>
      </c>
      <c r="E129" s="55" t="n">
        <v>1974</v>
      </c>
      <c r="F129" s="12" t="s">
        <v>5</v>
      </c>
      <c r="G129" s="12" t="n">
        <v>4</v>
      </c>
      <c r="H129" s="12" t="n">
        <v>3</v>
      </c>
      <c r="I129" s="56" t="n">
        <v>1380.9</v>
      </c>
      <c r="J129" s="56" t="n">
        <v>1261.1</v>
      </c>
      <c r="K129" s="56" t="n">
        <v>0</v>
      </c>
      <c r="L129" s="55" t="n">
        <v>43</v>
      </c>
      <c r="M129" s="15" t="n">
        <f aca="false" ca="false" dt2D="false" dtr="false" t="normal">SUM(N129:S129)</f>
        <v>9861924</v>
      </c>
      <c r="N129" s="15" t="n"/>
      <c r="O129" s="15" t="n">
        <v>5503159.61</v>
      </c>
      <c r="P129" s="15" t="n"/>
      <c r="Q129" s="15" t="n">
        <v>78672.09</v>
      </c>
      <c r="R129" s="15" t="n">
        <v>4280092.3</v>
      </c>
      <c r="S129" s="15" t="n"/>
      <c r="T129" s="15" t="n"/>
      <c r="U129" s="15" t="n"/>
      <c r="V129" s="15" t="n">
        <f aca="false" ca="false" dt2D="false" dtr="false" t="normal">$M129/($J129+$K129)</f>
        <v>7820.096740940449</v>
      </c>
      <c r="W129" s="15" t="n">
        <f aca="false" ca="false" dt2D="false" dtr="false" t="normal">$M129/($J129+$K129)</f>
        <v>7820.096740940449</v>
      </c>
      <c r="X129" s="12" t="n">
        <v>2025</v>
      </c>
      <c r="Y129" s="12" t="n"/>
      <c r="Z129" s="28" t="n">
        <f aca="false" ca="false" dt2D="false" dtr="false" t="normal">AC129-R129</f>
        <v>1317316.9000000004</v>
      </c>
      <c r="AA129" s="30" t="n">
        <v>0</v>
      </c>
      <c r="AB129" s="30" t="n">
        <f aca="false" ca="false" dt2D="false" dtr="false" t="normal">+(J129*12.71+K129*25.41)*12</f>
        <v>192342.972</v>
      </c>
      <c r="AC129" s="30" t="n">
        <f aca="false" ca="false" dt2D="false" dtr="false" t="normal">+(J129*12.71+K129*25.41)*12*30-'[7]Лист1'!$AQ$158</f>
        <v>5597409.2</v>
      </c>
      <c r="AD129" s="0" t="s">
        <v>167</v>
      </c>
      <c r="AG129" s="57" t="n"/>
    </row>
    <row customHeight="true" ht="12.75" outlineLevel="0" r="130">
      <c r="A130" s="8" t="n">
        <f aca="false" ca="false" dt2D="false" dtr="false" t="normal">A129+1</f>
        <v>97</v>
      </c>
      <c r="B130" s="8" t="n">
        <f aca="false" ca="false" dt2D="false" dtr="false" t="normal">B129+1</f>
        <v>96</v>
      </c>
      <c r="C130" s="106" t="s">
        <v>118</v>
      </c>
      <c r="D130" s="8" t="s">
        <v>332</v>
      </c>
      <c r="E130" s="55" t="n">
        <v>1962</v>
      </c>
      <c r="F130" s="12" t="s">
        <v>5</v>
      </c>
      <c r="G130" s="12" t="n">
        <v>3</v>
      </c>
      <c r="H130" s="12" t="n">
        <v>2</v>
      </c>
      <c r="I130" s="56" t="n">
        <v>937.1</v>
      </c>
      <c r="J130" s="56" t="n">
        <v>723.7</v>
      </c>
      <c r="K130" s="56" t="n">
        <v>213.4</v>
      </c>
      <c r="L130" s="55" t="n">
        <v>26</v>
      </c>
      <c r="M130" s="15" t="n">
        <f aca="false" ca="false" dt2D="false" dtr="false" t="normal">SUM(N130:S130)</f>
        <v>13589479.66</v>
      </c>
      <c r="N130" s="15" t="n"/>
      <c r="O130" s="15" t="n">
        <v>11885537.58</v>
      </c>
      <c r="P130" s="15" t="n"/>
      <c r="Q130" s="15" t="n">
        <v>175448.65</v>
      </c>
      <c r="R130" s="15" t="n">
        <v>762497.11</v>
      </c>
      <c r="S130" s="15" t="n">
        <f aca="false" ca="false" dt2D="false" dtr="false" t="normal">T130+U130</f>
        <v>765996.32</v>
      </c>
      <c r="T130" s="15" t="n">
        <v>0</v>
      </c>
      <c r="U130" s="15" t="n">
        <v>765996.32</v>
      </c>
      <c r="V130" s="15" t="n">
        <f aca="false" ca="false" dt2D="false" dtr="false" t="normal">$M130/($J130+$K130)</f>
        <v>14501.632333795753</v>
      </c>
      <c r="W130" s="15" t="n">
        <f aca="false" ca="false" dt2D="false" dtr="false" t="normal">$M130/($J130+$K130)</f>
        <v>14501.632333795753</v>
      </c>
      <c r="X130" s="12" t="n">
        <v>2025</v>
      </c>
      <c r="Y130" s="12" t="n"/>
      <c r="Z130" s="28" t="n">
        <f aca="false" ca="false" dt2D="false" dtr="false" t="normal">AC130-R130</f>
        <v>-6720.599999999278</v>
      </c>
      <c r="AA130" s="30" t="n"/>
      <c r="AB130" s="30" t="n">
        <f aca="false" ca="false" dt2D="false" dtr="false" t="normal">+(J130*12.71+K130*25.41)*12</f>
        <v>175448.652</v>
      </c>
      <c r="AC130" s="30" t="n">
        <f aca="false" ca="false" dt2D="false" dtr="false" t="normal">+(J130*12.71+K130*25.41)*12*30-'[5]Лист1'!$AQ$62</f>
        <v>755776.5100000007</v>
      </c>
    </row>
    <row customHeight="true" ht="12.75" outlineLevel="0" r="131">
      <c r="A131" s="8" t="n">
        <f aca="false" ca="false" dt2D="false" dtr="false" t="normal">A130+1</f>
        <v>98</v>
      </c>
      <c r="B131" s="8" t="n">
        <f aca="false" ca="false" dt2D="false" dtr="false" t="normal">B130+1</f>
        <v>97</v>
      </c>
      <c r="C131" s="106" t="s">
        <v>128</v>
      </c>
      <c r="D131" s="8" t="s">
        <v>334</v>
      </c>
      <c r="E131" s="55" t="s">
        <v>90</v>
      </c>
      <c r="F131" s="12" t="s">
        <v>5</v>
      </c>
      <c r="G131" s="12" t="n">
        <v>9</v>
      </c>
      <c r="H131" s="12" t="n">
        <v>1</v>
      </c>
      <c r="I131" s="56" t="n">
        <v>1882.91</v>
      </c>
      <c r="J131" s="56" t="n">
        <v>1882.91</v>
      </c>
      <c r="K131" s="56" t="n">
        <v>0</v>
      </c>
      <c r="L131" s="55" t="n">
        <v>77</v>
      </c>
      <c r="M131" s="15" t="n">
        <f aca="false" ca="false" dt2D="false" dtr="false" t="normal">SUM(N131:S131)</f>
        <v>2228730.7199999997</v>
      </c>
      <c r="N131" s="15" t="n"/>
      <c r="O131" s="15" t="n"/>
      <c r="P131" s="15" t="n"/>
      <c r="Q131" s="15" t="n">
        <v>45856.55</v>
      </c>
      <c r="R131" s="15" t="n">
        <v>2182874.17</v>
      </c>
      <c r="S131" s="15" t="n"/>
      <c r="T131" s="15" t="n"/>
      <c r="U131" s="15" t="n"/>
      <c r="V131" s="15" t="n">
        <f aca="false" ca="false" dt2D="false" dtr="false" t="normal">$M131/($J131+$K131)</f>
        <v>1183.6629047591227</v>
      </c>
      <c r="W131" s="15" t="n">
        <f aca="false" ca="false" dt2D="false" dtr="false" t="normal">$M131/($J131+$K131)</f>
        <v>1183.6629047591227</v>
      </c>
      <c r="X131" s="12" t="n">
        <v>2025</v>
      </c>
      <c r="Y131" s="12" t="n"/>
      <c r="Z131" s="28" t="n">
        <f aca="false" ca="false" dt2D="false" dtr="false" t="normal">AC131-R131</f>
        <v>6393997.834000001</v>
      </c>
      <c r="AA131" s="30" t="n">
        <v>0</v>
      </c>
      <c r="AB131" s="30" t="n">
        <f aca="false" ca="false" dt2D="false" dtr="false" t="normal">+(J131*16.89+K131*28.62)*12</f>
        <v>381628.1988</v>
      </c>
      <c r="AC131" s="30" t="n">
        <f aca="false" ca="false" dt2D="false" dtr="false" t="normal">+(J131*16.89+K131*28.62)*12*30-'[7]Лист1'!$AQ$176</f>
        <v>8576872.004</v>
      </c>
      <c r="AG131" s="57" t="n"/>
    </row>
    <row customHeight="true" ht="12.75" outlineLevel="0" r="132">
      <c r="A132" s="8" t="n">
        <f aca="false" ca="false" dt2D="false" dtr="false" t="normal">A131+1</f>
        <v>99</v>
      </c>
      <c r="B132" s="8" t="s">
        <v>192</v>
      </c>
      <c r="C132" s="106" t="s">
        <v>128</v>
      </c>
      <c r="D132" s="8" t="s">
        <v>132</v>
      </c>
      <c r="E132" s="55" t="n">
        <v>1993</v>
      </c>
      <c r="F132" s="12" t="s">
        <v>5</v>
      </c>
      <c r="G132" s="12" t="n">
        <v>9</v>
      </c>
      <c r="H132" s="12" t="n">
        <v>1</v>
      </c>
      <c r="I132" s="56" t="n">
        <v>2345</v>
      </c>
      <c r="J132" s="56" t="n">
        <v>1959.1</v>
      </c>
      <c r="K132" s="56" t="n">
        <v>0</v>
      </c>
      <c r="L132" s="55" t="n">
        <v>80</v>
      </c>
      <c r="M132" s="15" t="n">
        <f aca="false" ca="false" dt2D="false" dtr="false" t="normal">SUM(N132:S132)</f>
        <v>6223987.279999999</v>
      </c>
      <c r="N132" s="15" t="n"/>
      <c r="O132" s="15" t="n"/>
      <c r="P132" s="15" t="n"/>
      <c r="Q132" s="15" t="n">
        <v>397070.39</v>
      </c>
      <c r="R132" s="15" t="n">
        <v>5826916.89</v>
      </c>
      <c r="S132" s="15" t="n"/>
      <c r="T132" s="15" t="n"/>
      <c r="U132" s="15" t="n"/>
      <c r="V132" s="15" t="n">
        <f aca="false" ca="false" dt2D="false" dtr="false" t="normal">$M132/($J132+$K132)</f>
        <v>3176.962523607779</v>
      </c>
      <c r="W132" s="15" t="n">
        <f aca="false" ca="false" dt2D="false" dtr="false" t="normal">$M132/($J132+$K132)</f>
        <v>3176.962523607779</v>
      </c>
      <c r="X132" s="12" t="n">
        <v>2025</v>
      </c>
      <c r="Y132" s="12" t="n"/>
      <c r="Z132" s="28" t="n">
        <f aca="false" ca="false" dt2D="false" dtr="false" t="normal">AC132-R132</f>
        <v>4239017.840000001</v>
      </c>
      <c r="AA132" s="30" t="n">
        <v>0</v>
      </c>
      <c r="AB132" s="30" t="n">
        <f aca="false" ca="false" dt2D="false" dtr="false" t="normal">+(J132*16.89+K132*28.62)*12</f>
        <v>397070.38800000004</v>
      </c>
      <c r="AC132" s="30" t="n">
        <f aca="false" ca="false" dt2D="false" dtr="false" t="normal">+(J132*16.89+K132*28.62)*12*30-'[7]Лист1'!$AQ$179</f>
        <v>10065934.73</v>
      </c>
      <c r="AG132" s="57" t="n"/>
    </row>
    <row customHeight="true" ht="12.75" outlineLevel="0" r="133">
      <c r="A133" s="8" t="n">
        <f aca="false" ca="false" dt2D="false" dtr="false" t="normal">A132+1</f>
        <v>100</v>
      </c>
      <c r="B133" s="8" t="n">
        <f aca="false" ca="false" dt2D="false" dtr="false" t="normal">B131+1</f>
        <v>98</v>
      </c>
      <c r="C133" s="106" t="s">
        <v>128</v>
      </c>
      <c r="D133" s="8" t="s">
        <v>338</v>
      </c>
      <c r="E133" s="55" t="n">
        <v>1968</v>
      </c>
      <c r="F133" s="12" t="s">
        <v>5</v>
      </c>
      <c r="G133" s="12" t="n">
        <v>4</v>
      </c>
      <c r="H133" s="12" t="n">
        <v>4</v>
      </c>
      <c r="I133" s="56" t="n">
        <v>2529.1</v>
      </c>
      <c r="J133" s="56" t="n">
        <v>2238.1</v>
      </c>
      <c r="K133" s="56" t="n">
        <v>227.2</v>
      </c>
      <c r="L133" s="55" t="n">
        <v>104</v>
      </c>
      <c r="M133" s="15" t="n">
        <f aca="false" ca="false" dt2D="false" dtr="false" t="normal">SUM(N133:S133)</f>
        <v>7366806.59</v>
      </c>
      <c r="N133" s="15" t="n"/>
      <c r="O133" s="15" t="n">
        <v>1043117.1</v>
      </c>
      <c r="P133" s="15" t="n"/>
      <c r="Q133" s="15" t="n">
        <v>544776.53</v>
      </c>
      <c r="R133" s="15" t="n">
        <v>5221346.29</v>
      </c>
      <c r="S133" s="15" t="n">
        <f aca="false" ca="false" dt2D="false" dtr="false" t="normal">T133+U133</f>
        <v>557566.67</v>
      </c>
      <c r="T133" s="15" t="n"/>
      <c r="U133" s="15" t="n">
        <v>557566.67</v>
      </c>
      <c r="V133" s="15" t="n">
        <f aca="false" ca="false" dt2D="false" dtr="false" t="normal">$M133/($J133+$K133)</f>
        <v>2988.19883584148</v>
      </c>
      <c r="W133" s="15" t="n">
        <f aca="false" ca="false" dt2D="false" dtr="false" t="normal">$M133/($J133+$K133)</f>
        <v>2988.19883584148</v>
      </c>
      <c r="X133" s="12" t="n">
        <v>2025</v>
      </c>
      <c r="Y133" s="12" t="n"/>
      <c r="Z133" s="28" t="n">
        <f aca="false" ca="false" dt2D="false" dtr="false" t="normal">AC133-R133</f>
        <v>5127009.090000001</v>
      </c>
      <c r="AA133" s="30" t="n">
        <v>0</v>
      </c>
      <c r="AB133" s="30" t="n">
        <f aca="false" ca="false" dt2D="false" dtr="false" t="normal">+(J133*12.71+K133*25.41)*12</f>
        <v>410632.836</v>
      </c>
      <c r="AC133" s="30" t="n">
        <f aca="false" ca="false" dt2D="false" dtr="false" t="normal">+(J133*12.71+K133*25.41)*12*30-'[7]Лист1'!$AQ$180</f>
        <v>10348355.38</v>
      </c>
      <c r="AG133" s="57" t="n"/>
    </row>
    <row customHeight="true" ht="12.75" outlineLevel="0" r="134">
      <c r="A134" s="8" t="n">
        <f aca="false" ca="false" dt2D="false" dtr="false" t="normal">A133+1</f>
        <v>101</v>
      </c>
      <c r="B134" s="8" t="n">
        <f aca="false" ca="false" dt2D="false" dtr="false" t="normal">B133+1</f>
        <v>99</v>
      </c>
      <c r="C134" s="106" t="s">
        <v>128</v>
      </c>
      <c r="D134" s="8" t="s">
        <v>341</v>
      </c>
      <c r="E134" s="55" t="n">
        <v>1971</v>
      </c>
      <c r="F134" s="12" t="s">
        <v>5</v>
      </c>
      <c r="G134" s="12" t="n">
        <v>4</v>
      </c>
      <c r="H134" s="12" t="n">
        <v>2</v>
      </c>
      <c r="I134" s="56" t="n">
        <v>1403.6</v>
      </c>
      <c r="J134" s="56" t="n">
        <v>1280.1</v>
      </c>
      <c r="K134" s="56" t="n">
        <v>42.7</v>
      </c>
      <c r="L134" s="55" t="n">
        <v>67</v>
      </c>
      <c r="M134" s="15" t="n">
        <f aca="false" ca="false" dt2D="false" dtr="false" t="normal">SUM(N134:S134)</f>
        <v>3663883.4</v>
      </c>
      <c r="N134" s="15" t="n"/>
      <c r="O134" s="15" t="n"/>
      <c r="P134" s="15" t="n"/>
      <c r="Q134" s="15" t="n">
        <v>609607.79</v>
      </c>
      <c r="R134" s="15" t="n">
        <v>3054275.61</v>
      </c>
      <c r="S134" s="15" t="n"/>
      <c r="T134" s="15" t="n"/>
      <c r="U134" s="15" t="n"/>
      <c r="V134" s="15" t="n">
        <f aca="false" ca="false" dt2D="false" dtr="false" t="normal">$M134/($J134+$K134)</f>
        <v>2769.793921983671</v>
      </c>
      <c r="W134" s="15" t="n">
        <f aca="false" ca="false" dt2D="false" dtr="false" t="normal">$M134/($J134+$K134)</f>
        <v>2769.793921983671</v>
      </c>
      <c r="X134" s="12" t="n">
        <v>2025</v>
      </c>
      <c r="Y134" s="117" t="n"/>
      <c r="Z134" s="28" t="n">
        <f aca="false" ca="false" dt2D="false" dtr="false" t="normal">AC134-R134</f>
        <v>3193552.47</v>
      </c>
      <c r="AA134" s="30" t="n">
        <v>401346.85</v>
      </c>
      <c r="AB134" s="30" t="n">
        <f aca="false" ca="false" dt2D="false" dtr="false" t="normal">+(J134*12.71+K134*25.41)*12</f>
        <v>208260.93600000002</v>
      </c>
      <c r="AC134" s="30" t="n">
        <f aca="false" ca="false" dt2D="false" dtr="false" t="normal">+(J134*12.71+K134*25.41)*12*30</f>
        <v>6247828.08</v>
      </c>
      <c r="AG134" s="57" t="n"/>
    </row>
    <row customHeight="true" ht="12.75" outlineLevel="0" r="135">
      <c r="A135" s="8" t="n">
        <f aca="false" ca="false" dt2D="false" dtr="false" t="normal">A134+1</f>
        <v>102</v>
      </c>
      <c r="B135" s="8" t="n">
        <f aca="false" ca="false" dt2D="false" dtr="false" t="normal">B134+1</f>
        <v>100</v>
      </c>
      <c r="C135" s="106" t="s">
        <v>128</v>
      </c>
      <c r="D135" s="8" t="s">
        <v>343</v>
      </c>
      <c r="E135" s="55" t="n">
        <v>1971</v>
      </c>
      <c r="F135" s="12" t="s">
        <v>5</v>
      </c>
      <c r="G135" s="12" t="n">
        <v>4</v>
      </c>
      <c r="H135" s="12" t="n">
        <v>1</v>
      </c>
      <c r="I135" s="56" t="n">
        <v>2344</v>
      </c>
      <c r="J135" s="56" t="n">
        <v>1634.9</v>
      </c>
      <c r="K135" s="56" t="n">
        <v>427.9</v>
      </c>
      <c r="L135" s="55" t="n">
        <v>68</v>
      </c>
      <c r="M135" s="15" t="n">
        <f aca="false" ca="false" dt2D="false" dtr="false" t="normal">SUM(N135:S135)</f>
        <v>12779877.08</v>
      </c>
      <c r="N135" s="15" t="n"/>
      <c r="O135" s="15" t="n">
        <v>433709.27</v>
      </c>
      <c r="P135" s="15" t="n"/>
      <c r="Q135" s="15" t="n">
        <v>1452337.42</v>
      </c>
      <c r="R135" s="15" t="n">
        <v>10893830.39</v>
      </c>
      <c r="S135" s="15" t="n">
        <f aca="false" ca="false" dt2D="false" dtr="false" t="normal">T135+U135</f>
        <v>0</v>
      </c>
      <c r="T135" s="15" t="n"/>
      <c r="U135" s="15" t="n"/>
      <c r="V135" s="15" t="n">
        <f aca="false" ca="false" dt2D="false" dtr="false" t="normal">$M135/($J135+$K135)</f>
        <v>6195.402889276711</v>
      </c>
      <c r="W135" s="15" t="n">
        <f aca="false" ca="false" dt2D="false" dtr="false" t="normal">$M135/($J135+$K135)</f>
        <v>6195.402889276711</v>
      </c>
      <c r="X135" s="12" t="n">
        <v>2025</v>
      </c>
      <c r="Y135" s="117" t="n"/>
      <c r="Z135" s="28" t="n">
        <f aca="false" ca="false" dt2D="false" dtr="false" t="normal">AC135-R135</f>
        <v>501076.08999999985</v>
      </c>
      <c r="AA135" s="30" t="n">
        <v>1072507.2</v>
      </c>
      <c r="AB135" s="30" t="n">
        <f aca="false" ca="false" dt2D="false" dtr="false" t="normal">+(J135*12.71+K135*25.41)*12</f>
        <v>379830.216</v>
      </c>
      <c r="AC135" s="30" t="n">
        <f aca="false" ca="false" dt2D="false" dtr="false" t="normal">+(J135*12.71+K135*25.41)*12*30</f>
        <v>11394906.48</v>
      </c>
      <c r="AD135" s="57" t="n"/>
      <c r="AG135" s="57" t="n"/>
    </row>
    <row customHeight="true" ht="12.75" outlineLevel="0" r="136">
      <c r="A136" s="8" t="n">
        <f aca="false" ca="false" dt2D="false" dtr="false" t="normal">A135+1</f>
        <v>103</v>
      </c>
      <c r="B136" s="8" t="n">
        <f aca="false" ca="false" dt2D="false" dtr="false" t="normal">B135+1</f>
        <v>101</v>
      </c>
      <c r="C136" s="106" t="s">
        <v>128</v>
      </c>
      <c r="D136" s="8" t="s">
        <v>345</v>
      </c>
      <c r="E136" s="55" t="n">
        <v>1970</v>
      </c>
      <c r="F136" s="12" t="s">
        <v>5</v>
      </c>
      <c r="G136" s="12" t="n">
        <v>4</v>
      </c>
      <c r="H136" s="12" t="n">
        <v>2</v>
      </c>
      <c r="I136" s="56" t="n">
        <v>1403.6</v>
      </c>
      <c r="J136" s="56" t="n">
        <v>1288.25</v>
      </c>
      <c r="K136" s="56" t="n">
        <v>0</v>
      </c>
      <c r="L136" s="55" t="n">
        <v>53</v>
      </c>
      <c r="M136" s="15" t="n">
        <f aca="false" ca="false" dt2D="false" dtr="false" t="normal">SUM(N136:S136)</f>
        <v>4636257.16</v>
      </c>
      <c r="N136" s="15" t="n"/>
      <c r="O136" s="15" t="n">
        <v>172340.8</v>
      </c>
      <c r="P136" s="15" t="n"/>
      <c r="Q136" s="15" t="n">
        <v>371667.87</v>
      </c>
      <c r="R136" s="15" t="n">
        <v>4092248.49</v>
      </c>
      <c r="S136" s="15" t="n">
        <f aca="false" ca="false" dt2D="false" dtr="false" t="normal">T136+U136</f>
        <v>0</v>
      </c>
      <c r="T136" s="15" t="n"/>
      <c r="U136" s="15" t="n"/>
      <c r="V136" s="15" t="n">
        <f aca="false" ca="false" dt2D="false" dtr="false" t="normal">$M136/($J136+$K136)</f>
        <v>3598.88</v>
      </c>
      <c r="W136" s="15" t="n">
        <f aca="false" ca="false" dt2D="false" dtr="false" t="normal">$M136/($J136+$K136)</f>
        <v>3598.88</v>
      </c>
      <c r="X136" s="12" t="n">
        <v>2025</v>
      </c>
      <c r="Y136" s="117" t="n"/>
      <c r="Z136" s="28" t="n">
        <f aca="false" ca="false" dt2D="false" dtr="false" t="normal">AC136-R136</f>
        <v>1802268.21</v>
      </c>
      <c r="AA136" s="30" t="n">
        <v>175183.98</v>
      </c>
      <c r="AB136" s="30" t="n">
        <f aca="false" ca="false" dt2D="false" dtr="false" t="normal">+(J136*12.71+K136*25.41)*12</f>
        <v>196483.89</v>
      </c>
      <c r="AC136" s="30" t="n">
        <f aca="false" ca="false" dt2D="false" dtr="false" t="normal">+(J136*12.71+K136*25.41)*12*30</f>
        <v>5894516.7</v>
      </c>
      <c r="AG136" s="57" t="n"/>
    </row>
    <row customHeight="true" ht="12.75" outlineLevel="0" r="137">
      <c r="A137" s="8" t="n">
        <f aca="false" ca="false" dt2D="false" dtr="false" t="normal">A136+1</f>
        <v>104</v>
      </c>
      <c r="B137" s="8" t="n">
        <f aca="false" ca="false" dt2D="false" dtr="false" t="normal">B136+1</f>
        <v>102</v>
      </c>
      <c r="C137" s="106" t="s">
        <v>128</v>
      </c>
      <c r="D137" s="8" t="s">
        <v>347</v>
      </c>
      <c r="E137" s="55" t="n">
        <v>1969</v>
      </c>
      <c r="F137" s="12" t="s">
        <v>5</v>
      </c>
      <c r="G137" s="12" t="n">
        <v>4</v>
      </c>
      <c r="H137" s="12" t="n">
        <v>2</v>
      </c>
      <c r="I137" s="56" t="n">
        <v>1404.7</v>
      </c>
      <c r="J137" s="56" t="n">
        <v>951</v>
      </c>
      <c r="K137" s="56" t="n">
        <v>348.8</v>
      </c>
      <c r="L137" s="55" t="n">
        <v>39</v>
      </c>
      <c r="M137" s="15" t="n">
        <f aca="false" ca="false" dt2D="false" dtr="false" t="normal">SUM(N137:S137)</f>
        <v>6122063.09</v>
      </c>
      <c r="N137" s="15" t="n"/>
      <c r="O137" s="15" t="n">
        <v>91069</v>
      </c>
      <c r="P137" s="15" t="n"/>
      <c r="Q137" s="15" t="n">
        <v>373306.85</v>
      </c>
      <c r="R137" s="15" t="n">
        <v>5657687.24</v>
      </c>
      <c r="S137" s="15" t="n">
        <f aca="false" ca="false" dt2D="false" dtr="false" t="normal">T137+U137</f>
        <v>0</v>
      </c>
      <c r="T137" s="15" t="n"/>
      <c r="U137" s="15" t="n"/>
      <c r="V137" s="15" t="n">
        <f aca="false" ca="false" dt2D="false" dtr="false" t="normal">$M137/($J137+$K137)</f>
        <v>4710.003915987075</v>
      </c>
      <c r="W137" s="15" t="n">
        <f aca="false" ca="false" dt2D="false" dtr="false" t="normal">$M137/($J137+$K137)</f>
        <v>4710.003915987075</v>
      </c>
      <c r="X137" s="12" t="n">
        <v>2025</v>
      </c>
      <c r="Y137" s="117" t="n"/>
      <c r="Z137" s="28" t="n">
        <f aca="false" ca="false" dt2D="false" dtr="false" t="normal">AC137-R137</f>
        <v>1884391.2400000002</v>
      </c>
      <c r="AA137" s="30" t="n">
        <v>121904.23</v>
      </c>
      <c r="AB137" s="30" t="n">
        <f aca="false" ca="false" dt2D="false" dtr="false" t="normal">+(J137*12.71+K137*25.41)*12</f>
        <v>251402.616</v>
      </c>
      <c r="AC137" s="30" t="n">
        <f aca="false" ca="false" dt2D="false" dtr="false" t="normal">+(J137*12.71+K137*25.41)*12*30</f>
        <v>7542078.48</v>
      </c>
      <c r="AG137" s="57" t="n"/>
    </row>
    <row customHeight="true" ht="12.75" outlineLevel="0" r="138">
      <c r="A138" s="8" t="n">
        <f aca="false" ca="false" dt2D="false" dtr="false" t="normal">A137+1</f>
        <v>105</v>
      </c>
      <c r="B138" s="8" t="n">
        <f aca="false" ca="false" dt2D="false" dtr="false" t="normal">B137+1</f>
        <v>103</v>
      </c>
      <c r="C138" s="106" t="s">
        <v>128</v>
      </c>
      <c r="D138" s="8" t="s">
        <v>350</v>
      </c>
      <c r="E138" s="55" t="n">
        <v>1992</v>
      </c>
      <c r="F138" s="12" t="s">
        <v>5</v>
      </c>
      <c r="G138" s="12" t="n">
        <v>9</v>
      </c>
      <c r="H138" s="12" t="n">
        <v>3</v>
      </c>
      <c r="I138" s="56" t="n">
        <v>6894.8</v>
      </c>
      <c r="J138" s="56" t="n">
        <v>6109.5</v>
      </c>
      <c r="K138" s="56" t="n">
        <v>0</v>
      </c>
      <c r="L138" s="55" t="n">
        <v>249</v>
      </c>
      <c r="M138" s="15" t="n">
        <f aca="false" ca="false" dt2D="false" dtr="false" t="normal">SUM(N138:S138)</f>
        <v>41320426</v>
      </c>
      <c r="N138" s="15" t="n"/>
      <c r="O138" s="15" t="n">
        <f aca="false" ca="false" dt2D="false" dtr="false" t="normal">5478244.45+5799793.69</f>
        <v>11278038.14</v>
      </c>
      <c r="P138" s="15" t="n"/>
      <c r="Q138" s="15" t="n">
        <v>601503.62</v>
      </c>
      <c r="R138" s="15" t="n">
        <v>29440884.24</v>
      </c>
      <c r="S138" s="15" t="n">
        <f aca="false" ca="false" dt2D="false" dtr="false" t="normal">T138+U138</f>
        <v>0</v>
      </c>
      <c r="T138" s="15" t="n"/>
      <c r="U138" s="15" t="n"/>
      <c r="V138" s="15" t="n">
        <f aca="false" ca="false" dt2D="false" dtr="false" t="normal">$M138/($J138+$K138)</f>
        <v>6763.3073082903675</v>
      </c>
      <c r="W138" s="15" t="n">
        <f aca="false" ca="false" dt2D="false" dtr="false" t="normal">$M138/($J138+$K138)</f>
        <v>6763.3073082903675</v>
      </c>
      <c r="X138" s="12" t="n">
        <v>2025</v>
      </c>
      <c r="Y138" s="117" t="n"/>
      <c r="Z138" s="28" t="n">
        <f aca="false" ca="false" dt2D="false" dtr="false" t="normal">AC138-R138</f>
        <v>413077.80999999866</v>
      </c>
      <c r="AA138" s="30" t="n">
        <v>0</v>
      </c>
      <c r="AB138" s="30" t="n">
        <f aca="false" ca="false" dt2D="false" dtr="false" t="normal">+(J138*16.89+K138*28.62)*12</f>
        <v>1238273.46</v>
      </c>
      <c r="AC138" s="30" t="n">
        <f aca="false" ca="false" dt2D="false" dtr="false" t="normal">+(J138*16.89+K138*28.62)*12*30-'[7]Лист1'!$AQ$217</f>
        <v>29853962.049999997</v>
      </c>
      <c r="AD138" s="57" t="n"/>
    </row>
    <row customHeight="true" ht="12.75" outlineLevel="0" r="139">
      <c r="A139" s="8" t="n">
        <f aca="false" ca="false" dt2D="false" dtr="false" t="normal">A138+1</f>
        <v>106</v>
      </c>
      <c r="B139" s="8" t="n">
        <f aca="false" ca="false" dt2D="false" dtr="false" t="normal">B138+1</f>
        <v>104</v>
      </c>
      <c r="C139" s="106" t="s">
        <v>128</v>
      </c>
      <c r="D139" s="8" t="s">
        <v>353</v>
      </c>
      <c r="E139" s="55" t="n">
        <v>1991</v>
      </c>
      <c r="F139" s="12" t="s">
        <v>5</v>
      </c>
      <c r="G139" s="12" t="n">
        <v>9</v>
      </c>
      <c r="H139" s="12" t="n">
        <v>3</v>
      </c>
      <c r="I139" s="56" t="n">
        <v>6893.1</v>
      </c>
      <c r="J139" s="56" t="n">
        <v>6102.4</v>
      </c>
      <c r="K139" s="56" t="n">
        <v>65.5</v>
      </c>
      <c r="L139" s="55" t="n">
        <v>255</v>
      </c>
      <c r="M139" s="15" t="n">
        <f aca="false" ca="false" dt2D="false" dtr="false" t="normal">SUM(N139:S139)</f>
        <v>4277558.63</v>
      </c>
      <c r="N139" s="15" t="n"/>
      <c r="O139" s="15" t="n"/>
      <c r="P139" s="15" t="n"/>
      <c r="Q139" s="15" t="n">
        <v>1259329.75</v>
      </c>
      <c r="R139" s="15" t="n">
        <v>3018228.88</v>
      </c>
      <c r="S139" s="15" t="n"/>
      <c r="T139" s="15" t="n"/>
      <c r="U139" s="15" t="n"/>
      <c r="V139" s="15" t="n">
        <f aca="false" ca="false" dt2D="false" dtr="false" t="normal">$M139/($J139+$K139)</f>
        <v>693.5194523257511</v>
      </c>
      <c r="W139" s="15" t="n">
        <f aca="false" ca="false" dt2D="false" dtr="false" t="normal">$M139/($J139+$K139)</f>
        <v>693.5194523257511</v>
      </c>
      <c r="X139" s="12" t="n">
        <v>2025</v>
      </c>
      <c r="Y139" s="12" t="n"/>
      <c r="Z139" s="28" t="n">
        <f aca="false" ca="false" dt2D="false" dtr="false" t="normal">AC139-R139</f>
        <v>14927176.109999996</v>
      </c>
      <c r="AA139" s="30" t="n">
        <v>0</v>
      </c>
      <c r="AB139" s="30" t="n">
        <f aca="false" ca="false" dt2D="false" dtr="false" t="normal">+(J139*16.89+K139*28.62)*12</f>
        <v>1259329.7519999999</v>
      </c>
      <c r="AC139" s="30" t="n">
        <f aca="false" ca="false" dt2D="false" dtr="false" t="normal">+(J139*16.89+K139*28.62)*12*30-'[7]Лист1'!$AQ$222</f>
        <v>17945404.989999995</v>
      </c>
      <c r="AD139" s="57" t="n"/>
      <c r="AG139" s="57" t="n"/>
      <c r="AH139" s="57" t="n"/>
    </row>
    <row customHeight="true" ht="12.75" outlineLevel="0" r="140">
      <c r="A140" s="8" t="n">
        <f aca="false" ca="false" dt2D="false" dtr="false" t="normal">A139+1</f>
        <v>107</v>
      </c>
      <c r="B140" s="8" t="n">
        <f aca="false" ca="false" dt2D="false" dtr="false" t="normal">B139+1</f>
        <v>105</v>
      </c>
      <c r="C140" s="106" t="s">
        <v>128</v>
      </c>
      <c r="D140" s="8" t="s">
        <v>355</v>
      </c>
      <c r="E140" s="55" t="n">
        <v>1991</v>
      </c>
      <c r="F140" s="12" t="s">
        <v>5</v>
      </c>
      <c r="G140" s="12" t="n">
        <v>9</v>
      </c>
      <c r="H140" s="12" t="n">
        <v>1</v>
      </c>
      <c r="I140" s="56" t="n">
        <v>2282.58</v>
      </c>
      <c r="J140" s="56" t="n">
        <v>1973.3</v>
      </c>
      <c r="K140" s="56" t="n">
        <v>54.5</v>
      </c>
      <c r="L140" s="55" t="n">
        <v>71</v>
      </c>
      <c r="M140" s="15" t="n">
        <f aca="false" ca="false" dt2D="false" dtr="false" t="normal">SUM(N140:S140)</f>
        <v>1898237.1400000001</v>
      </c>
      <c r="N140" s="15" t="n"/>
      <c r="O140" s="15" t="n">
        <v>402884.56</v>
      </c>
      <c r="P140" s="15" t="n"/>
      <c r="Q140" s="15" t="n">
        <v>809626.28</v>
      </c>
      <c r="R140" s="15" t="n">
        <v>685726.3</v>
      </c>
      <c r="S140" s="15" t="n">
        <f aca="false" ca="false" dt2D="false" dtr="false" t="normal">T140+U140</f>
        <v>0</v>
      </c>
      <c r="T140" s="15" t="n"/>
      <c r="U140" s="15" t="n"/>
      <c r="V140" s="15" t="n">
        <f aca="false" ca="false" dt2D="false" dtr="false" t="normal">$M140/($J140+$K140)</f>
        <v>936.106687050005</v>
      </c>
      <c r="W140" s="15" t="n">
        <f aca="false" ca="false" dt2D="false" dtr="false" t="normal">$M140/($J140+$K140)</f>
        <v>936.106687050005</v>
      </c>
      <c r="X140" s="12" t="n">
        <v>2025</v>
      </c>
      <c r="Y140" s="12" t="n"/>
      <c r="Z140" s="28" t="n">
        <f aca="false" ca="false" dt2D="false" dtr="false" t="normal">AC140-R140</f>
        <v>11874251.420000002</v>
      </c>
      <c r="AA140" s="30" t="n">
        <v>1567934.18</v>
      </c>
      <c r="AB140" s="30" t="n">
        <f aca="false" ca="false" dt2D="false" dtr="false" t="normal">+(J140*16.89+K140*28.62)*12</f>
        <v>418665.92400000006</v>
      </c>
      <c r="AC140" s="30" t="n">
        <f aca="false" ca="false" dt2D="false" dtr="false" t="normal">+(J140*16.89+K140*28.62)*12*30</f>
        <v>12559977.720000003</v>
      </c>
      <c r="AD140" s="57" t="n"/>
      <c r="AG140" s="57" t="n"/>
    </row>
    <row customHeight="true" ht="12.75" outlineLevel="0" r="141">
      <c r="A141" s="8" t="n">
        <f aca="false" ca="false" dt2D="false" dtr="false" t="normal">A140+1</f>
        <v>108</v>
      </c>
      <c r="B141" s="8" t="n">
        <f aca="false" ca="false" dt2D="false" dtr="false" t="normal">B140+1</f>
        <v>106</v>
      </c>
      <c r="C141" s="106" t="s">
        <v>357</v>
      </c>
      <c r="D141" s="8" t="s">
        <v>358</v>
      </c>
      <c r="E141" s="55" t="s">
        <v>178</v>
      </c>
      <c r="F141" s="12" t="s">
        <v>5</v>
      </c>
      <c r="G141" s="12" t="n">
        <v>5</v>
      </c>
      <c r="H141" s="12" t="n">
        <v>5</v>
      </c>
      <c r="I141" s="56" t="n">
        <v>5624.44</v>
      </c>
      <c r="J141" s="56" t="n">
        <v>5146.5</v>
      </c>
      <c r="K141" s="56" t="n">
        <v>235.4</v>
      </c>
      <c r="L141" s="55" t="n">
        <v>197</v>
      </c>
      <c r="M141" s="15" t="n">
        <f aca="false" ca="false" dt2D="false" dtr="false" t="normal">SUM(N141:S141)</f>
        <v>18480261</v>
      </c>
      <c r="N141" s="15" t="n"/>
      <c r="O141" s="15" t="n">
        <v>2867420.88</v>
      </c>
      <c r="P141" s="15" t="n"/>
      <c r="Q141" s="15" t="n">
        <v>3253906.9</v>
      </c>
      <c r="R141" s="15" t="n">
        <v>12358933.22</v>
      </c>
      <c r="S141" s="15" t="n">
        <f aca="false" ca="false" dt2D="false" dtr="false" t="normal">T141+U141</f>
        <v>0</v>
      </c>
      <c r="T141" s="15" t="n"/>
      <c r="U141" s="15" t="n"/>
      <c r="V141" s="15" t="n">
        <f aca="false" ca="false" dt2D="false" dtr="false" t="normal">$M141/($J141+$K141)</f>
        <v>3433.780077667738</v>
      </c>
      <c r="W141" s="15" t="n">
        <f aca="false" ca="false" dt2D="false" dtr="false" t="normal">$M141/($J141+$K141)</f>
        <v>3433.780077667738</v>
      </c>
      <c r="X141" s="12" t="n">
        <v>2025</v>
      </c>
      <c r="Y141" s="12" t="n"/>
      <c r="Z141" s="28" t="n">
        <f aca="false" ca="false" dt2D="false" dtr="false" t="normal">AC141-R141</f>
        <v>13342737.220000004</v>
      </c>
      <c r="AA141" s="30" t="n">
        <v>2397184.55</v>
      </c>
      <c r="AB141" s="30" t="n">
        <f aca="false" ca="false" dt2D="false" dtr="false" t="normal">+(J141*12.71+K141*25.41)*12</f>
        <v>856722.3480000001</v>
      </c>
      <c r="AC141" s="30" t="n">
        <f aca="false" ca="false" dt2D="false" dtr="false" t="normal">+(J141*12.71+K141*25.41)*12*30</f>
        <v>25701670.440000005</v>
      </c>
      <c r="AG141" s="57" t="n"/>
    </row>
    <row customHeight="true" ht="12.75" outlineLevel="0" r="142">
      <c r="A142" s="8" t="n">
        <f aca="false" ca="false" dt2D="false" dtr="false" t="normal">A141+1</f>
        <v>109</v>
      </c>
      <c r="B142" s="8" t="n">
        <f aca="false" ca="false" dt2D="false" dtr="false" t="normal">B141+1</f>
        <v>107</v>
      </c>
      <c r="C142" s="106" t="s">
        <v>360</v>
      </c>
      <c r="D142" s="8" t="s">
        <v>361</v>
      </c>
      <c r="E142" s="55" t="n">
        <v>1982</v>
      </c>
      <c r="F142" s="12" t="s">
        <v>5</v>
      </c>
      <c r="G142" s="12" t="n">
        <v>5</v>
      </c>
      <c r="H142" s="12" t="n">
        <v>1</v>
      </c>
      <c r="I142" s="56" t="n">
        <v>982.9</v>
      </c>
      <c r="J142" s="56" t="n">
        <v>982.9</v>
      </c>
      <c r="K142" s="56" t="n"/>
      <c r="L142" s="55" t="n">
        <v>23</v>
      </c>
      <c r="M142" s="15" t="n">
        <f aca="false" ca="false" dt2D="false" dtr="false" t="normal">SUM(N142:S142)</f>
        <v>750666.78</v>
      </c>
      <c r="N142" s="15" t="n"/>
      <c r="O142" s="15" t="n">
        <v>97913.05</v>
      </c>
      <c r="P142" s="15" t="n"/>
      <c r="Q142" s="15" t="n">
        <v>36789.11</v>
      </c>
      <c r="R142" s="15" t="n">
        <v>615964.62</v>
      </c>
      <c r="S142" s="15" t="n">
        <f aca="false" ca="false" dt2D="false" dtr="false" t="normal">T142+U142</f>
        <v>0</v>
      </c>
      <c r="T142" s="15" t="n"/>
      <c r="U142" s="15" t="n"/>
      <c r="V142" s="15" t="n">
        <f aca="false" ca="false" dt2D="false" dtr="false" t="normal">$M142/($J142+$K142)</f>
        <v>763.7265032048022</v>
      </c>
      <c r="W142" s="15" t="n">
        <f aca="false" ca="false" dt2D="false" dtr="false" t="normal">$M142/($J142+$K142)</f>
        <v>763.7265032048022</v>
      </c>
      <c r="X142" s="12" t="n">
        <v>2025</v>
      </c>
      <c r="Y142" s="12" t="n"/>
      <c r="Z142" s="28" t="n">
        <f aca="false" ca="false" dt2D="false" dtr="false" t="normal">AC142-R142</f>
        <v>3881392.62</v>
      </c>
      <c r="AA142" s="30" t="n">
        <v>0</v>
      </c>
      <c r="AB142" s="30" t="n">
        <f aca="false" ca="false" dt2D="false" dtr="false" t="normal">+(J142*12.71+K142*25.41)*12</f>
        <v>149911.908</v>
      </c>
      <c r="AC142" s="30" t="n">
        <f aca="false" ca="false" dt2D="false" dtr="false" t="normal">+(J142*12.71+K142*25.41)*12*30</f>
        <v>4497357.24</v>
      </c>
      <c r="AG142" s="57" t="n"/>
      <c r="AH142" s="57" t="n"/>
    </row>
    <row customHeight="true" ht="12.75" outlineLevel="0" r="143">
      <c r="A143" s="8" t="n">
        <f aca="false" ca="false" dt2D="false" dtr="false" t="normal">A142+1</f>
        <v>110</v>
      </c>
      <c r="B143" s="8" t="n">
        <f aca="false" ca="false" dt2D="false" dtr="false" t="normal">B142+1</f>
        <v>108</v>
      </c>
      <c r="C143" s="106" t="s">
        <v>360</v>
      </c>
      <c r="D143" s="8" t="s">
        <v>363</v>
      </c>
      <c r="E143" s="55" t="s">
        <v>131</v>
      </c>
      <c r="F143" s="12" t="s">
        <v>5</v>
      </c>
      <c r="G143" s="12" t="n">
        <v>5</v>
      </c>
      <c r="H143" s="12" t="n">
        <v>3</v>
      </c>
      <c r="I143" s="56" t="n">
        <v>2862</v>
      </c>
      <c r="J143" s="56" t="n">
        <v>2862</v>
      </c>
      <c r="K143" s="56" t="n">
        <v>0</v>
      </c>
      <c r="L143" s="55" t="n">
        <v>82</v>
      </c>
      <c r="M143" s="15" t="n">
        <f aca="false" ca="false" dt2D="false" dtr="false" t="normal">SUM(N143:S143)</f>
        <v>3266023.27</v>
      </c>
      <c r="N143" s="15" t="n"/>
      <c r="O143" s="15" t="n">
        <v>426003.03</v>
      </c>
      <c r="P143" s="15" t="n"/>
      <c r="Q143" s="15" t="n">
        <v>198801.42</v>
      </c>
      <c r="R143" s="15" t="n">
        <v>2641218.82</v>
      </c>
      <c r="S143" s="15" t="n">
        <f aca="false" ca="false" dt2D="false" dtr="false" t="normal">T143+U143</f>
        <v>0</v>
      </c>
      <c r="T143" s="15" t="n"/>
      <c r="U143" s="15" t="n"/>
      <c r="V143" s="15" t="n">
        <f aca="false" ca="false" dt2D="false" dtr="false" t="normal">$M143/($J143+$K143)</f>
        <v>1141.1681586303284</v>
      </c>
      <c r="W143" s="15" t="n">
        <f aca="false" ca="false" dt2D="false" dtr="false" t="normal">$M143/($J143+$K143)</f>
        <v>1141.1681586303284</v>
      </c>
      <c r="X143" s="12" t="n">
        <v>2025</v>
      </c>
      <c r="Y143" s="12" t="n"/>
      <c r="Z143" s="28" t="n">
        <f aca="false" ca="false" dt2D="false" dtr="false" t="normal">AC143-R143</f>
        <v>10454148.38</v>
      </c>
      <c r="AA143" s="30" t="n">
        <v>0</v>
      </c>
      <c r="AB143" s="30" t="n">
        <f aca="false" ca="false" dt2D="false" dtr="false" t="normal">+(J143*12.71+K143*25.41)*12</f>
        <v>436512.24000000005</v>
      </c>
      <c r="AC143" s="30" t="n">
        <f aca="false" ca="false" dt2D="false" dtr="false" t="normal">+(J143*12.71+K143*25.41)*12*30</f>
        <v>13095367.200000001</v>
      </c>
      <c r="AG143" s="57" t="n"/>
    </row>
    <row customHeight="true" ht="12.75" outlineLevel="0" r="144">
      <c r="A144" s="8" t="n">
        <f aca="false" ca="false" dt2D="false" dtr="false" t="normal">A143+1</f>
        <v>111</v>
      </c>
      <c r="B144" s="8" t="n">
        <f aca="false" ca="false" dt2D="false" dtr="false" t="normal">B143+1</f>
        <v>109</v>
      </c>
      <c r="C144" s="106" t="s">
        <v>360</v>
      </c>
      <c r="D144" s="8" t="s">
        <v>365</v>
      </c>
      <c r="E144" s="55" t="n">
        <v>1971</v>
      </c>
      <c r="F144" s="12" t="s">
        <v>5</v>
      </c>
      <c r="G144" s="12" t="n">
        <v>4</v>
      </c>
      <c r="H144" s="12" t="n">
        <v>4</v>
      </c>
      <c r="I144" s="56" t="n">
        <v>2748.3</v>
      </c>
      <c r="J144" s="56" t="n">
        <v>2738.3</v>
      </c>
      <c r="K144" s="56" t="n">
        <v>0</v>
      </c>
      <c r="L144" s="55" t="n">
        <v>105</v>
      </c>
      <c r="M144" s="15" t="n">
        <f aca="false" ca="false" dt2D="false" dtr="false" t="normal">SUM(N144:S144)</f>
        <v>3626088.0100000002</v>
      </c>
      <c r="N144" s="15" t="n"/>
      <c r="O144" s="15" t="n"/>
      <c r="P144" s="15" t="n"/>
      <c r="Q144" s="15" t="n">
        <v>401645.52</v>
      </c>
      <c r="R144" s="15" t="n">
        <v>3224442.49</v>
      </c>
      <c r="S144" s="15" t="n"/>
      <c r="T144" s="15" t="n"/>
      <c r="U144" s="15" t="n"/>
      <c r="V144" s="15" t="n">
        <f aca="false" ca="false" dt2D="false" dtr="false" t="normal">$M144/($J144+$K144)</f>
        <v>1324.2113756710369</v>
      </c>
      <c r="W144" s="15" t="n">
        <f aca="false" ca="false" dt2D="false" dtr="false" t="normal">$M144/($J144+$K144)</f>
        <v>1324.2113756710369</v>
      </c>
      <c r="X144" s="12" t="n">
        <v>2025</v>
      </c>
      <c r="Y144" s="12" t="n"/>
      <c r="Z144" s="28" t="n">
        <f aca="false" ca="false" dt2D="false" dtr="false" t="normal">AC144-R144</f>
        <v>9304922.990000002</v>
      </c>
      <c r="AA144" s="30" t="n">
        <v>0</v>
      </c>
      <c r="AB144" s="30" t="n">
        <f aca="false" ca="false" dt2D="false" dtr="false" t="normal">+(J144*12.71+K144*25.41)*12</f>
        <v>417645.51600000006</v>
      </c>
      <c r="AC144" s="30" t="n">
        <f aca="false" ca="false" dt2D="false" dtr="false" t="normal">+(J144*12.71+K144*25.41)*12*30</f>
        <v>12529365.480000002</v>
      </c>
      <c r="AG144" s="57" t="n"/>
    </row>
    <row customHeight="true" ht="12.75" outlineLevel="0" r="145">
      <c r="A145" s="8" t="n">
        <f aca="false" ca="false" dt2D="false" dtr="false" t="normal">A144+1</f>
        <v>112</v>
      </c>
      <c r="B145" s="8" t="n">
        <f aca="false" ca="false" dt2D="false" dtr="false" t="normal">B144+1</f>
        <v>110</v>
      </c>
      <c r="C145" s="106" t="s">
        <v>360</v>
      </c>
      <c r="D145" s="8" t="s">
        <v>367</v>
      </c>
      <c r="E145" s="55" t="n">
        <v>1981</v>
      </c>
      <c r="F145" s="12" t="s">
        <v>5</v>
      </c>
      <c r="G145" s="12" t="n">
        <v>4</v>
      </c>
      <c r="H145" s="12" t="n">
        <v>2</v>
      </c>
      <c r="I145" s="56" t="n">
        <v>1312.5</v>
      </c>
      <c r="J145" s="56" t="n">
        <v>1312.5</v>
      </c>
      <c r="K145" s="56" t="n">
        <v>0</v>
      </c>
      <c r="L145" s="55" t="n">
        <v>60</v>
      </c>
      <c r="M145" s="15" t="n">
        <f aca="false" ca="false" dt2D="false" dtr="false" t="normal">SUM(N145:S145)</f>
        <v>2611340.21</v>
      </c>
      <c r="N145" s="15" t="n"/>
      <c r="O145" s="15" t="n">
        <v>340609.59</v>
      </c>
      <c r="P145" s="15" t="n"/>
      <c r="Q145" s="15" t="n">
        <v>200182.5</v>
      </c>
      <c r="R145" s="15" t="n">
        <v>2070548.12</v>
      </c>
      <c r="S145" s="15" t="n">
        <f aca="false" ca="false" dt2D="false" dtr="false" t="normal">T145+U145</f>
        <v>0</v>
      </c>
      <c r="T145" s="15" t="n"/>
      <c r="U145" s="15" t="n"/>
      <c r="V145" s="15" t="n">
        <f aca="false" ca="false" dt2D="false" dtr="false" t="normal">$M145/($J145+$K145)</f>
        <v>1989.592540952381</v>
      </c>
      <c r="W145" s="15" t="n">
        <f aca="false" ca="false" dt2D="false" dtr="false" t="normal">$M145/($J145+$K145)</f>
        <v>1989.592540952381</v>
      </c>
      <c r="X145" s="12" t="n">
        <v>2025</v>
      </c>
      <c r="Y145" s="12" t="n"/>
      <c r="Z145" s="28" t="n">
        <f aca="false" ca="false" dt2D="false" dtr="false" t="normal">AC145-R145</f>
        <v>3934926.88</v>
      </c>
      <c r="AA145" s="30" t="n">
        <v>0</v>
      </c>
      <c r="AB145" s="30" t="n">
        <f aca="false" ca="false" dt2D="false" dtr="false" t="normal">+(J145*12.71+K145*25.41)*12</f>
        <v>200182.5</v>
      </c>
      <c r="AC145" s="30" t="n">
        <f aca="false" ca="false" dt2D="false" dtr="false" t="normal">+(J145*12.71+K145*25.41)*12*30</f>
        <v>6005475</v>
      </c>
      <c r="AG145" s="57" t="n"/>
    </row>
    <row customHeight="true" ht="12.75" outlineLevel="0" r="146">
      <c r="A146" s="8" t="n">
        <f aca="false" ca="false" dt2D="false" dtr="false" t="normal">A145+1</f>
        <v>113</v>
      </c>
      <c r="B146" s="8" t="n">
        <f aca="false" ca="false" dt2D="false" dtr="false" t="normal">B145+1</f>
        <v>111</v>
      </c>
      <c r="C146" s="106" t="s">
        <v>360</v>
      </c>
      <c r="D146" s="8" t="s">
        <v>369</v>
      </c>
      <c r="E146" s="55" t="n">
        <v>1979</v>
      </c>
      <c r="F146" s="12" t="s">
        <v>5</v>
      </c>
      <c r="G146" s="12" t="n">
        <v>4</v>
      </c>
      <c r="H146" s="12" t="n">
        <v>2</v>
      </c>
      <c r="I146" s="56" t="n">
        <v>1304.3</v>
      </c>
      <c r="J146" s="56" t="n">
        <v>1304.3</v>
      </c>
      <c r="K146" s="56" t="n">
        <v>0</v>
      </c>
      <c r="L146" s="55" t="n">
        <v>47</v>
      </c>
      <c r="M146" s="15" t="n">
        <f aca="false" ca="false" dt2D="false" dtr="false" t="normal">SUM(N146:S146)</f>
        <v>1659979.82</v>
      </c>
      <c r="N146" s="15" t="n"/>
      <c r="O146" s="15" t="n"/>
      <c r="P146" s="15" t="n"/>
      <c r="Q146" s="15" t="n">
        <v>198931.84</v>
      </c>
      <c r="R146" s="15" t="n">
        <v>1461047.98</v>
      </c>
      <c r="S146" s="15" t="n"/>
      <c r="T146" s="15" t="n"/>
      <c r="U146" s="15" t="n"/>
      <c r="V146" s="15" t="n">
        <f aca="false" ca="false" dt2D="false" dtr="false" t="normal">$M146/($J146+$K146)</f>
        <v>1272.6978609215673</v>
      </c>
      <c r="W146" s="15" t="n">
        <f aca="false" ca="false" dt2D="false" dtr="false" t="normal">$M146/($J146+$K146)</f>
        <v>1272.6978609215673</v>
      </c>
      <c r="X146" s="12" t="n">
        <v>2025</v>
      </c>
      <c r="Y146" s="12" t="n"/>
      <c r="Z146" s="28" t="n">
        <f aca="false" ca="false" dt2D="false" dtr="false" t="normal">AC146-R146</f>
        <v>4506907.1</v>
      </c>
      <c r="AA146" s="30" t="n">
        <v>0</v>
      </c>
      <c r="AB146" s="30" t="n">
        <f aca="false" ca="false" dt2D="false" dtr="false" t="normal">+(J146*12.71+K146*25.41)*12</f>
        <v>198931.836</v>
      </c>
      <c r="AC146" s="30" t="n">
        <f aca="false" ca="false" dt2D="false" dtr="false" t="normal">+(J146*12.71+K146*25.41)*12*30</f>
        <v>5967955.08</v>
      </c>
      <c r="AG146" s="57" t="n"/>
    </row>
    <row customHeight="true" ht="12.75" outlineLevel="0" r="147">
      <c r="A147" s="8" t="n">
        <f aca="false" ca="false" dt2D="false" dtr="false" t="normal">A146+1</f>
        <v>114</v>
      </c>
      <c r="B147" s="8" t="n">
        <f aca="false" ca="false" dt2D="false" dtr="false" t="normal">B146+1</f>
        <v>112</v>
      </c>
      <c r="C147" s="106" t="s">
        <v>360</v>
      </c>
      <c r="D147" s="8" t="s">
        <v>371</v>
      </c>
      <c r="E147" s="55" t="n">
        <v>1975</v>
      </c>
      <c r="F147" s="12" t="s">
        <v>5</v>
      </c>
      <c r="G147" s="12" t="n">
        <v>4</v>
      </c>
      <c r="H147" s="12" t="n">
        <v>2</v>
      </c>
      <c r="I147" s="56" t="n">
        <v>1415.4</v>
      </c>
      <c r="J147" s="56" t="n">
        <v>1415.4</v>
      </c>
      <c r="K147" s="56" t="n">
        <v>0</v>
      </c>
      <c r="L147" s="55" t="n">
        <v>39</v>
      </c>
      <c r="M147" s="15" t="n">
        <f aca="false" ca="false" dt2D="false" dtr="false" t="normal">SUM(N147:S147)</f>
        <v>1657121.51</v>
      </c>
      <c r="N147" s="15" t="n"/>
      <c r="O147" s="15" t="n"/>
      <c r="P147" s="15" t="n"/>
      <c r="Q147" s="15" t="n">
        <v>215876.81</v>
      </c>
      <c r="R147" s="15" t="n">
        <v>1441244.7</v>
      </c>
      <c r="S147" s="15" t="n"/>
      <c r="T147" s="15" t="n"/>
      <c r="U147" s="15" t="n"/>
      <c r="V147" s="15" t="n">
        <f aca="false" ca="false" dt2D="false" dtr="false" t="normal">$M147/($J147+$K147)</f>
        <v>1170.779645329942</v>
      </c>
      <c r="W147" s="15" t="n">
        <f aca="false" ca="false" dt2D="false" dtr="false" t="normal">$M147/($J147+$K147)</f>
        <v>1170.779645329942</v>
      </c>
      <c r="X147" s="12" t="n">
        <v>2025</v>
      </c>
      <c r="Y147" s="12" t="n"/>
      <c r="Z147" s="28" t="n">
        <f aca="false" ca="false" dt2D="false" dtr="false" t="normal">AC147-R147</f>
        <v>5035059.540000001</v>
      </c>
      <c r="AA147" s="30" t="n">
        <v>0</v>
      </c>
      <c r="AB147" s="30" t="n">
        <f aca="false" ca="false" dt2D="false" dtr="false" t="normal">+(J147*12.71+K147*25.41)*12</f>
        <v>215876.80800000005</v>
      </c>
      <c r="AC147" s="30" t="n">
        <f aca="false" ca="false" dt2D="false" dtr="false" t="normal">+(J147*12.71+K147*25.41)*12*30</f>
        <v>6476304.240000001</v>
      </c>
      <c r="AG147" s="57" t="n"/>
    </row>
    <row customHeight="true" ht="12.75" outlineLevel="0" r="148">
      <c r="A148" s="8" t="n">
        <f aca="false" ca="false" dt2D="false" dtr="false" t="normal">A147+1</f>
        <v>115</v>
      </c>
      <c r="B148" s="8" t="n">
        <f aca="false" ca="false" dt2D="false" dtr="false" t="normal">B147+1</f>
        <v>113</v>
      </c>
      <c r="C148" s="106" t="s">
        <v>373</v>
      </c>
      <c r="D148" s="8" t="s">
        <v>374</v>
      </c>
      <c r="E148" s="56" t="s">
        <v>99</v>
      </c>
      <c r="F148" s="12" t="s">
        <v>5</v>
      </c>
      <c r="G148" s="12" t="n">
        <v>5</v>
      </c>
      <c r="H148" s="55" t="n">
        <v>4</v>
      </c>
      <c r="I148" s="56" t="n">
        <v>3230.6</v>
      </c>
      <c r="J148" s="56" t="n">
        <v>2898.4</v>
      </c>
      <c r="K148" s="55" t="n">
        <v>70.2</v>
      </c>
      <c r="L148" s="15" t="n">
        <v>76</v>
      </c>
      <c r="M148" s="15" t="n">
        <f aca="false" ca="false" dt2D="false" dtr="false" t="normal">SUM(N148:S148)</f>
        <v>9507198.42</v>
      </c>
      <c r="N148" s="15" t="n"/>
      <c r="O148" s="15" t="n"/>
      <c r="P148" s="15" t="n">
        <v>923232.15</v>
      </c>
      <c r="Q148" s="15" t="n">
        <v>2875564</v>
      </c>
      <c r="R148" s="15" t="n">
        <v>5708402.27</v>
      </c>
      <c r="S148" s="15" t="n"/>
      <c r="T148" s="15" t="n"/>
      <c r="U148" s="15" t="n"/>
      <c r="V148" s="15" t="n">
        <f aca="false" ca="false" dt2D="false" dtr="false" t="normal">$M148/($J148+$K148)</f>
        <v>3202.586545846527</v>
      </c>
      <c r="W148" s="15" t="n">
        <f aca="false" ca="false" dt2D="false" dtr="false" t="normal">$M148/($J148+$K148)</f>
        <v>3202.586545846527</v>
      </c>
      <c r="X148" s="12" t="n">
        <v>2025</v>
      </c>
      <c r="Y148" s="12" t="n"/>
      <c r="Z148" s="28" t="n">
        <f aca="false" ca="false" dt2D="false" dtr="false" t="normal">AC148-R148</f>
        <v>8195678.290000001</v>
      </c>
      <c r="AA148" s="30" t="n">
        <v>2412094.65</v>
      </c>
      <c r="AB148" s="30" t="n">
        <v>463469.352</v>
      </c>
      <c r="AC148" s="30" t="n">
        <v>13904080.56</v>
      </c>
      <c r="AG148" s="57" t="n"/>
    </row>
    <row customHeight="true" ht="12.75" outlineLevel="0" r="149">
      <c r="A149" s="8" t="n">
        <f aca="false" ca="false" dt2D="false" dtr="false" t="normal">A148+1</f>
        <v>116</v>
      </c>
      <c r="B149" s="8" t="n">
        <f aca="false" ca="false" dt2D="false" dtr="false" t="normal">B148+1</f>
        <v>114</v>
      </c>
      <c r="C149" s="106" t="s">
        <v>373</v>
      </c>
      <c r="D149" s="8" t="s">
        <v>375</v>
      </c>
      <c r="E149" s="56" t="s">
        <v>170</v>
      </c>
      <c r="F149" s="12" t="s">
        <v>5</v>
      </c>
      <c r="G149" s="12" t="n">
        <v>5</v>
      </c>
      <c r="H149" s="55" t="n">
        <v>4</v>
      </c>
      <c r="I149" s="56" t="n">
        <v>3363.52</v>
      </c>
      <c r="J149" s="56" t="n">
        <v>2460.64</v>
      </c>
      <c r="K149" s="55" t="n">
        <v>0</v>
      </c>
      <c r="L149" s="15" t="n">
        <v>66</v>
      </c>
      <c r="M149" s="15" t="n">
        <f aca="false" ca="false" dt2D="false" dtr="false" t="normal">SUM(N149:S149)</f>
        <v>10485265.93</v>
      </c>
      <c r="N149" s="15" t="n"/>
      <c r="O149" s="15" t="n"/>
      <c r="P149" s="15" t="n">
        <v>1443870.05</v>
      </c>
      <c r="Q149" s="15" t="n">
        <v>1933505.06</v>
      </c>
      <c r="R149" s="15" t="n">
        <v>7107890.82</v>
      </c>
      <c r="S149" s="15" t="n"/>
      <c r="T149" s="15" t="n"/>
      <c r="U149" s="15" t="n"/>
      <c r="V149" s="15" t="n">
        <f aca="false" ca="false" dt2D="false" dtr="false" t="normal">$M149/($J149+$K149)</f>
        <v>4261.194620098836</v>
      </c>
      <c r="W149" s="15" t="n">
        <f aca="false" ca="false" dt2D="false" dtr="false" t="normal">$M149/($J149+$K149)</f>
        <v>4261.194620098836</v>
      </c>
      <c r="X149" s="12" t="n">
        <v>2025</v>
      </c>
      <c r="Y149" s="12" t="n"/>
      <c r="Z149" s="28" t="n">
        <f aca="false" ca="false" dt2D="false" dtr="false" t="normal">AC149-R149</f>
        <v>4151013.5639999993</v>
      </c>
      <c r="AA149" s="30" t="n">
        <v>1558208.25</v>
      </c>
      <c r="AB149" s="30" t="n">
        <v>375296.8128</v>
      </c>
      <c r="AC149" s="30" t="n">
        <v>11258904.384</v>
      </c>
      <c r="AG149" s="57" t="n"/>
    </row>
    <row customHeight="true" ht="12.75" outlineLevel="0" r="150">
      <c r="A150" s="8" t="n">
        <f aca="false" ca="false" dt2D="false" dtr="false" t="normal">A149+1</f>
        <v>117</v>
      </c>
      <c r="B150" s="8" t="n">
        <f aca="false" ca="false" dt2D="false" dtr="false" t="normal">B149+1</f>
        <v>115</v>
      </c>
      <c r="C150" s="106" t="s">
        <v>373</v>
      </c>
      <c r="D150" s="8" t="s">
        <v>377</v>
      </c>
      <c r="E150" s="56" t="s">
        <v>269</v>
      </c>
      <c r="F150" s="12" t="s">
        <v>5</v>
      </c>
      <c r="G150" s="12" t="n">
        <v>5</v>
      </c>
      <c r="H150" s="55" t="n">
        <v>4</v>
      </c>
      <c r="I150" s="56" t="n">
        <v>3465.54</v>
      </c>
      <c r="J150" s="56" t="n">
        <v>2476.4</v>
      </c>
      <c r="K150" s="55" t="n">
        <v>0</v>
      </c>
      <c r="L150" s="15" t="n">
        <v>58</v>
      </c>
      <c r="M150" s="15" t="n">
        <f aca="false" ca="false" dt2D="false" dtr="false" t="normal">SUM(N150:S150)</f>
        <v>10155775.82</v>
      </c>
      <c r="N150" s="15" t="n"/>
      <c r="O150" s="15" t="n"/>
      <c r="P150" s="15" t="n">
        <v>1087376.22</v>
      </c>
      <c r="Q150" s="15" t="n">
        <v>2349311.2</v>
      </c>
      <c r="R150" s="15" t="n">
        <v>6719088.4</v>
      </c>
      <c r="S150" s="15" t="n"/>
      <c r="T150" s="15" t="n"/>
      <c r="U150" s="15" t="n"/>
      <c r="V150" s="15" t="n">
        <f aca="false" ca="false" dt2D="false" dtr="false" t="normal">$M150/($J150+$K150)</f>
        <v>4101.023994508157</v>
      </c>
      <c r="W150" s="15" t="n">
        <f aca="false" ca="false" dt2D="false" dtr="false" t="normal">$M150/($J150+$K150)</f>
        <v>4101.023994508157</v>
      </c>
      <c r="X150" s="12" t="n">
        <v>2025</v>
      </c>
      <c r="Y150" s="12" t="n"/>
      <c r="Z150" s="28" t="n">
        <f aca="false" ca="false" dt2D="false" dtr="false" t="normal">AC150-R150</f>
        <v>4611927.4399999995</v>
      </c>
      <c r="AA150" s="30" t="n">
        <v>1971610.67</v>
      </c>
      <c r="AB150" s="30" t="n">
        <v>377700.528</v>
      </c>
      <c r="AC150" s="30" t="n">
        <v>11331015.84</v>
      </c>
      <c r="AG150" s="57" t="n"/>
    </row>
    <row customHeight="true" ht="12.75" outlineLevel="0" r="151">
      <c r="A151" s="8" t="n">
        <f aca="false" ca="false" dt2D="false" dtr="false" t="normal">A150+1</f>
        <v>118</v>
      </c>
      <c r="B151" s="8" t="n">
        <f aca="false" ca="false" dt2D="false" dtr="false" t="normal">B150+1</f>
        <v>116</v>
      </c>
      <c r="C151" s="106" t="s">
        <v>373</v>
      </c>
      <c r="D151" s="8" t="s">
        <v>378</v>
      </c>
      <c r="E151" s="56" t="s">
        <v>162</v>
      </c>
      <c r="F151" s="12" t="s">
        <v>5</v>
      </c>
      <c r="G151" s="12" t="n">
        <v>5</v>
      </c>
      <c r="H151" s="55" t="n">
        <v>4</v>
      </c>
      <c r="I151" s="56" t="n">
        <v>3385.44</v>
      </c>
      <c r="J151" s="56" t="n">
        <v>2533.7</v>
      </c>
      <c r="K151" s="55" t="n">
        <v>0</v>
      </c>
      <c r="L151" s="15" t="n">
        <v>72</v>
      </c>
      <c r="M151" s="15" t="n">
        <f aca="false" ca="false" dt2D="false" dtr="false" t="normal">SUM(N151:S151)</f>
        <v>10245115.58</v>
      </c>
      <c r="N151" s="15" t="n"/>
      <c r="O151" s="15" t="n"/>
      <c r="P151" s="15" t="n">
        <v>1477942.31</v>
      </c>
      <c r="Q151" s="15" t="n">
        <v>2038264.65</v>
      </c>
      <c r="R151" s="15" t="n">
        <v>6728908.62</v>
      </c>
      <c r="S151" s="15" t="n"/>
      <c r="T151" s="15" t="n"/>
      <c r="U151" s="15" t="n"/>
      <c r="V151" s="15" t="n">
        <f aca="false" ca="false" dt2D="false" dtr="false" t="normal">$M151/($J151+$K151)</f>
        <v>4043.539321940246</v>
      </c>
      <c r="W151" s="15" t="n">
        <f aca="false" ca="false" dt2D="false" dtr="false" t="normal">$M151/($J151+$K151)</f>
        <v>4043.539321940246</v>
      </c>
      <c r="X151" s="12" t="n">
        <v>2025</v>
      </c>
      <c r="Y151" s="12" t="n"/>
      <c r="Z151" s="28" t="n">
        <f aca="false" ca="false" dt2D="false" dtr="false" t="normal">AC151-R151</f>
        <v>4864289.100000001</v>
      </c>
      <c r="AA151" s="30" t="n">
        <v>1651824.73</v>
      </c>
      <c r="AB151" s="30" t="n">
        <v>386439.924</v>
      </c>
      <c r="AC151" s="30" t="n">
        <v>11593197.72</v>
      </c>
      <c r="AG151" s="57" t="n"/>
    </row>
    <row customHeight="true" ht="12.75" outlineLevel="0" r="152">
      <c r="A152" s="8" t="n">
        <f aca="false" ca="false" dt2D="false" dtr="false" t="normal">A151+1</f>
        <v>119</v>
      </c>
      <c r="B152" s="8" t="n">
        <f aca="false" ca="false" dt2D="false" dtr="false" t="normal">B151+1</f>
        <v>117</v>
      </c>
      <c r="C152" s="106" t="s">
        <v>373</v>
      </c>
      <c r="D152" s="8" t="s">
        <v>380</v>
      </c>
      <c r="E152" s="56" t="s">
        <v>340</v>
      </c>
      <c r="F152" s="12" t="s">
        <v>5</v>
      </c>
      <c r="G152" s="12" t="n">
        <v>5</v>
      </c>
      <c r="H152" s="56" t="s">
        <v>76</v>
      </c>
      <c r="I152" s="56" t="n">
        <v>2782.37</v>
      </c>
      <c r="J152" s="56" t="n">
        <v>2114.6</v>
      </c>
      <c r="K152" s="55" t="n">
        <v>178.5</v>
      </c>
      <c r="L152" s="15" t="n">
        <v>53</v>
      </c>
      <c r="M152" s="15" t="n">
        <f aca="false" ca="false" dt2D="false" dtr="false" t="normal">SUM(N152:S152)</f>
        <v>9673273.05</v>
      </c>
      <c r="N152" s="15" t="n"/>
      <c r="O152" s="15" t="n"/>
      <c r="P152" s="15" t="n">
        <v>67579.27</v>
      </c>
      <c r="Q152" s="15" t="n">
        <v>2298626.89</v>
      </c>
      <c r="R152" s="15" t="n">
        <v>7307066.89</v>
      </c>
      <c r="S152" s="15" t="n"/>
      <c r="T152" s="15" t="n"/>
      <c r="U152" s="15" t="n"/>
      <c r="V152" s="15" t="n">
        <f aca="false" ca="false" dt2D="false" dtr="false" t="normal">$M152/($J152+$K152)</f>
        <v>4218.42616981379</v>
      </c>
      <c r="W152" s="15" t="n">
        <f aca="false" ca="false" dt2D="false" dtr="false" t="normal">$M152/($J152+$K152)</f>
        <v>4218.42616981379</v>
      </c>
      <c r="X152" s="12" t="n">
        <v>2025</v>
      </c>
      <c r="Y152" s="12" t="n"/>
      <c r="Z152" s="28" t="n">
        <f aca="false" ca="false" dt2D="false" dtr="false" t="normal">AC152-R152</f>
        <v>4001343.4699999997</v>
      </c>
      <c r="AA152" s="30" t="n">
        <v>1921679.88</v>
      </c>
      <c r="AB152" s="30" t="n">
        <v>376947.012</v>
      </c>
      <c r="AC152" s="30" t="n">
        <v>11308410.36</v>
      </c>
      <c r="AG152" s="57" t="n"/>
    </row>
    <row customHeight="true" ht="12.75" outlineLevel="0" r="153">
      <c r="A153" s="8" t="n">
        <f aca="false" ca="false" dt2D="false" dtr="false" t="normal">A152+1</f>
        <v>120</v>
      </c>
      <c r="B153" s="8" t="n">
        <f aca="false" ca="false" dt2D="false" dtr="false" t="normal">B152+1</f>
        <v>118</v>
      </c>
      <c r="C153" s="106" t="s">
        <v>382</v>
      </c>
      <c r="D153" s="8" t="s">
        <v>383</v>
      </c>
      <c r="E153" s="55" t="s">
        <v>170</v>
      </c>
      <c r="F153" s="12" t="s">
        <v>5</v>
      </c>
      <c r="G153" s="12" t="n">
        <v>5</v>
      </c>
      <c r="H153" s="12" t="n">
        <v>4</v>
      </c>
      <c r="I153" s="56" t="n">
        <v>4316.7</v>
      </c>
      <c r="J153" s="56" t="n">
        <v>4246.4</v>
      </c>
      <c r="K153" s="56" t="n">
        <v>70.3000000000002</v>
      </c>
      <c r="L153" s="55" t="n">
        <v>164</v>
      </c>
      <c r="M153" s="15" t="n">
        <f aca="false" ca="false" dt2D="false" dtr="false" t="normal">SUM(N153:S153)</f>
        <v>6463326.63</v>
      </c>
      <c r="N153" s="15" t="n"/>
      <c r="O153" s="15" t="n"/>
      <c r="P153" s="15" t="n"/>
      <c r="Q153" s="15" t="n">
        <v>3951505.52</v>
      </c>
      <c r="R153" s="15" t="n">
        <v>2511821.11</v>
      </c>
      <c r="S153" s="15" t="n"/>
      <c r="T153" s="15" t="n"/>
      <c r="U153" s="15" t="n"/>
      <c r="V153" s="15" t="n">
        <f aca="false" ca="false" dt2D="false" dtr="false" t="normal">$M153/($J153+$K153)</f>
        <v>1497.2841823615263</v>
      </c>
      <c r="W153" s="15" t="n">
        <f aca="false" ca="false" dt2D="false" dtr="false" t="normal">$M153/($J153+$K153)</f>
        <v>1497.2841823615263</v>
      </c>
      <c r="X153" s="12" t="n">
        <v>2025</v>
      </c>
      <c r="Y153" s="12" t="n"/>
      <c r="Z153" s="28" t="n">
        <f aca="false" ca="false" dt2D="false" dtr="false" t="normal">AC153-R153</f>
        <v>17988005.570000004</v>
      </c>
      <c r="AA153" s="30" t="n">
        <v>3626271.25</v>
      </c>
      <c r="AB153" s="30" t="n">
        <f aca="false" ca="false" dt2D="false" dtr="false" t="normal">+(J153*12.98+K153*25.97)*12</f>
        <v>683327.5560000001</v>
      </c>
      <c r="AC153" s="30" t="n">
        <f aca="false" ca="false" dt2D="false" dtr="false" t="normal">+(J153*12.98+K153*25.97)*12*30</f>
        <v>20499826.680000003</v>
      </c>
      <c r="AG153" s="57" t="n"/>
    </row>
    <row customHeight="true" ht="12.75" outlineLevel="0" r="154">
      <c r="A154" s="8" t="n">
        <f aca="false" ca="false" dt2D="false" dtr="false" t="normal">A153+1</f>
        <v>121</v>
      </c>
      <c r="B154" s="8" t="n">
        <f aca="false" ca="false" dt2D="false" dtr="false" t="normal">B153+1</f>
        <v>119</v>
      </c>
      <c r="C154" s="106" t="s">
        <v>382</v>
      </c>
      <c r="D154" s="8" t="s">
        <v>385</v>
      </c>
      <c r="E154" s="55" t="s">
        <v>166</v>
      </c>
      <c r="F154" s="12" t="s">
        <v>5</v>
      </c>
      <c r="G154" s="12" t="n">
        <v>5</v>
      </c>
      <c r="H154" s="12" t="n">
        <v>4</v>
      </c>
      <c r="I154" s="56" t="n">
        <v>4324</v>
      </c>
      <c r="J154" s="56" t="n">
        <v>4252.6</v>
      </c>
      <c r="K154" s="56" t="n">
        <v>71.3999999999996</v>
      </c>
      <c r="L154" s="55" t="n">
        <v>160</v>
      </c>
      <c r="M154" s="15" t="n">
        <f aca="false" ca="false" dt2D="false" dtr="false" t="normal">SUM(N154:S154)</f>
        <v>13331143.440000001</v>
      </c>
      <c r="N154" s="15" t="n"/>
      <c r="O154" s="15" t="n"/>
      <c r="P154" s="15" t="n"/>
      <c r="Q154" s="15" t="n">
        <v>2871178.04</v>
      </c>
      <c r="R154" s="15" t="n">
        <v>10459965.4</v>
      </c>
      <c r="S154" s="15" t="n"/>
      <c r="T154" s="15" t="n"/>
      <c r="U154" s="15" t="n"/>
      <c r="V154" s="15" t="n">
        <f aca="false" ca="false" dt2D="false" dtr="false" t="normal">$M154/($J154+$K154)</f>
        <v>3083.05814986124</v>
      </c>
      <c r="W154" s="15" t="n">
        <f aca="false" ca="false" dt2D="false" dtr="false" t="normal">$M154/($J154+$K154)</f>
        <v>3083.05814986124</v>
      </c>
      <c r="X154" s="12" t="n">
        <v>2025</v>
      </c>
      <c r="Y154" s="12" t="n"/>
      <c r="Z154" s="28" t="n">
        <f aca="false" ca="false" dt2D="false" dtr="false" t="normal">AC154-R154</f>
        <v>10079116.759999996</v>
      </c>
      <c r="AA154" s="30" t="n">
        <v>2559035.7</v>
      </c>
      <c r="AB154" s="30" t="n">
        <f aca="false" ca="false" dt2D="false" dtr="false" t="normal">+(J154*12.98+K154*25.97)*12</f>
        <v>684636.0719999999</v>
      </c>
      <c r="AC154" s="30" t="n">
        <f aca="false" ca="false" dt2D="false" dtr="false" t="normal">+(J154*12.98+K154*25.97)*12*30</f>
        <v>20539082.159999996</v>
      </c>
      <c r="AG154" s="57" t="n"/>
    </row>
    <row customHeight="true" ht="12.75" outlineLevel="0" r="155">
      <c r="A155" s="8" t="n">
        <f aca="false" ca="false" dt2D="false" dtr="false" t="normal">A154+1</f>
        <v>122</v>
      </c>
      <c r="B155" s="8" t="n">
        <f aca="false" ca="false" dt2D="false" dtr="false" t="normal">B154+1</f>
        <v>120</v>
      </c>
      <c r="C155" s="106" t="s">
        <v>382</v>
      </c>
      <c r="D155" s="8" t="s">
        <v>387</v>
      </c>
      <c r="E155" s="55" t="s">
        <v>83</v>
      </c>
      <c r="F155" s="12" t="s">
        <v>5</v>
      </c>
      <c r="G155" s="12" t="n">
        <v>2</v>
      </c>
      <c r="H155" s="12" t="n">
        <v>2</v>
      </c>
      <c r="I155" s="56" t="n">
        <v>1659.7</v>
      </c>
      <c r="J155" s="56" t="n">
        <v>870.6</v>
      </c>
      <c r="K155" s="56" t="n">
        <v>789.1</v>
      </c>
      <c r="L155" s="55" t="n">
        <v>27</v>
      </c>
      <c r="M155" s="15" t="n">
        <f aca="false" ca="false" dt2D="false" dtr="false" t="normal">SUM(N155:S155)</f>
        <v>1029902.68</v>
      </c>
      <c r="N155" s="15" t="n"/>
      <c r="O155" s="15" t="n"/>
      <c r="P155" s="15" t="n"/>
      <c r="Q155" s="15" t="n">
        <v>373396.28</v>
      </c>
      <c r="R155" s="15" t="n">
        <v>656506.4</v>
      </c>
      <c r="S155" s="15" t="n"/>
      <c r="T155" s="15" t="n"/>
      <c r="U155" s="15" t="n"/>
      <c r="V155" s="15" t="n">
        <f aca="false" ca="false" dt2D="false" dtr="false" t="normal">$M155/($J155+$K155)</f>
        <v>620.5354461649696</v>
      </c>
      <c r="W155" s="15" t="n">
        <f aca="false" ca="false" dt2D="false" dtr="false" t="normal">$M155/($J155+$K155)</f>
        <v>620.5354461649696</v>
      </c>
      <c r="X155" s="12" t="n">
        <v>2025</v>
      </c>
      <c r="Y155" s="12" t="n"/>
      <c r="Z155" s="28" t="n">
        <f aca="false" ca="false" dt2D="false" dtr="false" t="normal">AC155-R155</f>
        <v>9260927.659999998</v>
      </c>
      <c r="AA155" s="30" t="n">
        <v>0</v>
      </c>
      <c r="AB155" s="30" t="n">
        <f aca="false" ca="false" dt2D="false" dtr="false" t="normal">+(J155*12.71+K155*25.41)*12</f>
        <v>373396.284</v>
      </c>
      <c r="AC155" s="30" t="n">
        <f aca="false" ca="false" dt2D="false" dtr="false" t="normal">+(J155*12.71+K155*25.41)*12*30-'[7]Лист1'!$AQ$494</f>
        <v>9917434.059999999</v>
      </c>
      <c r="AG155" s="57" t="n"/>
    </row>
    <row customHeight="true" ht="12.75" outlineLevel="0" r="156">
      <c r="A156" s="8" t="n">
        <f aca="false" ca="false" dt2D="false" dtr="false" t="normal">A155+1</f>
        <v>123</v>
      </c>
      <c r="B156" s="8" t="n">
        <f aca="false" ca="false" dt2D="false" dtr="false" t="normal">B155+1</f>
        <v>121</v>
      </c>
      <c r="C156" s="106" t="s">
        <v>389</v>
      </c>
      <c r="D156" s="8" t="s">
        <v>390</v>
      </c>
      <c r="E156" s="55" t="s">
        <v>152</v>
      </c>
      <c r="F156" s="12" t="s">
        <v>5</v>
      </c>
      <c r="G156" s="12" t="n">
        <v>5</v>
      </c>
      <c r="H156" s="12" t="n">
        <v>2</v>
      </c>
      <c r="I156" s="56" t="n">
        <v>1575.1</v>
      </c>
      <c r="J156" s="56" t="n">
        <v>1575.1</v>
      </c>
      <c r="K156" s="56" t="n">
        <v>0</v>
      </c>
      <c r="L156" s="55" t="n">
        <v>61</v>
      </c>
      <c r="M156" s="15" t="n">
        <f aca="false" ca="false" dt2D="false" dtr="false" t="normal">SUM(N156:S156)</f>
        <v>2127632.94</v>
      </c>
      <c r="N156" s="15" t="n"/>
      <c r="O156" s="15" t="n"/>
      <c r="P156" s="15" t="n"/>
      <c r="Q156" s="15" t="n">
        <v>53191.79</v>
      </c>
      <c r="R156" s="15" t="n">
        <v>2074441.15</v>
      </c>
      <c r="S156" s="15" t="n"/>
      <c r="T156" s="15" t="n"/>
      <c r="U156" s="15" t="n"/>
      <c r="V156" s="15" t="n">
        <f aca="false" ca="false" dt2D="false" dtr="false" t="normal">$M156/($J156+$K156)</f>
        <v>1350.7922925528537</v>
      </c>
      <c r="W156" s="15" t="n">
        <f aca="false" ca="false" dt2D="false" dtr="false" t="normal">$M156/($J156+$K156)</f>
        <v>1350.7922925528537</v>
      </c>
      <c r="X156" s="12" t="n">
        <v>2025</v>
      </c>
      <c r="Y156" s="12" t="n"/>
      <c r="Z156" s="28" t="n">
        <f aca="false" ca="false" dt2D="false" dtr="false" t="normal">AC156-R156</f>
        <v>4077181.7500000005</v>
      </c>
      <c r="AA156" s="30" t="n">
        <v>0</v>
      </c>
      <c r="AB156" s="30" t="n">
        <f aca="false" ca="false" dt2D="false" dtr="false" t="normal">+(J156*12.98+K156*25.97)*12</f>
        <v>245337.576</v>
      </c>
      <c r="AC156" s="30" t="n">
        <f aca="false" ca="false" dt2D="false" dtr="false" t="normal">+(J156*12.98+K156*25.97)*12*30-'[7]Лист1'!$AQ$496</f>
        <v>6151622.9</v>
      </c>
      <c r="AG156" s="57" t="n"/>
    </row>
    <row customHeight="true" ht="12.75" outlineLevel="0" r="157">
      <c r="A157" s="8" t="n">
        <f aca="false" ca="false" dt2D="false" dtr="false" t="normal">A156+1</f>
        <v>124</v>
      </c>
      <c r="B157" s="8" t="n">
        <f aca="false" ca="false" dt2D="false" dtr="false" t="normal">B156+1</f>
        <v>122</v>
      </c>
      <c r="C157" s="106" t="s">
        <v>389</v>
      </c>
      <c r="D157" s="8" t="s">
        <v>392</v>
      </c>
      <c r="E157" s="55" t="n">
        <v>1982</v>
      </c>
      <c r="F157" s="12" t="s">
        <v>5</v>
      </c>
      <c r="G157" s="12" t="n">
        <v>5</v>
      </c>
      <c r="H157" s="12" t="n">
        <v>2</v>
      </c>
      <c r="I157" s="56" t="n">
        <v>1767.9</v>
      </c>
      <c r="J157" s="56" t="n">
        <v>1603</v>
      </c>
      <c r="K157" s="56" t="n">
        <v>0</v>
      </c>
      <c r="L157" s="55" t="n">
        <v>65</v>
      </c>
      <c r="M157" s="15" t="n">
        <f aca="false" ca="false" dt2D="false" dtr="false" t="normal">SUM(N157:S157)</f>
        <v>670078.2</v>
      </c>
      <c r="N157" s="15" t="n"/>
      <c r="O157" s="15" t="n"/>
      <c r="P157" s="15" t="n"/>
      <c r="Q157" s="15" t="n">
        <v>249683.28</v>
      </c>
      <c r="R157" s="15" t="n">
        <v>282571.68</v>
      </c>
      <c r="S157" s="15" t="n">
        <f aca="false" ca="false" dt2D="false" dtr="false" t="normal">T157+U157</f>
        <v>137823.24</v>
      </c>
      <c r="T157" s="15" t="n"/>
      <c r="U157" s="15" t="n">
        <v>137823.24</v>
      </c>
      <c r="V157" s="15" t="n">
        <f aca="false" ca="false" dt2D="false" dtr="false" t="normal">$M157/($J157+$K157)</f>
        <v>418.01509669369926</v>
      </c>
      <c r="W157" s="15" t="n">
        <f aca="false" ca="false" dt2D="false" dtr="false" t="normal">$M157/($J157+$K157)</f>
        <v>418.01509669369926</v>
      </c>
      <c r="X157" s="12" t="n">
        <v>2025</v>
      </c>
      <c r="Y157" s="12" t="n"/>
      <c r="Z157" s="28" t="n">
        <f aca="false" ca="false" dt2D="false" dtr="false" t="normal">AC157-R157</f>
        <v>6063046.260000001</v>
      </c>
      <c r="AA157" s="30" t="n">
        <v>0</v>
      </c>
      <c r="AB157" s="30" t="n">
        <f aca="false" ca="false" dt2D="false" dtr="false" t="normal">+(J157*12.98+K157*25.97)*12</f>
        <v>249683.28000000003</v>
      </c>
      <c r="AC157" s="30" t="n">
        <f aca="false" ca="false" dt2D="false" dtr="false" t="normal">+(J157*12.98+K157*25.97)*12*30-'[5]Лист1'!$AQ$248</f>
        <v>6345617.94</v>
      </c>
      <c r="AG157" s="57" t="n"/>
    </row>
    <row customHeight="true" ht="12.75" outlineLevel="0" r="158">
      <c r="A158" s="8" t="n">
        <f aca="false" ca="false" dt2D="false" dtr="false" t="normal">A157+1</f>
        <v>125</v>
      </c>
      <c r="B158" s="8" t="n">
        <f aca="false" ca="false" dt2D="false" dtr="false" t="normal">B157+1</f>
        <v>123</v>
      </c>
      <c r="C158" s="106" t="s">
        <v>389</v>
      </c>
      <c r="D158" s="8" t="s">
        <v>394</v>
      </c>
      <c r="E158" s="55" t="n">
        <v>1992</v>
      </c>
      <c r="F158" s="12" t="s">
        <v>5</v>
      </c>
      <c r="G158" s="12" t="n">
        <v>5</v>
      </c>
      <c r="H158" s="12" t="n">
        <v>2</v>
      </c>
      <c r="I158" s="56" t="n">
        <v>1787.3</v>
      </c>
      <c r="J158" s="56" t="n">
        <v>1278.2</v>
      </c>
      <c r="K158" s="56" t="n">
        <v>214.2</v>
      </c>
      <c r="L158" s="55" t="n">
        <v>44</v>
      </c>
      <c r="M158" s="15" t="n">
        <f aca="false" ca="false" dt2D="false" dtr="false" t="normal">SUM(N158:S158)</f>
        <v>639766.01</v>
      </c>
      <c r="N158" s="15" t="n"/>
      <c r="O158" s="15" t="n"/>
      <c r="P158" s="15" t="n"/>
      <c r="Q158" s="15" t="n">
        <v>265845.72</v>
      </c>
      <c r="R158" s="15" t="n">
        <v>259400.64</v>
      </c>
      <c r="S158" s="15" t="n">
        <f aca="false" ca="false" dt2D="false" dtr="false" t="normal">T158+U158</f>
        <v>114519.65</v>
      </c>
      <c r="T158" s="15" t="n"/>
      <c r="U158" s="15" t="n">
        <v>114519.65</v>
      </c>
      <c r="V158" s="15" t="n">
        <f aca="false" ca="false" dt2D="false" dtr="false" t="normal">$M158/($J158+$K158)</f>
        <v>428.68266550522645</v>
      </c>
      <c r="W158" s="15" t="n">
        <f aca="false" ca="false" dt2D="false" dtr="false" t="normal">$M158/($J158+$K158)</f>
        <v>428.68266550522645</v>
      </c>
      <c r="X158" s="12" t="n">
        <v>2025</v>
      </c>
      <c r="Y158" s="12" t="n"/>
      <c r="Z158" s="28" t="n">
        <f aca="false" ca="false" dt2D="false" dtr="false" t="normal">AC158-R158</f>
        <v>6545891.13</v>
      </c>
      <c r="AA158" s="30" t="n">
        <v>0</v>
      </c>
      <c r="AB158" s="30" t="n">
        <f aca="false" ca="false" dt2D="false" dtr="false" t="normal">+(J158*12.98+K158*25.97)*12</f>
        <v>265845.72</v>
      </c>
      <c r="AC158" s="30" t="n">
        <f aca="false" ca="false" dt2D="false" dtr="false" t="normal">+(J158*12.98+K158*25.97)*12*30-'[5]Лист1'!$AQ$249</f>
        <v>6805291.77</v>
      </c>
      <c r="AG158" s="57" t="n"/>
    </row>
    <row customHeight="true" ht="12.75" outlineLevel="0" r="159">
      <c r="A159" s="8" t="n">
        <f aca="false" ca="false" dt2D="false" dtr="false" t="normal">A158+1</f>
        <v>126</v>
      </c>
      <c r="B159" s="8" t="n">
        <f aca="false" ca="false" dt2D="false" dtr="false" t="normal">B158+1</f>
        <v>124</v>
      </c>
      <c r="C159" s="106" t="s">
        <v>389</v>
      </c>
      <c r="D159" s="8" t="s">
        <v>397</v>
      </c>
      <c r="E159" s="55" t="n">
        <v>1974</v>
      </c>
      <c r="F159" s="12" t="s">
        <v>5</v>
      </c>
      <c r="G159" s="12" t="n">
        <v>2</v>
      </c>
      <c r="H159" s="12" t="n">
        <v>3</v>
      </c>
      <c r="I159" s="56" t="n">
        <v>1039.5</v>
      </c>
      <c r="J159" s="56" t="n">
        <v>915.4</v>
      </c>
      <c r="K159" s="56" t="n">
        <v>0</v>
      </c>
      <c r="L159" s="55" t="n">
        <v>39</v>
      </c>
      <c r="M159" s="15" t="n">
        <f aca="false" ca="false" dt2D="false" dtr="false" t="normal">SUM(N159:S159)</f>
        <v>449325.8</v>
      </c>
      <c r="N159" s="15" t="n"/>
      <c r="O159" s="15" t="n"/>
      <c r="P159" s="15" t="n"/>
      <c r="Q159" s="15" t="n">
        <v>142582.7</v>
      </c>
      <c r="R159" s="15" t="n">
        <v>306743.1</v>
      </c>
      <c r="S159" s="15" t="n"/>
      <c r="T159" s="15" t="n"/>
      <c r="U159" s="15" t="n"/>
      <c r="V159" s="15" t="n">
        <f aca="false" ca="false" dt2D="false" dtr="false" t="normal">$M159/($J159+$K159)</f>
        <v>490.85186803583133</v>
      </c>
      <c r="W159" s="15" t="n">
        <f aca="false" ca="false" dt2D="false" dtr="false" t="normal">$M159/($J159+$K159)</f>
        <v>490.85186803583133</v>
      </c>
      <c r="X159" s="12" t="n">
        <v>2025</v>
      </c>
      <c r="Y159" s="12" t="n"/>
      <c r="Z159" s="28" t="n">
        <f aca="false" ca="false" dt2D="false" dtr="false" t="normal">AC159-R159</f>
        <v>3202742.48</v>
      </c>
      <c r="AA159" s="30" t="n">
        <v>0</v>
      </c>
      <c r="AB159" s="30" t="n">
        <f aca="false" ca="false" dt2D="false" dtr="false" t="normal">+(J159*12.98+K159*25.97)*12</f>
        <v>142582.704</v>
      </c>
      <c r="AC159" s="30" t="n">
        <f aca="false" ca="false" dt2D="false" dtr="false" t="normal">+(J159*12.98+K159*25.97)*12*30-'[7]Лист1'!$AQ$498</f>
        <v>3509485.58</v>
      </c>
      <c r="AG159" s="57" t="n"/>
    </row>
    <row customHeight="true" ht="12.75" outlineLevel="0" r="160">
      <c r="A160" s="8" t="n">
        <f aca="false" ca="false" dt2D="false" dtr="false" t="normal">A159+1</f>
        <v>127</v>
      </c>
      <c r="B160" s="8" t="n">
        <f aca="false" ca="false" dt2D="false" dtr="false" t="normal">B159+1</f>
        <v>125</v>
      </c>
      <c r="C160" s="106" t="s">
        <v>389</v>
      </c>
      <c r="D160" s="8" t="s">
        <v>399</v>
      </c>
      <c r="E160" s="55" t="s">
        <v>264</v>
      </c>
      <c r="F160" s="12" t="s">
        <v>5</v>
      </c>
      <c r="G160" s="12" t="n">
        <v>4</v>
      </c>
      <c r="H160" s="12" t="n">
        <v>4</v>
      </c>
      <c r="I160" s="56" t="n">
        <v>2493.9</v>
      </c>
      <c r="J160" s="56" t="n">
        <v>2493.9</v>
      </c>
      <c r="K160" s="56" t="n">
        <v>0</v>
      </c>
      <c r="L160" s="55" t="n">
        <v>121</v>
      </c>
      <c r="M160" s="15" t="n">
        <f aca="false" ca="false" dt2D="false" dtr="false" t="normal">SUM(N160:S160)</f>
        <v>5383323.91</v>
      </c>
      <c r="N160" s="15" t="n"/>
      <c r="O160" s="15" t="n"/>
      <c r="P160" s="15" t="n"/>
      <c r="Q160" s="15" t="n">
        <v>279569.7</v>
      </c>
      <c r="R160" s="15" t="n">
        <v>5103754.21</v>
      </c>
      <c r="S160" s="15" t="n"/>
      <c r="T160" s="15" t="n"/>
      <c r="U160" s="15" t="n"/>
      <c r="V160" s="15" t="n">
        <f aca="false" ca="false" dt2D="false" dtr="false" t="normal">$M160/($J160+$K160)</f>
        <v>2158.596539556518</v>
      </c>
      <c r="W160" s="15" t="n">
        <f aca="false" ca="false" dt2D="false" dtr="false" t="normal">$M160/($J160+$K160)</f>
        <v>2158.596539556518</v>
      </c>
      <c r="X160" s="12" t="n">
        <v>2025</v>
      </c>
      <c r="Y160" s="12" t="n"/>
      <c r="Z160" s="28" t="n">
        <f aca="false" ca="false" dt2D="false" dtr="false" t="normal">AC160-R160</f>
        <v>4814729.550000002</v>
      </c>
      <c r="AA160" s="30" t="n">
        <v>0</v>
      </c>
      <c r="AB160" s="30" t="n">
        <f aca="false" ca="false" dt2D="false" dtr="false" t="normal">+(J160*12.98+K160*25.97)*12</f>
        <v>388449.86400000006</v>
      </c>
      <c r="AC160" s="30" t="n">
        <f aca="false" ca="false" dt2D="false" dtr="false" t="normal">+(J160*12.98+K160*25.97)*12*30-'[7]Лист1'!$AQ$500</f>
        <v>9918483.760000002</v>
      </c>
      <c r="AG160" s="57" t="n"/>
    </row>
    <row customHeight="true" ht="12.75" outlineLevel="0" r="161">
      <c r="A161" s="8" t="n">
        <f aca="false" ca="false" dt2D="false" dtr="false" t="normal">A160+1</f>
        <v>128</v>
      </c>
      <c r="B161" s="8" t="n">
        <f aca="false" ca="false" dt2D="false" dtr="false" t="normal">B160+1</f>
        <v>126</v>
      </c>
      <c r="C161" s="106" t="s">
        <v>389</v>
      </c>
      <c r="D161" s="8" t="s">
        <v>401</v>
      </c>
      <c r="E161" s="55" t="s">
        <v>152</v>
      </c>
      <c r="F161" s="12" t="s">
        <v>5</v>
      </c>
      <c r="G161" s="12" t="n">
        <v>4</v>
      </c>
      <c r="H161" s="12" t="n">
        <v>4</v>
      </c>
      <c r="I161" s="56" t="n">
        <v>3488.7</v>
      </c>
      <c r="J161" s="56" t="n">
        <v>3488.7</v>
      </c>
      <c r="K161" s="56" t="n">
        <v>0</v>
      </c>
      <c r="L161" s="55" t="n">
        <v>160</v>
      </c>
      <c r="M161" s="15" t="n">
        <f aca="false" ca="false" dt2D="false" dtr="false" t="normal">SUM(N161:S161)</f>
        <v>5806485.720000001</v>
      </c>
      <c r="N161" s="15" t="n"/>
      <c r="O161" s="15" t="n"/>
      <c r="P161" s="15" t="n"/>
      <c r="Q161" s="15" t="n">
        <v>474493.6555</v>
      </c>
      <c r="R161" s="15" t="n">
        <v>5331992.0645</v>
      </c>
      <c r="S161" s="15" t="n"/>
      <c r="T161" s="15" t="n"/>
      <c r="U161" s="15" t="n"/>
      <c r="V161" s="15" t="n">
        <f aca="false" ca="false" dt2D="false" dtr="false" t="normal">$M161/($J161+$K161)</f>
        <v>1664.369455671167</v>
      </c>
      <c r="W161" s="15" t="n">
        <f aca="false" ca="false" dt2D="false" dtr="false" t="normal">$M161/($J161+$K161)</f>
        <v>1664.369455671167</v>
      </c>
      <c r="X161" s="12" t="n">
        <v>2025</v>
      </c>
      <c r="Y161" s="12" t="n"/>
      <c r="Z161" s="28" t="n">
        <f aca="false" ca="false" dt2D="false" dtr="false" t="normal">AC161-R161</f>
        <v>10016432.6155</v>
      </c>
      <c r="AA161" s="30" t="n">
        <v>0</v>
      </c>
      <c r="AB161" s="30" t="n">
        <f aca="false" ca="false" dt2D="false" dtr="false" t="normal">+(J161*12.98+K161*25.97)*12</f>
        <v>543399.912</v>
      </c>
      <c r="AC161" s="30" t="n">
        <f aca="false" ca="false" dt2D="false" dtr="false" t="normal">+(J161*12.98+K161*25.97)*12*30-'[7]Лист1'!$AQ$502</f>
        <v>15348424.68</v>
      </c>
      <c r="AG161" s="57" t="n"/>
    </row>
    <row customHeight="true" ht="12.75" outlineLevel="0" r="162">
      <c r="A162" s="8" t="n">
        <f aca="false" ca="false" dt2D="false" dtr="false" t="normal">A161+1</f>
        <v>129</v>
      </c>
      <c r="B162" s="8" t="n">
        <f aca="false" ca="false" dt2D="false" dtr="false" t="normal">B161+1</f>
        <v>127</v>
      </c>
      <c r="C162" s="106" t="s">
        <v>389</v>
      </c>
      <c r="D162" s="8" t="s">
        <v>402</v>
      </c>
      <c r="E162" s="55" t="s">
        <v>83</v>
      </c>
      <c r="F162" s="12" t="s">
        <v>5</v>
      </c>
      <c r="G162" s="12" t="n">
        <v>5</v>
      </c>
      <c r="H162" s="12" t="n">
        <v>3</v>
      </c>
      <c r="I162" s="56" t="n">
        <v>2240</v>
      </c>
      <c r="J162" s="56" t="n">
        <v>2237</v>
      </c>
      <c r="K162" s="56" t="n">
        <v>3</v>
      </c>
      <c r="L162" s="55" t="n">
        <v>106</v>
      </c>
      <c r="M162" s="15" t="n">
        <f aca="false" ca="false" dt2D="false" dtr="false" t="normal">SUM(N162:S162)</f>
        <v>4450996.87</v>
      </c>
      <c r="N162" s="15" t="n"/>
      <c r="O162" s="15" t="n"/>
      <c r="P162" s="15" t="n"/>
      <c r="Q162" s="15" t="n">
        <v>1137239.03</v>
      </c>
      <c r="R162" s="15" t="n">
        <v>3313757.84</v>
      </c>
      <c r="S162" s="15" t="n"/>
      <c r="T162" s="15" t="n"/>
      <c r="U162" s="15" t="n"/>
      <c r="V162" s="15" t="n">
        <f aca="false" ca="false" dt2D="false" dtr="false" t="normal">$M162/($J162+$K162)</f>
        <v>1987.052174107143</v>
      </c>
      <c r="W162" s="15" t="n">
        <f aca="false" ca="false" dt2D="false" dtr="false" t="normal">$M162/($J162+$K162)</f>
        <v>1987.052174107143</v>
      </c>
      <c r="X162" s="12" t="n">
        <v>2025</v>
      </c>
      <c r="Y162" s="12" t="n"/>
      <c r="Z162" s="28" t="n">
        <f aca="false" ca="false" dt2D="false" dtr="false" t="normal">AC162-R162</f>
        <v>7167343.360000001</v>
      </c>
      <c r="AA162" s="30" t="n">
        <v>1068018.22</v>
      </c>
      <c r="AB162" s="30" t="n">
        <f aca="false" ca="false" dt2D="false" dtr="false" t="normal">+(J162*12.98+K162*25.97)*12</f>
        <v>349370.04000000004</v>
      </c>
      <c r="AC162" s="30" t="n">
        <f aca="false" ca="false" dt2D="false" dtr="false" t="normal">+(J162*12.98+K162*25.97)*12*30</f>
        <v>10481101.200000001</v>
      </c>
      <c r="AG162" s="57" t="n"/>
    </row>
    <row customHeight="true" ht="12.75" outlineLevel="0" r="163">
      <c r="A163" s="8" t="n">
        <f aca="false" ca="false" dt2D="false" dtr="false" t="normal">A162+1</f>
        <v>130</v>
      </c>
      <c r="B163" s="8" t="n">
        <f aca="false" ca="false" dt2D="false" dtr="false" t="normal">B162+1</f>
        <v>128</v>
      </c>
      <c r="C163" s="106" t="s">
        <v>403</v>
      </c>
      <c r="D163" s="8" t="s">
        <v>404</v>
      </c>
      <c r="E163" s="55" t="s">
        <v>166</v>
      </c>
      <c r="F163" s="12" t="s">
        <v>5</v>
      </c>
      <c r="G163" s="12" t="n">
        <v>4</v>
      </c>
      <c r="H163" s="12" t="n">
        <v>2</v>
      </c>
      <c r="I163" s="56" t="n">
        <v>2479.2</v>
      </c>
      <c r="J163" s="56" t="n">
        <v>1792.8</v>
      </c>
      <c r="K163" s="56" t="n">
        <v>686.4</v>
      </c>
      <c r="L163" s="55" t="n">
        <v>70</v>
      </c>
      <c r="M163" s="15" t="n">
        <f aca="false" ca="false" dt2D="false" dtr="false" t="normal">SUM(N163:S163)</f>
        <v>9595940.4</v>
      </c>
      <c r="N163" s="15" t="n"/>
      <c r="O163" s="15" t="n"/>
      <c r="P163" s="15" t="n"/>
      <c r="Q163" s="15" t="n">
        <v>968581.66</v>
      </c>
      <c r="R163" s="15" t="n">
        <v>8627358.74</v>
      </c>
      <c r="S163" s="15" t="n"/>
      <c r="T163" s="15" t="n"/>
      <c r="U163" s="15" t="n"/>
      <c r="V163" s="15" t="n">
        <f aca="false" ca="false" dt2D="false" dtr="false" t="normal">$M163/($J163+$K163)</f>
        <v>3870.5793804453056</v>
      </c>
      <c r="W163" s="15" t="n">
        <f aca="false" ca="false" dt2D="false" dtr="false" t="normal">$M163/($J163+$K163)</f>
        <v>3870.5793804453056</v>
      </c>
      <c r="X163" s="12" t="n">
        <v>2025</v>
      </c>
      <c r="Y163" s="12" t="n"/>
      <c r="Z163" s="28" t="n">
        <f aca="false" ca="false" dt2D="false" dtr="false" t="normal">AC163-R163</f>
        <v>5854689.579999998</v>
      </c>
      <c r="AA163" s="30" t="n">
        <v>485846.72</v>
      </c>
      <c r="AB163" s="30" t="n">
        <f aca="false" ca="false" dt2D="false" dtr="false" t="normal">+(J163*12.71+K163*25.41)*12</f>
        <v>482734.94399999996</v>
      </c>
      <c r="AC163" s="30" t="n">
        <f aca="false" ca="false" dt2D="false" dtr="false" t="normal">+(J163*12.71+K163*25.41)*12*30</f>
        <v>14482048.319999998</v>
      </c>
      <c r="AG163" s="57" t="n"/>
    </row>
    <row customHeight="true" ht="12.75" outlineLevel="0" r="164">
      <c r="A164" s="8" t="n">
        <f aca="false" ca="false" dt2D="false" dtr="false" t="normal">A163+1</f>
        <v>131</v>
      </c>
      <c r="B164" s="8" t="n">
        <f aca="false" ca="false" dt2D="false" dtr="false" t="normal">B163+1</f>
        <v>129</v>
      </c>
      <c r="C164" s="106" t="s">
        <v>406</v>
      </c>
      <c r="D164" s="8" t="s">
        <v>407</v>
      </c>
      <c r="E164" s="55" t="s">
        <v>225</v>
      </c>
      <c r="F164" s="12" t="s">
        <v>5</v>
      </c>
      <c r="G164" s="12" t="n">
        <v>2</v>
      </c>
      <c r="H164" s="12" t="n">
        <v>1</v>
      </c>
      <c r="I164" s="56" t="n">
        <v>375.6</v>
      </c>
      <c r="J164" s="56" t="n">
        <v>375.6</v>
      </c>
      <c r="K164" s="56" t="n">
        <v>0</v>
      </c>
      <c r="L164" s="55" t="n">
        <v>38</v>
      </c>
      <c r="M164" s="15" t="n">
        <f aca="false" ca="false" dt2D="false" dtr="false" t="normal">SUM(N164:S164)</f>
        <v>878676.28</v>
      </c>
      <c r="N164" s="15" t="n"/>
      <c r="O164" s="15" t="n"/>
      <c r="P164" s="15" t="n"/>
      <c r="Q164" s="15" t="n">
        <v>57286.51</v>
      </c>
      <c r="R164" s="15" t="n">
        <v>821389.77</v>
      </c>
      <c r="S164" s="15" t="n"/>
      <c r="T164" s="15" t="n"/>
      <c r="U164" s="15" t="n"/>
      <c r="V164" s="15" t="n">
        <f aca="false" ca="false" dt2D="false" dtr="false" t="normal">$M164/($J164+$K164)</f>
        <v>2339.3937167199147</v>
      </c>
      <c r="W164" s="15" t="n">
        <f aca="false" ca="false" dt2D="false" dtr="false" t="normal">$M164/($J164+$K164)</f>
        <v>2339.3937167199147</v>
      </c>
      <c r="X164" s="12" t="n">
        <v>2025</v>
      </c>
      <c r="Y164" s="12" t="n"/>
      <c r="Z164" s="28" t="n">
        <f aca="false" ca="false" dt2D="false" dtr="false" t="normal">AC164-R164</f>
        <v>29971.800000000047</v>
      </c>
      <c r="AA164" s="30" t="n">
        <v>0</v>
      </c>
      <c r="AB164" s="30" t="n">
        <f aca="false" ca="false" dt2D="false" dtr="false" t="normal">+(J164*12.71+K164*25.41)*12</f>
        <v>57286.512</v>
      </c>
      <c r="AC164" s="30" t="n">
        <f aca="false" ca="false" dt2D="false" dtr="false" t="normal">+(J164*12.71+K164*25.41)*12*30-'[7]Лист1'!$AQ$525</f>
        <v>851361.5700000001</v>
      </c>
      <c r="AG164" s="57" t="n"/>
    </row>
    <row customHeight="true" ht="12.75" outlineLevel="0" r="165">
      <c r="A165" s="8" t="n">
        <f aca="false" ca="false" dt2D="false" dtr="false" t="normal">A164+1</f>
        <v>132</v>
      </c>
      <c r="B165" s="8" t="n">
        <f aca="false" ca="false" dt2D="false" dtr="false" t="normal">B164+1</f>
        <v>130</v>
      </c>
      <c r="C165" s="106" t="s">
        <v>68</v>
      </c>
      <c r="D165" s="8" t="s">
        <v>409</v>
      </c>
      <c r="E165" s="55" t="s">
        <v>99</v>
      </c>
      <c r="F165" s="12" t="s">
        <v>5</v>
      </c>
      <c r="G165" s="12" t="n">
        <v>2</v>
      </c>
      <c r="H165" s="12" t="n">
        <v>1</v>
      </c>
      <c r="I165" s="56" t="n">
        <v>484.5</v>
      </c>
      <c r="J165" s="56" t="n">
        <v>484.5</v>
      </c>
      <c r="K165" s="56" t="n">
        <v>0</v>
      </c>
      <c r="L165" s="55" t="n">
        <v>37</v>
      </c>
      <c r="M165" s="15" t="n">
        <f aca="false" ca="false" dt2D="false" dtr="false" t="normal">SUM(N165:S165)</f>
        <v>5613412.2</v>
      </c>
      <c r="N165" s="15" t="n"/>
      <c r="O165" s="15" t="n"/>
      <c r="P165" s="15" t="n"/>
      <c r="Q165" s="15" t="n">
        <v>5613412.2</v>
      </c>
      <c r="R165" s="15" t="n"/>
      <c r="S165" s="15" t="n"/>
      <c r="T165" s="15" t="n"/>
      <c r="U165" s="15" t="n"/>
      <c r="V165" s="15" t="n">
        <f aca="false" ca="false" dt2D="false" dtr="false" t="normal">$M165/($J165+$K165)</f>
        <v>11585.990092879258</v>
      </c>
      <c r="W165" s="15" t="n">
        <f aca="false" ca="false" dt2D="false" dtr="false" t="normal">$M165/($J165+$K165)</f>
        <v>11585.990092879258</v>
      </c>
      <c r="X165" s="12" t="n">
        <v>2025</v>
      </c>
      <c r="Y165" s="12" t="n"/>
      <c r="Z165" s="28" t="n">
        <f aca="false" ca="false" dt2D="false" dtr="false" t="normal">AC165-R165</f>
        <v>0</v>
      </c>
      <c r="AA165" s="30" t="n"/>
      <c r="AB165" s="30" t="n"/>
      <c r="AC165" s="30" t="n"/>
    </row>
    <row customHeight="true" ht="12.75" outlineLevel="0" r="166">
      <c r="A166" s="8" t="n">
        <f aca="false" ca="false" dt2D="false" dtr="false" t="normal">A165+1</f>
        <v>133</v>
      </c>
      <c r="B166" s="8" t="n">
        <f aca="false" ca="false" dt2D="false" dtr="false" t="normal">B165+1</f>
        <v>131</v>
      </c>
      <c r="C166" s="106" t="s">
        <v>118</v>
      </c>
      <c r="D166" s="8" t="s">
        <v>410</v>
      </c>
      <c r="E166" s="55" t="n">
        <v>2006</v>
      </c>
      <c r="F166" s="12" t="s">
        <v>5</v>
      </c>
      <c r="G166" s="12" t="n">
        <v>7</v>
      </c>
      <c r="H166" s="12" t="n">
        <v>2</v>
      </c>
      <c r="I166" s="56" t="n">
        <v>5980.2</v>
      </c>
      <c r="J166" s="56" t="n">
        <v>4947.6</v>
      </c>
      <c r="K166" s="56" t="n">
        <v>420.6</v>
      </c>
      <c r="L166" s="55" t="n">
        <v>105</v>
      </c>
      <c r="M166" s="15" t="n">
        <f aca="false" ca="false" dt2D="false" dtr="false" t="normal">SUM(N166:S166)</f>
        <v>20990228.36</v>
      </c>
      <c r="N166" s="15" t="n"/>
      <c r="O166" s="15" t="n"/>
      <c r="P166" s="15" t="n"/>
      <c r="Q166" s="15" t="n">
        <v>20990228.36</v>
      </c>
      <c r="R166" s="15" t="n"/>
      <c r="S166" s="15" t="n"/>
      <c r="T166" s="15" t="n"/>
      <c r="U166" s="15" t="n"/>
      <c r="V166" s="15" t="n">
        <f aca="false" ca="false" dt2D="false" dtr="false" t="normal">$M166/($J166+$K166)</f>
        <v>3910.105502775604</v>
      </c>
      <c r="W166" s="15" t="n">
        <f aca="false" ca="false" dt2D="false" dtr="false" t="normal">$M166/($J166+$K166)</f>
        <v>3910.105502775604</v>
      </c>
      <c r="X166" s="12" t="n">
        <v>2025</v>
      </c>
      <c r="Y166" s="12" t="n"/>
      <c r="Z166" s="28" t="n"/>
      <c r="AA166" s="30" t="n"/>
      <c r="AB166" s="30" t="n"/>
      <c r="AC166" s="30" t="n"/>
    </row>
    <row customHeight="true" ht="12.75" outlineLevel="0" r="167">
      <c r="A167" s="8" t="n">
        <f aca="false" ca="false" dt2D="false" dtr="false" t="normal">A166+1</f>
        <v>134</v>
      </c>
      <c r="B167" s="8" t="n">
        <f aca="false" ca="false" dt2D="false" dtr="false" t="normal">B166+1</f>
        <v>132</v>
      </c>
      <c r="C167" s="106" t="s">
        <v>412</v>
      </c>
      <c r="D167" s="8" t="s">
        <v>413</v>
      </c>
      <c r="E167" s="55" t="n">
        <v>2001</v>
      </c>
      <c r="F167" s="12" t="s">
        <v>5</v>
      </c>
      <c r="G167" s="12" t="n">
        <v>3</v>
      </c>
      <c r="H167" s="12" t="n">
        <v>1</v>
      </c>
      <c r="I167" s="56" t="n">
        <v>1638.31</v>
      </c>
      <c r="J167" s="56" t="n">
        <v>1449.85</v>
      </c>
      <c r="K167" s="56" t="n">
        <v>0</v>
      </c>
      <c r="L167" s="55" t="n">
        <v>84</v>
      </c>
      <c r="M167" s="15" t="n">
        <f aca="false" ca="false" dt2D="false" dtr="false" t="normal">SUM(N167:S167)</f>
        <v>1602243.73</v>
      </c>
      <c r="N167" s="15" t="n"/>
      <c r="O167" s="15" t="n"/>
      <c r="P167" s="15" t="n"/>
      <c r="Q167" s="15" t="n">
        <v>1602243.73</v>
      </c>
      <c r="R167" s="15" t="n"/>
      <c r="S167" s="15" t="n"/>
      <c r="T167" s="15" t="n"/>
      <c r="U167" s="15" t="n"/>
      <c r="V167" s="15" t="n">
        <f aca="false" ca="false" dt2D="false" dtr="false" t="normal">$M167/($J167+$K167)</f>
        <v>1105.1099975859572</v>
      </c>
      <c r="W167" s="15" t="n">
        <f aca="false" ca="false" dt2D="false" dtr="false" t="normal">$M167/($J167+$K167)</f>
        <v>1105.1099975859572</v>
      </c>
      <c r="X167" s="12" t="n">
        <v>2025</v>
      </c>
      <c r="Y167" s="12" t="n"/>
      <c r="Z167" s="28" t="n"/>
      <c r="AA167" s="30" t="n"/>
      <c r="AB167" s="30" t="n"/>
      <c r="AC167" s="30" t="n"/>
    </row>
    <row ht="15.75" outlineLevel="0" r="168">
      <c r="A168" s="118" t="n"/>
      <c r="B168" s="118" t="n"/>
      <c r="C168" s="119" t="n"/>
      <c r="D168" s="120" t="s">
        <v>415</v>
      </c>
      <c r="E168" s="121" t="n"/>
      <c r="F168" s="121" t="n"/>
      <c r="G168" s="121" t="n"/>
      <c r="H168" s="121" t="n"/>
      <c r="I168" s="101" t="n">
        <f aca="false" ca="false" dt2D="false" dtr="false" t="normal">SUM(I169, I169:I173)</f>
        <v>31750.660000000003</v>
      </c>
      <c r="J168" s="101" t="n">
        <f aca="false" ca="false" dt2D="false" dtr="false" t="normal">SUM(J169, J169:J173)</f>
        <v>25255.35</v>
      </c>
      <c r="K168" s="101" t="n">
        <f aca="false" ca="false" dt2D="false" dtr="false" t="normal">SUM(K169, K169:K173)</f>
        <v>1440.1000000000001</v>
      </c>
      <c r="L168" s="101" t="n">
        <f aca="false" ca="false" dt2D="false" dtr="false" t="normal">SUM(L169, L169:L173)</f>
        <v>894</v>
      </c>
      <c r="M168" s="101" t="n">
        <f aca="false" ca="false" dt2D="false" dtr="false" t="normal">SUM(M169:M173)</f>
        <v>11133752.17</v>
      </c>
      <c r="N168" s="101" t="n">
        <f aca="false" ca="false" dt2D="false" dtr="false" t="normal">SUM(N169:N173)</f>
        <v>0</v>
      </c>
      <c r="O168" s="101" t="n">
        <f aca="false" ca="false" dt2D="false" dtr="false" t="normal">SUM(O169:O173)</f>
        <v>0</v>
      </c>
      <c r="P168" s="101" t="n">
        <f aca="false" ca="false" dt2D="false" dtr="false" t="normal">SUM(P169:P173)</f>
        <v>0</v>
      </c>
      <c r="Q168" s="101" t="n">
        <f aca="false" ca="false" dt2D="false" dtr="false" t="normal">SUM(Q169:Q173)</f>
        <v>11133752.17</v>
      </c>
      <c r="R168" s="101" t="n">
        <f aca="false" ca="false" dt2D="false" dtr="false" t="normal">SUM(R169:R173)</f>
        <v>0</v>
      </c>
      <c r="S168" s="101" t="n">
        <f aca="false" ca="false" dt2D="false" dtr="false" t="normal">SUM(S169:S173)</f>
        <v>0</v>
      </c>
      <c r="T168" s="122" t="n"/>
      <c r="U168" s="122" t="n"/>
      <c r="V168" s="123" t="n"/>
      <c r="W168" s="123" t="n"/>
      <c r="X168" s="124" t="n"/>
      <c r="Y168" s="90" t="n"/>
      <c r="Z168" s="115" t="n"/>
      <c r="AA168" s="115" t="n"/>
      <c r="AB168" s="110" t="n"/>
      <c r="AC168" s="110" t="n"/>
    </row>
    <row ht="15.75" outlineLevel="0" r="169">
      <c r="A169" s="125" t="n">
        <f aca="false" ca="false" dt2D="false" dtr="false" t="normal">A167+1</f>
        <v>135</v>
      </c>
      <c r="B169" s="125" t="n">
        <v>1</v>
      </c>
      <c r="C169" s="126" t="s">
        <v>60</v>
      </c>
      <c r="D169" s="125" t="s">
        <v>417</v>
      </c>
      <c r="E169" s="127" t="n">
        <v>1994</v>
      </c>
      <c r="F169" s="128" t="s">
        <v>418</v>
      </c>
      <c r="G169" s="128" t="n">
        <v>10</v>
      </c>
      <c r="H169" s="128" t="n">
        <v>1</v>
      </c>
      <c r="I169" s="129" t="n">
        <v>3088</v>
      </c>
      <c r="J169" s="129" t="n">
        <v>2738.5</v>
      </c>
      <c r="K169" s="129" t="n">
        <v>0</v>
      </c>
      <c r="L169" s="130" t="n">
        <v>117</v>
      </c>
      <c r="M169" s="131" t="n">
        <f aca="false" ca="false" dt2D="false" dtr="false" t="normal">SUM(N169:S169)</f>
        <v>802095.97</v>
      </c>
      <c r="N169" s="131" t="n"/>
      <c r="O169" s="131" t="n"/>
      <c r="P169" s="131" t="n"/>
      <c r="Q169" s="131" t="n">
        <v>802095.97</v>
      </c>
      <c r="R169" s="131" t="n"/>
      <c r="S169" s="131" t="n"/>
      <c r="T169" s="15" t="n"/>
      <c r="U169" s="15" t="n"/>
      <c r="V169" s="15" t="n">
        <f aca="false" ca="false" dt2D="false" dtr="false" t="normal">$M169/($J169+$K169)</f>
        <v>292.8961000547745</v>
      </c>
      <c r="W169" s="15" t="n">
        <f aca="false" ca="false" dt2D="false" dtr="false" t="normal">$M169/($J169+$K169)</f>
        <v>292.8961000547745</v>
      </c>
      <c r="X169" s="128" t="n">
        <v>2025</v>
      </c>
      <c r="Y169" s="90" t="n"/>
      <c r="Z169" s="115" t="n"/>
      <c r="AA169" s="115" t="n"/>
      <c r="AB169" s="110" t="n"/>
      <c r="AC169" s="110" t="n"/>
    </row>
    <row ht="15.75" outlineLevel="0" r="170">
      <c r="A170" s="125" t="n">
        <f aca="false" ca="false" dt2D="false" dtr="false" t="normal">A169+1</f>
        <v>136</v>
      </c>
      <c r="B170" s="125" t="n">
        <f aca="false" ca="false" dt2D="false" dtr="false" t="normal">B169+1</f>
        <v>2</v>
      </c>
      <c r="C170" s="126" t="s">
        <v>420</v>
      </c>
      <c r="D170" s="125" t="s">
        <v>421</v>
      </c>
      <c r="E170" s="127" t="s">
        <v>422</v>
      </c>
      <c r="F170" s="128" t="s">
        <v>423</v>
      </c>
      <c r="G170" s="128" t="n">
        <v>5</v>
      </c>
      <c r="H170" s="128" t="n">
        <v>3</v>
      </c>
      <c r="I170" s="129" t="n">
        <v>4786.2</v>
      </c>
      <c r="J170" s="129" t="n">
        <v>4155.15</v>
      </c>
      <c r="K170" s="129" t="n">
        <v>0</v>
      </c>
      <c r="L170" s="130" t="n">
        <v>130</v>
      </c>
      <c r="M170" s="131" t="n">
        <f aca="false" ca="false" dt2D="false" dtr="false" t="normal">SUM(N170:S170)</f>
        <v>724575</v>
      </c>
      <c r="N170" s="131" t="n"/>
      <c r="O170" s="131" t="n"/>
      <c r="P170" s="131" t="n"/>
      <c r="Q170" s="131" t="n">
        <v>724575</v>
      </c>
      <c r="R170" s="131" t="n"/>
      <c r="S170" s="131" t="n"/>
      <c r="T170" s="15" t="n"/>
      <c r="U170" s="15" t="n"/>
      <c r="V170" s="15" t="n">
        <f aca="false" ca="false" dt2D="false" dtr="false" t="normal">$M170/($J170+$K170)</f>
        <v>174.3799862820837</v>
      </c>
      <c r="W170" s="15" t="n">
        <f aca="false" ca="false" dt2D="false" dtr="false" t="normal">$M170/($J170+$K170)</f>
        <v>174.3799862820837</v>
      </c>
      <c r="X170" s="128" t="n">
        <v>2025</v>
      </c>
      <c r="Y170" s="90" t="n"/>
      <c r="Z170" s="115" t="n"/>
      <c r="AA170" s="115" t="n"/>
      <c r="AB170" s="110" t="n"/>
      <c r="AC170" s="110" t="n"/>
    </row>
    <row ht="15.75" outlineLevel="0" r="171">
      <c r="A171" s="125" t="n">
        <f aca="false" ca="false" dt2D="false" dtr="false" t="normal">A170+1</f>
        <v>137</v>
      </c>
      <c r="B171" s="125" t="n">
        <f aca="false" ca="false" dt2D="false" dtr="false" t="normal">B170+1</f>
        <v>3</v>
      </c>
      <c r="C171" s="126" t="s">
        <v>425</v>
      </c>
      <c r="D171" s="125" t="s">
        <v>426</v>
      </c>
      <c r="E171" s="130" t="n">
        <v>2006</v>
      </c>
      <c r="F171" s="128" t="s">
        <v>427</v>
      </c>
      <c r="G171" s="128" t="n">
        <v>9</v>
      </c>
      <c r="H171" s="128" t="n">
        <v>2</v>
      </c>
      <c r="I171" s="129" t="n">
        <v>6579.3</v>
      </c>
      <c r="J171" s="129" t="n">
        <v>4859.7</v>
      </c>
      <c r="K171" s="129" t="n">
        <v>0</v>
      </c>
      <c r="L171" s="130" t="n">
        <v>185</v>
      </c>
      <c r="M171" s="131" t="n">
        <f aca="false" ca="false" dt2D="false" dtr="false" t="normal">SUM(N171:S171)</f>
        <v>4174537.2</v>
      </c>
      <c r="N171" s="131" t="n"/>
      <c r="O171" s="131" t="n"/>
      <c r="P171" s="131" t="n"/>
      <c r="Q171" s="131" t="n">
        <v>4174537.2</v>
      </c>
      <c r="R171" s="131" t="n"/>
      <c r="S171" s="131" t="n"/>
      <c r="T171" s="15" t="n"/>
      <c r="U171" s="15" t="n"/>
      <c r="V171" s="15" t="n">
        <f aca="false" ca="false" dt2D="false" dtr="false" t="normal">$M171/($J171+$K171)</f>
        <v>859.0112969936416</v>
      </c>
      <c r="W171" s="15" t="n">
        <f aca="false" ca="false" dt2D="false" dtr="false" t="normal">$M171/($J171+$K171)</f>
        <v>859.0112969936416</v>
      </c>
      <c r="X171" s="128" t="n">
        <v>2025</v>
      </c>
      <c r="Y171" s="90" t="n"/>
      <c r="Z171" s="115" t="n"/>
      <c r="AA171" s="115" t="n"/>
      <c r="AB171" s="110" t="n"/>
      <c r="AC171" s="110" t="n"/>
    </row>
    <row ht="15.75" outlineLevel="0" r="172">
      <c r="A172" s="125" t="n">
        <f aca="false" ca="false" dt2D="false" dtr="false" t="normal">A171+1</f>
        <v>138</v>
      </c>
      <c r="B172" s="125" t="n">
        <f aca="false" ca="false" dt2D="false" dtr="false" t="normal">B171+1</f>
        <v>4</v>
      </c>
      <c r="C172" s="126" t="s">
        <v>428</v>
      </c>
      <c r="D172" s="125" t="s">
        <v>429</v>
      </c>
      <c r="E172" s="130" t="n">
        <v>2012</v>
      </c>
      <c r="F172" s="128" t="s">
        <v>430</v>
      </c>
      <c r="G172" s="128" t="n">
        <v>9</v>
      </c>
      <c r="H172" s="128" t="n">
        <v>1</v>
      </c>
      <c r="I172" s="129" t="n">
        <v>5971.4</v>
      </c>
      <c r="J172" s="129" t="n">
        <v>4602</v>
      </c>
      <c r="K172" s="129" t="n">
        <v>1369.4</v>
      </c>
      <c r="L172" s="130" t="n">
        <v>43</v>
      </c>
      <c r="M172" s="131" t="n">
        <f aca="false" ca="false" dt2D="false" dtr="false" t="normal">SUM(N172:S172)</f>
        <v>4432000</v>
      </c>
      <c r="N172" s="131" t="n"/>
      <c r="O172" s="131" t="n"/>
      <c r="P172" s="131" t="n"/>
      <c r="Q172" s="131" t="n">
        <v>4432000</v>
      </c>
      <c r="R172" s="131" t="n"/>
      <c r="S172" s="131" t="n"/>
      <c r="T172" s="15" t="n"/>
      <c r="U172" s="15" t="n"/>
      <c r="V172" s="15" t="n">
        <f aca="false" ca="false" dt2D="false" dtr="false" t="normal">$M172/($J172+$K172)</f>
        <v>742.2045081555415</v>
      </c>
      <c r="W172" s="15" t="n">
        <f aca="false" ca="false" dt2D="false" dtr="false" t="normal">$M172/($J172+$K172)</f>
        <v>742.2045081555415</v>
      </c>
      <c r="X172" s="128" t="n">
        <v>2025</v>
      </c>
      <c r="Y172" s="90" t="n"/>
      <c r="Z172" s="115" t="n"/>
      <c r="AA172" s="115" t="n"/>
      <c r="AB172" s="110" t="n"/>
      <c r="AC172" s="110" t="n"/>
    </row>
    <row ht="15.75" outlineLevel="0" r="173">
      <c r="A173" s="125" t="n">
        <f aca="false" ca="false" dt2D="false" dtr="false" t="normal">A172+1</f>
        <v>139</v>
      </c>
      <c r="B173" s="125" t="n">
        <f aca="false" ca="false" dt2D="false" dtr="false" t="normal">B172+1</f>
        <v>5</v>
      </c>
      <c r="C173" s="126" t="s">
        <v>432</v>
      </c>
      <c r="D173" s="125" t="s">
        <v>433</v>
      </c>
      <c r="E173" s="130" t="n">
        <v>1988</v>
      </c>
      <c r="F173" s="128" t="s">
        <v>434</v>
      </c>
      <c r="G173" s="128" t="n">
        <v>5</v>
      </c>
      <c r="H173" s="128" t="n">
        <v>6</v>
      </c>
      <c r="I173" s="131" t="n">
        <v>8237.76</v>
      </c>
      <c r="J173" s="131" t="n">
        <v>6161.5</v>
      </c>
      <c r="K173" s="132" t="n">
        <v>70.7</v>
      </c>
      <c r="L173" s="130" t="n">
        <v>302</v>
      </c>
      <c r="M173" s="131" t="n">
        <f aca="false" ca="false" dt2D="false" dtr="false" t="normal">SUM(N173:S173)</f>
        <v>1000544</v>
      </c>
      <c r="N173" s="131" t="n"/>
      <c r="O173" s="131" t="n"/>
      <c r="P173" s="131" t="n"/>
      <c r="Q173" s="131" t="n">
        <v>1000544</v>
      </c>
      <c r="R173" s="131" t="n"/>
      <c r="S173" s="131" t="n"/>
      <c r="T173" s="15" t="n"/>
      <c r="U173" s="15" t="n"/>
      <c r="V173" s="15" t="n">
        <f aca="false" ca="false" dt2D="false" dtr="false" t="normal">$M173/($J173+$K173)</f>
        <v>160.54427008119123</v>
      </c>
      <c r="W173" s="15" t="n">
        <f aca="false" ca="false" dt2D="false" dtr="false" t="normal">$M173/($J173+$K173)</f>
        <v>160.54427008119123</v>
      </c>
      <c r="X173" s="128" t="n">
        <v>2025</v>
      </c>
      <c r="Y173" s="90" t="n"/>
      <c r="Z173" s="115" t="n"/>
      <c r="AA173" s="115" t="n"/>
      <c r="AB173" s="110" t="n"/>
      <c r="AC173" s="110" t="n"/>
    </row>
    <row customHeight="true" ht="30" outlineLevel="0" r="174">
      <c r="A174" s="133" t="n"/>
      <c r="B174" s="133" t="n"/>
      <c r="C174" s="133" t="n"/>
      <c r="D174" s="92" t="s">
        <v>435</v>
      </c>
      <c r="E174" s="134" t="n"/>
      <c r="F174" s="135" t="n"/>
      <c r="G174" s="135" t="n"/>
      <c r="H174" s="135" t="n"/>
      <c r="I174" s="93" t="n">
        <f aca="false" ca="false" dt2D="false" dtr="false" t="normal">SUM(I254:I679)</f>
        <v>1158306.0600000005</v>
      </c>
      <c r="J174" s="93" t="n">
        <f aca="false" ca="false" dt2D="false" dtr="false" t="normal">SUM(J254:J679)</f>
        <v>1072621.6900000004</v>
      </c>
      <c r="K174" s="93" t="n">
        <f aca="false" ca="false" dt2D="false" dtr="false" t="normal">SUM(K254:K679)</f>
        <v>52245.900000000016</v>
      </c>
      <c r="L174" s="93" t="n">
        <f aca="false" ca="false" dt2D="false" dtr="false" t="normal">SUM(L254:L679)</f>
        <v>45739</v>
      </c>
      <c r="M174" s="93" t="n">
        <f aca="false" ca="false" dt2D="false" dtr="false" t="normal">M175+M247+M253+M682+M680</f>
        <v>3332683921.5528135</v>
      </c>
      <c r="N174" s="93" t="n">
        <f aca="false" ca="false" dt2D="false" dtr="false" t="normal">N175+N247+N253+N682+N680</f>
        <v>0</v>
      </c>
      <c r="O174" s="93" t="n">
        <f aca="false" ca="false" dt2D="false" dtr="false" t="normal">O175+O247+O253+O682+O680</f>
        <v>433008110</v>
      </c>
      <c r="P174" s="93" t="n">
        <f aca="false" ca="false" dt2D="false" dtr="false" t="normal">P175+P247+P253+P682+P680</f>
        <v>2500000</v>
      </c>
      <c r="Q174" s="93" t="n">
        <f aca="false" ca="false" dt2D="false" dtr="false" t="normal">Q175+Q247+Q253+Q682+Q680</f>
        <v>564294512.2875255</v>
      </c>
      <c r="R174" s="93" t="n">
        <f aca="false" ca="false" dt2D="false" dtr="false" t="normal">R175+R247+R253+R682+R680</f>
        <v>2278382582.505288</v>
      </c>
      <c r="S174" s="93" t="n">
        <f aca="false" ca="false" dt2D="false" dtr="false" t="normal">S175+S247+S253+S682+S680</f>
        <v>54498716.76000007</v>
      </c>
      <c r="T174" s="136" t="n"/>
      <c r="U174" s="136" t="n"/>
      <c r="V174" s="137" t="n"/>
      <c r="W174" s="137" t="n"/>
      <c r="X174" s="96" t="n"/>
      <c r="Y174" s="96" t="n"/>
      <c r="Z174" s="28" t="n">
        <f aca="false" ca="false" dt2D="false" dtr="false" t="normal">AC174-R174</f>
        <v>2380340425.660715</v>
      </c>
      <c r="AA174" s="97" t="n">
        <f aca="false" ca="false" dt2D="false" dtr="false" t="normal">SUM(AA254:AA678)</f>
        <v>300924817.53999996</v>
      </c>
      <c r="AB174" s="97" t="n">
        <f aca="false" ca="false" dt2D="false" dtr="false" t="normal">SUM(AB254:AB678)</f>
        <v>282850625.2392</v>
      </c>
      <c r="AC174" s="97" t="n">
        <f aca="false" ca="false" dt2D="false" dtr="false" t="normal">SUM(AC254:AC678)</f>
        <v>4658723008.166003</v>
      </c>
      <c r="AD174" s="4" t="n"/>
    </row>
    <row customFormat="true" customHeight="true" ht="20.25" outlineLevel="0" r="175" s="98">
      <c r="A175" s="99" t="n"/>
      <c r="B175" s="99" t="n"/>
      <c r="C175" s="99" t="n"/>
      <c r="D175" s="100" t="s">
        <v>56</v>
      </c>
      <c r="E175" s="100" t="n"/>
      <c r="F175" s="100" t="n"/>
      <c r="G175" s="100" t="n"/>
      <c r="H175" s="100" t="n"/>
      <c r="I175" s="101" t="n">
        <f aca="false" ca="false" dt2D="false" dtr="false" t="normal">I176+I177+I178+I179+I180+I182+I183+I184+I185+I186+I187+I188+I190+I193+I194+I195+I196+I197+I198+I199+I200+I201+I202+I1174+I205+I206+I207+I208+I209+I210+I1213+I214+I215+I216+I217+I218+I219+I220+I221+I222+I224+I225+I226+I227+I228+I230+I231+I232+I233+I234+I235+I236+I237+I238+I239+I240+I241+I242+I243+I245+I246</f>
        <v>219714.26</v>
      </c>
      <c r="J175" s="101" t="n">
        <f aca="false" ca="false" dt2D="false" dtr="false" t="normal">J176+J177+J178+J179+J180+J182+J183+J184+J185+J186+J187+J188+J190+J193+J194+J195+J196+J197+J198+J199+J200+J201+J202+J1174+J205+J206+J207+J208+J209+J210+J1213+J214+J215+J216+J217+J218+J219+J220+J221+J222+J224+J225+J226+J227+J228+J230+J231+J232+J233+J234+J235+J236+J237+J238+J239+J240+J241+J242+J243+J245+J246</f>
        <v>177501.34000000008</v>
      </c>
      <c r="K175" s="101" t="n">
        <f aca="false" ca="false" dt2D="false" dtr="false" t="normal">K176+K177+K178+K179+K180+K182+K183+K184+K185+K186+K187+K188+K190+K193+K194+K195+K196+K197+K198+K199+K200+K201+K202+K1174+K205+K206+K207+K208+K209+K210+K1213+K214+K215+K216+K217+K218+K219+K220+K221+K222+K224+K225+K226+K227+K228+K230+K231+K232+K233+K234+K235+K236+K237+K238+K239+K240+K241+K242+K243+K245+K246</f>
        <v>9001.01</v>
      </c>
      <c r="L175" s="101" t="n">
        <f aca="false" ca="false" dt2D="false" dtr="false" t="normal">L176+L177+L178+L179+L180+L182+L183+L184+L185+L186+L187+L188+L190+L193+L194+L195+L196+L197+L198+L199+L200+L201+L202+L1174+L205+L206+L207+L208+L209+L210+L1213+L214+L215+L216+L217+L218+L219+L220+L221+L222+L224+L225+L226+L227+L228+L230+L231+L232+L233+L234+L235+L236+L237+L238+L239+L240+L241+L242+L243+L245+L246</f>
        <v>7783</v>
      </c>
      <c r="M175" s="101" t="n">
        <f aca="false" ca="false" dt2D="false" dtr="false" t="normal">SUM(M176:M246)</f>
        <v>451547028.66</v>
      </c>
      <c r="N175" s="101" t="n">
        <f aca="false" ca="false" dt2D="false" dtr="false" t="normal">SUM(N176:N246)</f>
        <v>0</v>
      </c>
      <c r="O175" s="101" t="n">
        <f aca="false" ca="false" dt2D="false" dtr="false" t="normal">SUM(O176:O246)</f>
        <v>439026.46</v>
      </c>
      <c r="P175" s="101" t="n">
        <f aca="false" ca="false" dt2D="false" dtr="false" t="normal">SUM(P176:P246)</f>
        <v>0</v>
      </c>
      <c r="Q175" s="101" t="n">
        <f aca="false" ca="false" dt2D="false" dtr="false" t="normal">SUM(Q176:Q246)</f>
        <v>61116876.96999999</v>
      </c>
      <c r="R175" s="101" t="n">
        <f aca="false" ca="false" dt2D="false" dtr="false" t="normal">SUM(R176:R246)</f>
        <v>357787494.06999993</v>
      </c>
      <c r="S175" s="101" t="n">
        <f aca="false" ca="false" dt2D="false" dtr="false" t="normal">SUM(S176:S246)</f>
        <v>32203631.159999993</v>
      </c>
      <c r="T175" s="102" t="n">
        <f aca="false" ca="false" dt2D="false" dtr="false" t="normal">SUM(T176:T246)</f>
        <v>1009969.119999998</v>
      </c>
      <c r="U175" s="102" t="n">
        <f aca="false" ca="false" dt2D="false" dtr="false" t="normal">SUM(U176:U246)</f>
        <v>0</v>
      </c>
      <c r="V175" s="101" t="n"/>
      <c r="W175" s="101" t="n"/>
      <c r="X175" s="103" t="n"/>
      <c r="Y175" s="103" t="n"/>
      <c r="Z175" s="103" t="n"/>
      <c r="AA175" s="104" t="n"/>
      <c r="AB175" s="104" t="n"/>
      <c r="AC175" s="104" t="n"/>
      <c r="AE175" s="105" t="n"/>
    </row>
    <row outlineLevel="0" r="176">
      <c r="A176" s="8" t="n">
        <f aca="false" ca="false" dt2D="false" dtr="false" t="normal">A173+1</f>
        <v>140</v>
      </c>
      <c r="B176" s="8" t="n">
        <v>1</v>
      </c>
      <c r="C176" s="106" t="s">
        <v>92</v>
      </c>
      <c r="D176" s="106" t="s">
        <v>439</v>
      </c>
      <c r="E176" s="55" t="n">
        <v>1991</v>
      </c>
      <c r="F176" s="12" t="s">
        <v>5</v>
      </c>
      <c r="G176" s="12" t="n">
        <v>5</v>
      </c>
      <c r="H176" s="12" t="n">
        <v>5</v>
      </c>
      <c r="I176" s="12" t="n">
        <v>11474.2</v>
      </c>
      <c r="J176" s="12" t="n">
        <v>7084.2</v>
      </c>
      <c r="K176" s="56" t="n">
        <v>82.6</v>
      </c>
      <c r="L176" s="55" t="n">
        <v>178</v>
      </c>
      <c r="M176" s="15" t="n">
        <f aca="false" ca="false" dt2D="false" dtr="false" t="normal">SUM(N176:S176)</f>
        <v>14771841.55</v>
      </c>
      <c r="N176" s="15" t="n"/>
      <c r="O176" s="15" t="n"/>
      <c r="P176" s="15" t="n"/>
      <c r="Q176" s="15" t="n">
        <v>854051.81</v>
      </c>
      <c r="R176" s="15" t="n">
        <v>13917789.74</v>
      </c>
      <c r="S176" s="15" t="n"/>
      <c r="T176" s="15" t="n"/>
      <c r="U176" s="15" t="n"/>
      <c r="V176" s="15" t="n">
        <v>2077.99822914089</v>
      </c>
      <c r="W176" s="15" t="n">
        <v>1176.283020064</v>
      </c>
      <c r="X176" s="12" t="n">
        <v>2026</v>
      </c>
      <c r="Y176" s="108" t="n"/>
      <c r="Z176" s="28" t="n">
        <f aca="false" ca="false" dt2D="false" dtr="false" t="normal">AC176-R176</f>
        <v>13446975.15</v>
      </c>
      <c r="AA176" s="109" t="n"/>
      <c r="AB176" s="110" t="n">
        <v>939818.2896</v>
      </c>
      <c r="AC176" s="110" t="n">
        <v>27364764.89</v>
      </c>
    </row>
    <row outlineLevel="0" r="177">
      <c r="A177" s="8" t="n">
        <f aca="false" ca="false" dt2D="false" dtr="false" t="normal">A176+1</f>
        <v>141</v>
      </c>
      <c r="B177" s="8" t="n">
        <f aca="false" ca="false" dt2D="false" dtr="false" t="normal">B176+1</f>
        <v>2</v>
      </c>
      <c r="C177" s="106" t="s">
        <v>92</v>
      </c>
      <c r="D177" s="106" t="s">
        <v>441</v>
      </c>
      <c r="E177" s="55" t="n">
        <v>1997</v>
      </c>
      <c r="F177" s="12" t="s">
        <v>5</v>
      </c>
      <c r="G177" s="12" t="n">
        <v>3</v>
      </c>
      <c r="H177" s="12" t="n">
        <v>3</v>
      </c>
      <c r="I177" s="12" t="n">
        <v>2554.7</v>
      </c>
      <c r="J177" s="12" t="n">
        <v>1158.4</v>
      </c>
      <c r="K177" s="56" t="n">
        <v>157.9</v>
      </c>
      <c r="L177" s="55" t="n">
        <v>40</v>
      </c>
      <c r="M177" s="15" t="n">
        <f aca="false" ca="false" dt2D="false" dtr="false" t="normal">SUM(N177:S177)</f>
        <v>18884780.16</v>
      </c>
      <c r="N177" s="15" t="n"/>
      <c r="O177" s="15" t="n"/>
      <c r="P177" s="15" t="n"/>
      <c r="Q177" s="15" t="n"/>
      <c r="R177" s="15" t="n">
        <v>4126561.11</v>
      </c>
      <c r="S177" s="15" t="n">
        <v>14758219.05</v>
      </c>
      <c r="T177" s="15" t="n"/>
      <c r="U177" s="15" t="n"/>
      <c r="V177" s="15" t="n">
        <v>7543.5478082504</v>
      </c>
      <c r="W177" s="15" t="n">
        <v>7543.5478082504</v>
      </c>
      <c r="X177" s="12" t="n">
        <v>2026</v>
      </c>
      <c r="Y177" s="108" t="n"/>
      <c r="Z177" s="28" t="n">
        <f aca="false" ca="false" dt2D="false" dtr="false" t="normal">AC177-R177</f>
        <v>-1200804.8399999999</v>
      </c>
      <c r="AA177" s="109" t="n"/>
      <c r="AB177" s="110" t="n">
        <v>191102.1306</v>
      </c>
      <c r="AC177" s="110" t="n">
        <v>2925756.27</v>
      </c>
    </row>
    <row outlineLevel="0" r="178">
      <c r="A178" s="8" t="n">
        <f aca="false" ca="false" dt2D="false" dtr="false" t="normal">A177+1</f>
        <v>142</v>
      </c>
      <c r="B178" s="8" t="n">
        <f aca="false" ca="false" dt2D="false" dtr="false" t="normal">B177+1</f>
        <v>3</v>
      </c>
      <c r="C178" s="106" t="s">
        <v>114</v>
      </c>
      <c r="D178" s="106" t="s">
        <v>442</v>
      </c>
      <c r="E178" s="55" t="n">
        <v>1990</v>
      </c>
      <c r="F178" s="12" t="s">
        <v>5</v>
      </c>
      <c r="G178" s="12" t="n">
        <v>5</v>
      </c>
      <c r="H178" s="12" t="n">
        <v>6</v>
      </c>
      <c r="I178" s="12" t="n">
        <v>5208.7</v>
      </c>
      <c r="J178" s="12" t="n">
        <v>4621.34</v>
      </c>
      <c r="K178" s="56" t="n">
        <v>0</v>
      </c>
      <c r="L178" s="55" t="n">
        <v>183</v>
      </c>
      <c r="M178" s="15" t="n">
        <f aca="false" ca="false" dt2D="false" dtr="false" t="normal">SUM(N178:S178)</f>
        <v>16766703.96</v>
      </c>
      <c r="N178" s="15" t="n"/>
      <c r="O178" s="15" t="n"/>
      <c r="P178" s="15" t="n"/>
      <c r="Q178" s="15" t="n">
        <v>544440.07</v>
      </c>
      <c r="R178" s="15" t="n">
        <v>16222263.89</v>
      </c>
      <c r="S178" s="15" t="n"/>
      <c r="T178" s="15" t="n"/>
      <c r="U178" s="15" t="n"/>
      <c r="V178" s="15" t="n">
        <v>7126.22820861775</v>
      </c>
      <c r="W178" s="15" t="n">
        <v>1181.283020064</v>
      </c>
      <c r="X178" s="12" t="n">
        <v>2026</v>
      </c>
      <c r="Y178" s="111" t="n"/>
      <c r="Z178" s="28" t="n">
        <f aca="false" ca="false" dt2D="false" dtr="false" t="normal">AC178-R178</f>
        <v>779517.1040000059</v>
      </c>
      <c r="AA178" s="109" t="n"/>
      <c r="AB178" s="110" t="n">
        <v>599119.76028</v>
      </c>
      <c r="AC178" s="30" t="n">
        <f aca="false" ca="false" dt2D="false" dtr="false" t="normal">+(J178*12.71+K178*25.41)*12*30+'[3]Лист1'!$BC$7</f>
        <v>17001780.994000006</v>
      </c>
    </row>
    <row outlineLevel="0" r="179">
      <c r="A179" s="8" t="n">
        <f aca="false" ca="false" dt2D="false" dtr="false" t="normal">A178+1</f>
        <v>143</v>
      </c>
      <c r="B179" s="8" t="n">
        <f aca="false" ca="false" dt2D="false" dtr="false" t="normal">B178+1</f>
        <v>4</v>
      </c>
      <c r="C179" s="106" t="s">
        <v>60</v>
      </c>
      <c r="D179" s="106" t="s">
        <v>443</v>
      </c>
      <c r="E179" s="55" t="n">
        <v>1992</v>
      </c>
      <c r="F179" s="12" t="s">
        <v>5</v>
      </c>
      <c r="G179" s="12" t="n">
        <v>9</v>
      </c>
      <c r="H179" s="12" t="n">
        <v>1</v>
      </c>
      <c r="I179" s="12" t="n">
        <v>2875.6</v>
      </c>
      <c r="J179" s="12" t="n">
        <v>2204.5</v>
      </c>
      <c r="K179" s="56" t="n">
        <v>292.8</v>
      </c>
      <c r="L179" s="55" t="n">
        <v>65</v>
      </c>
      <c r="M179" s="15" t="n">
        <f aca="false" ca="false" dt2D="false" dtr="false" t="normal">SUM(N179:S179)</f>
        <v>7668023.680000001</v>
      </c>
      <c r="N179" s="15" t="n"/>
      <c r="O179" s="15" t="n"/>
      <c r="P179" s="15" t="n"/>
      <c r="Q179" s="15" t="n">
        <v>422868.86</v>
      </c>
      <c r="R179" s="15" t="n">
        <v>7245154.82</v>
      </c>
      <c r="S179" s="15" t="n"/>
      <c r="T179" s="15" t="n"/>
      <c r="U179" s="15" t="n"/>
      <c r="V179" s="15" t="n">
        <v>3446.02235929589</v>
      </c>
      <c r="W179" s="15" t="n">
        <v>1198.283020064</v>
      </c>
      <c r="X179" s="12" t="n">
        <v>2026</v>
      </c>
      <c r="Y179" s="108" t="n"/>
      <c r="Z179" s="28" t="n">
        <f aca="false" ca="false" dt2D="false" dtr="false" t="normal">AC179-R179</f>
        <v>8743196.18</v>
      </c>
      <c r="AA179" s="109" t="n"/>
      <c r="AB179" s="110" t="n">
        <v>465262.1982</v>
      </c>
      <c r="AC179" s="110" t="n">
        <v>15988351</v>
      </c>
    </row>
    <row outlineLevel="0" r="180">
      <c r="A180" s="8" t="n">
        <f aca="false" ca="false" dt2D="false" dtr="false" t="normal">A179+1</f>
        <v>144</v>
      </c>
      <c r="B180" s="8" t="n">
        <f aca="false" ca="false" dt2D="false" dtr="false" t="normal">B179+1</f>
        <v>5</v>
      </c>
      <c r="C180" s="106" t="s">
        <v>60</v>
      </c>
      <c r="D180" s="106" t="s">
        <v>445</v>
      </c>
      <c r="E180" s="55" t="n">
        <v>1987</v>
      </c>
      <c r="F180" s="12" t="s">
        <v>5</v>
      </c>
      <c r="G180" s="12" t="n">
        <v>5</v>
      </c>
      <c r="H180" s="12" t="n">
        <v>4</v>
      </c>
      <c r="I180" s="12" t="n">
        <v>5812.1</v>
      </c>
      <c r="J180" s="12" t="n">
        <v>4766.5</v>
      </c>
      <c r="K180" s="56" t="n">
        <v>87</v>
      </c>
      <c r="L180" s="55" t="n">
        <v>201</v>
      </c>
      <c r="M180" s="15" t="n">
        <f aca="false" ca="false" dt2D="false" dtr="false" t="normal">SUM(N180:S180)</f>
        <v>10004903.51</v>
      </c>
      <c r="N180" s="15" t="n"/>
      <c r="O180" s="15" t="n"/>
      <c r="P180" s="15" t="n"/>
      <c r="Q180" s="15" t="n">
        <v>1007322.43</v>
      </c>
      <c r="R180" s="15" t="n">
        <v>8997581.08</v>
      </c>
      <c r="S180" s="15" t="n"/>
      <c r="T180" s="15" t="n"/>
      <c r="U180" s="15" t="n"/>
      <c r="V180" s="15" t="n">
        <v>7227.38217010749</v>
      </c>
      <c r="W180" s="15" t="n">
        <v>1201.283020064</v>
      </c>
      <c r="X180" s="12" t="n">
        <v>2026</v>
      </c>
      <c r="Y180" s="108" t="n"/>
      <c r="Z180" s="28" t="n">
        <f aca="false" ca="false" dt2D="false" dtr="false" t="normal">AC180-R180</f>
        <v>13607857.520000001</v>
      </c>
      <c r="AA180" s="112" t="n">
        <v>2820894.2</v>
      </c>
      <c r="AB180" s="110" t="n">
        <v>640487.427</v>
      </c>
      <c r="AC180" s="110" t="n">
        <v>22605438.6</v>
      </c>
    </row>
    <row outlineLevel="0" r="181">
      <c r="A181" s="8" t="n">
        <f aca="false" ca="false" dt2D="false" dtr="false" t="normal">A180+1</f>
        <v>145</v>
      </c>
      <c r="B181" s="8" t="s">
        <v>192</v>
      </c>
      <c r="C181" s="106" t="s">
        <v>60</v>
      </c>
      <c r="D181" s="106" t="s">
        <v>62</v>
      </c>
      <c r="E181" s="55" t="n">
        <v>1989</v>
      </c>
      <c r="F181" s="12" t="s">
        <v>5</v>
      </c>
      <c r="G181" s="12" t="n">
        <v>10</v>
      </c>
      <c r="H181" s="12" t="n">
        <v>1</v>
      </c>
      <c r="I181" s="12" t="n">
        <v>3562.9</v>
      </c>
      <c r="J181" s="12" t="n">
        <v>3068</v>
      </c>
      <c r="K181" s="56" t="n">
        <v>0</v>
      </c>
      <c r="L181" s="55" t="n">
        <v>120</v>
      </c>
      <c r="M181" s="15" t="n">
        <f aca="false" ca="false" dt2D="false" dtr="false" t="normal">SUM(N181:S181)</f>
        <v>3841230.63</v>
      </c>
      <c r="N181" s="15" t="n"/>
      <c r="O181" s="15" t="n"/>
      <c r="P181" s="15" t="n"/>
      <c r="Q181" s="15" t="n">
        <v>756458.56</v>
      </c>
      <c r="R181" s="15" t="n">
        <v>3084772.07</v>
      </c>
      <c r="S181" s="15" t="n">
        <v>0</v>
      </c>
      <c r="T181" s="15" t="n"/>
      <c r="U181" s="15" t="n"/>
      <c r="V181" s="15" t="n">
        <v>4712.02335049937</v>
      </c>
      <c r="W181" s="15" t="n">
        <v>1208.283020064</v>
      </c>
      <c r="X181" s="12" t="n">
        <v>2026</v>
      </c>
      <c r="Y181" s="111" t="n"/>
      <c r="Z181" s="28" t="n">
        <f aca="false" ca="false" dt2D="false" dtr="false" t="normal">AC181-R181</f>
        <v>15569895.129999999</v>
      </c>
      <c r="AA181" s="112" t="n">
        <v>468663.01</v>
      </c>
      <c r="AB181" s="110" t="n">
        <v>528548.904</v>
      </c>
      <c r="AC181" s="110" t="n">
        <v>18654667.2</v>
      </c>
    </row>
    <row outlineLevel="0" r="182">
      <c r="A182" s="8" t="n">
        <f aca="false" ca="false" dt2D="false" dtr="false" t="normal">A181+1</f>
        <v>146</v>
      </c>
      <c r="B182" s="8" t="n">
        <f aca="false" ca="false" dt2D="false" dtr="false" t="normal">B180+1</f>
        <v>6</v>
      </c>
      <c r="C182" s="106" t="s">
        <v>60</v>
      </c>
      <c r="D182" s="8" t="s">
        <v>190</v>
      </c>
      <c r="E182" s="55" t="n">
        <v>1990</v>
      </c>
      <c r="F182" s="12" t="s">
        <v>5</v>
      </c>
      <c r="G182" s="12" t="n">
        <v>9</v>
      </c>
      <c r="H182" s="12" t="n">
        <v>2</v>
      </c>
      <c r="I182" s="12" t="n">
        <v>9044.7</v>
      </c>
      <c r="J182" s="12" t="n">
        <v>7731.7</v>
      </c>
      <c r="K182" s="56" t="n">
        <v>0</v>
      </c>
      <c r="L182" s="55" t="n">
        <v>294</v>
      </c>
      <c r="M182" s="15" t="n">
        <f aca="false" ca="false" dt2D="false" dtr="false" t="normal">SUM(N182:S182)</f>
        <v>4022669.56</v>
      </c>
      <c r="N182" s="15" t="n"/>
      <c r="O182" s="15" t="n"/>
      <c r="P182" s="15" t="n"/>
      <c r="Q182" s="15" t="n">
        <v>1210552.27</v>
      </c>
      <c r="R182" s="15" t="n">
        <v>2812117.29</v>
      </c>
      <c r="S182" s="15" t="n"/>
      <c r="T182" s="15" t="n"/>
      <c r="U182" s="15" t="n"/>
      <c r="V182" s="15" t="n">
        <v>635.890939165021</v>
      </c>
      <c r="W182" s="15" t="n">
        <v>635.890939165021</v>
      </c>
      <c r="X182" s="12" t="n">
        <v>2026</v>
      </c>
      <c r="Y182" s="108" t="n"/>
      <c r="Z182" s="28" t="n">
        <f aca="false" ca="false" dt2D="false" dtr="false" t="normal">AC182-R182</f>
        <v>33175920.25</v>
      </c>
      <c r="AA182" s="109" t="n"/>
      <c r="AB182" s="110" t="n">
        <v>1332001.8126</v>
      </c>
      <c r="AC182" s="110" t="n">
        <v>35988037.54</v>
      </c>
    </row>
    <row outlineLevel="0" r="183">
      <c r="A183" s="8" t="n">
        <f aca="false" ca="false" dt2D="false" dtr="false" t="normal">A182+1</f>
        <v>147</v>
      </c>
      <c r="B183" s="8" t="n">
        <f aca="false" ca="false" dt2D="false" dtr="false" t="normal">B182+1</f>
        <v>7</v>
      </c>
      <c r="C183" s="106" t="s">
        <v>60</v>
      </c>
      <c r="D183" s="106" t="s">
        <v>449</v>
      </c>
      <c r="E183" s="55" t="n">
        <v>1989</v>
      </c>
      <c r="F183" s="12" t="s">
        <v>5</v>
      </c>
      <c r="G183" s="12" t="n">
        <v>5</v>
      </c>
      <c r="H183" s="12" t="n">
        <v>4</v>
      </c>
      <c r="I183" s="12" t="n">
        <v>5827.1</v>
      </c>
      <c r="J183" s="12" t="n">
        <v>4877.5</v>
      </c>
      <c r="K183" s="56" t="n">
        <v>0</v>
      </c>
      <c r="L183" s="55" t="n">
        <v>218</v>
      </c>
      <c r="M183" s="15" t="n">
        <f aca="false" ca="false" dt2D="false" dtr="false" t="normal">SUM(N183:S183)</f>
        <v>7989891.39</v>
      </c>
      <c r="N183" s="15" t="n"/>
      <c r="O183" s="15" t="n"/>
      <c r="P183" s="15" t="n"/>
      <c r="Q183" s="15" t="n"/>
      <c r="R183" s="15" t="n">
        <v>7989891.39</v>
      </c>
      <c r="S183" s="15" t="n"/>
      <c r="T183" s="15" t="n"/>
      <c r="U183" s="15" t="n"/>
      <c r="V183" s="15" t="n">
        <v>2662.17214587269</v>
      </c>
      <c r="W183" s="15" t="n">
        <v>1209.283020064</v>
      </c>
      <c r="X183" s="12" t="n">
        <v>2026</v>
      </c>
      <c r="Y183" s="108" t="n"/>
      <c r="Z183" s="28" t="n">
        <f aca="false" ca="false" dt2D="false" dtr="false" t="normal">AC183-R183</f>
        <v>11727822.649999999</v>
      </c>
      <c r="AA183" s="109" t="n"/>
      <c r="AB183" s="110" t="n">
        <v>632328.855</v>
      </c>
      <c r="AC183" s="110" t="n">
        <v>19717714.04</v>
      </c>
    </row>
    <row outlineLevel="0" r="184">
      <c r="A184" s="8" t="n">
        <f aca="false" ca="false" dt2D="false" dtr="false" t="normal">A183+1</f>
        <v>148</v>
      </c>
      <c r="B184" s="8" t="n">
        <f aca="false" ca="false" dt2D="false" dtr="false" t="normal">B183+1</f>
        <v>8</v>
      </c>
      <c r="C184" s="106" t="s">
        <v>60</v>
      </c>
      <c r="D184" s="106" t="s">
        <v>450</v>
      </c>
      <c r="E184" s="55" t="n">
        <v>1995</v>
      </c>
      <c r="F184" s="12" t="s">
        <v>5</v>
      </c>
      <c r="G184" s="12" t="n">
        <v>10</v>
      </c>
      <c r="H184" s="12" t="n">
        <v>1</v>
      </c>
      <c r="I184" s="12" t="n">
        <v>3279.6</v>
      </c>
      <c r="J184" s="12" t="n">
        <v>2806.4</v>
      </c>
      <c r="K184" s="56" t="n">
        <v>0</v>
      </c>
      <c r="L184" s="55" t="n">
        <v>105</v>
      </c>
      <c r="M184" s="15" t="n">
        <f aca="false" ca="false" dt2D="false" dtr="false" t="normal">SUM(N184:S184)</f>
        <v>19281360.68</v>
      </c>
      <c r="N184" s="15" t="n"/>
      <c r="O184" s="15" t="n"/>
      <c r="P184" s="15" t="n"/>
      <c r="Q184" s="15" t="n">
        <v>439398.05</v>
      </c>
      <c r="R184" s="15" t="n">
        <v>8814748.43</v>
      </c>
      <c r="S184" s="15" t="n">
        <v>10027214.2</v>
      </c>
      <c r="T184" s="15" t="n"/>
      <c r="U184" s="15" t="n"/>
      <c r="V184" s="15" t="n">
        <v>7020.7400896081</v>
      </c>
      <c r="W184" s="15" t="n">
        <v>7020.7400896081</v>
      </c>
      <c r="X184" s="12" t="n">
        <v>2026</v>
      </c>
      <c r="Y184" s="108" t="n"/>
      <c r="Z184" s="28" t="n">
        <f aca="false" ca="false" dt2D="false" dtr="false" t="normal">AC184-R184</f>
        <v>0</v>
      </c>
      <c r="AA184" s="109" t="n"/>
      <c r="AB184" s="110" t="n">
        <v>483480.9792</v>
      </c>
      <c r="AC184" s="110" t="n">
        <v>8814748.43</v>
      </c>
    </row>
    <row outlineLevel="0" r="185">
      <c r="A185" s="8" t="n">
        <f aca="false" ca="false" dt2D="false" dtr="false" t="normal">A184+1</f>
        <v>149</v>
      </c>
      <c r="B185" s="8" t="n">
        <f aca="false" ca="false" dt2D="false" dtr="false" t="normal">B184+1</f>
        <v>9</v>
      </c>
      <c r="C185" s="106" t="s">
        <v>60</v>
      </c>
      <c r="D185" s="106" t="s">
        <v>453</v>
      </c>
      <c r="E185" s="55" t="n">
        <v>1986</v>
      </c>
      <c r="F185" s="12" t="s">
        <v>5</v>
      </c>
      <c r="G185" s="12" t="n">
        <v>5</v>
      </c>
      <c r="H185" s="12" t="n">
        <v>4</v>
      </c>
      <c r="I185" s="12" t="n">
        <v>3396.9</v>
      </c>
      <c r="J185" s="12" t="n">
        <v>3059.2</v>
      </c>
      <c r="K185" s="56" t="n">
        <v>0</v>
      </c>
      <c r="L185" s="55" t="n">
        <v>122</v>
      </c>
      <c r="M185" s="15" t="n">
        <f aca="false" ca="false" dt2D="false" dtr="false" t="normal">SUM(N185:S185)</f>
        <v>4980531.98</v>
      </c>
      <c r="N185" s="15" t="n"/>
      <c r="O185" s="15" t="n"/>
      <c r="P185" s="15" t="n"/>
      <c r="Q185" s="15" t="n"/>
      <c r="R185" s="15" t="n">
        <v>4980531.98</v>
      </c>
      <c r="S185" s="15" t="n"/>
      <c r="T185" s="15" t="n"/>
      <c r="U185" s="15" t="n"/>
      <c r="V185" s="15" t="n">
        <v>5861.05648931689</v>
      </c>
      <c r="W185" s="15" t="n">
        <v>1220.283020064</v>
      </c>
      <c r="X185" s="12" t="n">
        <v>2026</v>
      </c>
      <c r="Y185" s="108" t="n"/>
      <c r="Z185" s="28" t="n">
        <f aca="false" ca="false" dt2D="false" dtr="false" t="normal">AC185-R185</f>
        <v>8444497.41</v>
      </c>
      <c r="AA185" s="109" t="n"/>
      <c r="AB185" s="110" t="n">
        <v>396600.8064</v>
      </c>
      <c r="AC185" s="110" t="n">
        <v>13425029.39</v>
      </c>
    </row>
    <row outlineLevel="0" r="186">
      <c r="A186" s="8" t="n">
        <f aca="false" ca="false" dt2D="false" dtr="false" t="normal">A185+1</f>
        <v>150</v>
      </c>
      <c r="B186" s="8" t="n">
        <f aca="false" ca="false" dt2D="false" dtr="false" t="normal">B185+1</f>
        <v>10</v>
      </c>
      <c r="C186" s="106" t="s">
        <v>60</v>
      </c>
      <c r="D186" s="106" t="s">
        <v>454</v>
      </c>
      <c r="E186" s="55" t="n">
        <v>1985</v>
      </c>
      <c r="F186" s="12" t="s">
        <v>5</v>
      </c>
      <c r="G186" s="12" t="n">
        <v>5</v>
      </c>
      <c r="H186" s="12" t="n">
        <v>4</v>
      </c>
      <c r="I186" s="12" t="n">
        <v>5739.1</v>
      </c>
      <c r="J186" s="12" t="n">
        <v>4751.1</v>
      </c>
      <c r="K186" s="56" t="n">
        <v>96</v>
      </c>
      <c r="L186" s="55" t="n">
        <v>191</v>
      </c>
      <c r="M186" s="15" t="n">
        <f aca="false" ca="false" dt2D="false" dtr="false" t="normal">SUM(N186:S186)</f>
        <v>6056403.529999999</v>
      </c>
      <c r="N186" s="15" t="n"/>
      <c r="O186" s="15" t="n"/>
      <c r="P186" s="15" t="n"/>
      <c r="Q186" s="15" t="n">
        <v>1152640.76</v>
      </c>
      <c r="R186" s="15" t="n">
        <v>4903762.77</v>
      </c>
      <c r="S186" s="15" t="n"/>
      <c r="T186" s="15" t="n"/>
      <c r="U186" s="15" t="n"/>
      <c r="V186" s="15" t="n">
        <v>1025.04487891189</v>
      </c>
      <c r="W186" s="15" t="n">
        <v>1216.283020064</v>
      </c>
      <c r="X186" s="12" t="n">
        <v>2026</v>
      </c>
      <c r="Y186" s="108" t="n"/>
      <c r="Z186" s="28" t="n">
        <f aca="false" ca="false" dt2D="false" dtr="false" t="normal">AC186-R186</f>
        <v>17713539.990000002</v>
      </c>
      <c r="AA186" s="138" t="n">
        <v>570294.15</v>
      </c>
      <c r="AB186" s="110" t="n">
        <v>640823.5782</v>
      </c>
      <c r="AC186" s="110" t="n">
        <v>22617302.76</v>
      </c>
    </row>
    <row outlineLevel="0" r="187">
      <c r="A187" s="8" t="n">
        <f aca="false" ca="false" dt2D="false" dtr="false" t="normal">A186+1</f>
        <v>151</v>
      </c>
      <c r="B187" s="8" t="n">
        <f aca="false" ca="false" dt2D="false" dtr="false" t="normal">B186+1</f>
        <v>11</v>
      </c>
      <c r="C187" s="106" t="s">
        <v>60</v>
      </c>
      <c r="D187" s="106" t="s">
        <v>456</v>
      </c>
      <c r="E187" s="55" t="n">
        <v>1986</v>
      </c>
      <c r="F187" s="12" t="s">
        <v>5</v>
      </c>
      <c r="G187" s="12" t="n">
        <v>5</v>
      </c>
      <c r="H187" s="12" t="n">
        <v>3</v>
      </c>
      <c r="I187" s="12" t="n">
        <v>4418.7</v>
      </c>
      <c r="J187" s="12" t="n">
        <v>3551.6</v>
      </c>
      <c r="K187" s="56" t="n">
        <v>167.4</v>
      </c>
      <c r="L187" s="55" t="n">
        <v>164</v>
      </c>
      <c r="M187" s="15" t="n">
        <f aca="false" ca="false" dt2D="false" dtr="false" t="normal">SUM(N187:S187)</f>
        <v>7679337.79</v>
      </c>
      <c r="N187" s="15" t="n"/>
      <c r="O187" s="15" t="n"/>
      <c r="P187" s="15" t="n"/>
      <c r="Q187" s="15" t="n">
        <v>2025639.12</v>
      </c>
      <c r="R187" s="15" t="n">
        <v>5653698.67</v>
      </c>
      <c r="S187" s="15" t="n"/>
      <c r="T187" s="15" t="n"/>
      <c r="U187" s="15" t="n"/>
      <c r="V187" s="15" t="n">
        <v>2150.86341622238</v>
      </c>
      <c r="W187" s="15" t="n">
        <v>1217.283020064</v>
      </c>
      <c r="X187" s="12" t="n">
        <v>2026</v>
      </c>
      <c r="Y187" s="108" t="n"/>
      <c r="Z187" s="28" t="n">
        <f aca="false" ca="false" dt2D="false" dtr="false" t="normal">AC187-R187</f>
        <v>12128310.53</v>
      </c>
      <c r="AA187" s="113" t="n">
        <v>1567782.34</v>
      </c>
      <c r="AB187" s="110" t="n">
        <v>503823.594</v>
      </c>
      <c r="AC187" s="110" t="n">
        <v>17782009.2</v>
      </c>
    </row>
    <row outlineLevel="0" r="188">
      <c r="A188" s="8" t="n">
        <f aca="false" ca="false" dt2D="false" dtr="false" t="normal">A187+1</f>
        <v>152</v>
      </c>
      <c r="B188" s="8" t="n">
        <f aca="false" ca="false" dt2D="false" dtr="false" t="normal">B187+1</f>
        <v>12</v>
      </c>
      <c r="C188" s="106" t="s">
        <v>60</v>
      </c>
      <c r="D188" s="106" t="s">
        <v>458</v>
      </c>
      <c r="E188" s="55" t="n">
        <v>1985</v>
      </c>
      <c r="F188" s="12" t="s">
        <v>5</v>
      </c>
      <c r="G188" s="12" t="n">
        <v>5</v>
      </c>
      <c r="H188" s="12" t="n">
        <v>3</v>
      </c>
      <c r="I188" s="12" t="n">
        <v>6741.3</v>
      </c>
      <c r="J188" s="12" t="n">
        <v>3901.9</v>
      </c>
      <c r="K188" s="56" t="n">
        <v>698.1</v>
      </c>
      <c r="L188" s="55" t="n">
        <v>305</v>
      </c>
      <c r="M188" s="15" t="n">
        <f aca="false" ca="false" dt2D="false" dtr="false" t="normal">SUM(N188:S188)</f>
        <v>9536453.33</v>
      </c>
      <c r="N188" s="15" t="n"/>
      <c r="O188" s="15" t="n"/>
      <c r="P188" s="15" t="n"/>
      <c r="Q188" s="15" t="n">
        <v>1973886.88</v>
      </c>
      <c r="R188" s="15" t="n">
        <v>7562566.45</v>
      </c>
      <c r="S188" s="15" t="n"/>
      <c r="T188" s="15" t="n"/>
      <c r="U188" s="15" t="n"/>
      <c r="V188" s="15" t="n">
        <v>2421.54418876474</v>
      </c>
      <c r="W188" s="15" t="n">
        <v>1218.283020064</v>
      </c>
      <c r="X188" s="12" t="n">
        <v>2026</v>
      </c>
      <c r="Y188" s="108" t="n"/>
      <c r="Z188" s="28" t="n">
        <f aca="false" ca="false" dt2D="false" dtr="false" t="normal">AC188-R188</f>
        <v>16676906.75</v>
      </c>
      <c r="AA188" s="113" t="n">
        <v>1349717.72</v>
      </c>
      <c r="AB188" s="110" t="n">
        <v>686785.074</v>
      </c>
      <c r="AC188" s="110" t="n">
        <v>24239473.2</v>
      </c>
    </row>
    <row outlineLevel="0" r="189">
      <c r="A189" s="8" t="n">
        <f aca="false" ca="false" dt2D="false" dtr="false" t="normal">A188+1</f>
        <v>153</v>
      </c>
      <c r="B189" s="8" t="n">
        <f aca="false" ca="false" dt2D="false" dtr="false" t="normal">B188+1</f>
        <v>13</v>
      </c>
      <c r="C189" s="106" t="s">
        <v>60</v>
      </c>
      <c r="D189" s="106" t="s">
        <v>165</v>
      </c>
      <c r="E189" s="55" t="n">
        <v>1995</v>
      </c>
      <c r="F189" s="12" t="s">
        <v>5</v>
      </c>
      <c r="G189" s="12" t="n">
        <v>10</v>
      </c>
      <c r="H189" s="12" t="n">
        <v>1</v>
      </c>
      <c r="I189" s="12" t="n">
        <v>3274.9</v>
      </c>
      <c r="J189" s="12" t="n">
        <v>3274.9</v>
      </c>
      <c r="K189" s="56" t="n">
        <v>0</v>
      </c>
      <c r="L189" s="55" t="n">
        <v>107</v>
      </c>
      <c r="M189" s="15" t="n">
        <f aca="false" ca="false" dt2D="false" dtr="false" t="normal">SUM(N189:S189)</f>
        <v>6516218</v>
      </c>
      <c r="N189" s="15" t="n"/>
      <c r="O189" s="15" t="n"/>
      <c r="P189" s="15" t="n"/>
      <c r="Q189" s="15" t="n">
        <v>1530938.1</v>
      </c>
      <c r="R189" s="15" t="n">
        <v>4985279.9</v>
      </c>
      <c r="S189" s="15" t="n"/>
      <c r="T189" s="15" t="n"/>
      <c r="U189" s="15" t="n"/>
      <c r="V189" s="15" t="n">
        <v>2458.6706249324</v>
      </c>
      <c r="W189" s="15" t="n">
        <v>2458.6706249324</v>
      </c>
      <c r="X189" s="12" t="n">
        <v>2026</v>
      </c>
      <c r="Y189" s="108" t="n"/>
      <c r="Z189" s="28" t="n">
        <f aca="false" ca="false" dt2D="false" dtr="false" t="normal">AC189-R189</f>
        <v>12634546.319999998</v>
      </c>
      <c r="AA189" s="109" t="n"/>
      <c r="AB189" s="110" t="n">
        <v>564193.2222</v>
      </c>
      <c r="AC189" s="110" t="n">
        <v>17619826.22</v>
      </c>
      <c r="AD189" s="0" t="s">
        <v>460</v>
      </c>
    </row>
    <row outlineLevel="0" r="190">
      <c r="A190" s="8" t="n">
        <f aca="false" ca="false" dt2D="false" dtr="false" t="normal">A189+1</f>
        <v>154</v>
      </c>
      <c r="B190" s="8" t="n">
        <f aca="false" ca="false" dt2D="false" dtr="false" t="normal">B189+1</f>
        <v>14</v>
      </c>
      <c r="C190" s="106" t="s">
        <v>60</v>
      </c>
      <c r="D190" s="106" t="s">
        <v>461</v>
      </c>
      <c r="E190" s="55" t="n">
        <v>1980</v>
      </c>
      <c r="F190" s="12" t="s">
        <v>5</v>
      </c>
      <c r="G190" s="12" t="n">
        <v>4</v>
      </c>
      <c r="H190" s="12" t="n">
        <v>3</v>
      </c>
      <c r="I190" s="12" t="n">
        <v>5123.6</v>
      </c>
      <c r="J190" s="12" t="n">
        <v>3336.1</v>
      </c>
      <c r="K190" s="56" t="n">
        <v>937.6</v>
      </c>
      <c r="L190" s="55" t="n">
        <v>153</v>
      </c>
      <c r="M190" s="15" t="n">
        <f aca="false" ca="false" dt2D="false" dtr="false" t="normal">SUM(N190:S190)</f>
        <v>23437456.3</v>
      </c>
      <c r="N190" s="15" t="n"/>
      <c r="O190" s="15" t="n"/>
      <c r="P190" s="15" t="n"/>
      <c r="Q190" s="15" t="n">
        <v>3287784.44</v>
      </c>
      <c r="R190" s="15" t="n">
        <v>20149671.86</v>
      </c>
      <c r="S190" s="15" t="n"/>
      <c r="T190" s="15" t="n"/>
      <c r="U190" s="15" t="n"/>
      <c r="V190" s="15" t="n">
        <v>2880.07018562525</v>
      </c>
      <c r="W190" s="15" t="n">
        <v>1221.283020064</v>
      </c>
      <c r="X190" s="12" t="n">
        <v>2026</v>
      </c>
      <c r="Y190" s="108" t="n"/>
      <c r="Z190" s="28" t="n">
        <f aca="false" ca="false" dt2D="false" dtr="false" t="normal">AC190-R190</f>
        <v>3691777.0600000024</v>
      </c>
      <c r="AA190" s="112" t="n">
        <v>2673841.19</v>
      </c>
      <c r="AB190" s="110" t="n">
        <v>675507.7194</v>
      </c>
      <c r="AC190" s="110" t="n">
        <v>23841448.92</v>
      </c>
    </row>
    <row outlineLevel="0" r="191">
      <c r="A191" s="8" t="n">
        <f aca="false" ca="false" dt2D="false" dtr="false" t="normal">A190+1</f>
        <v>155</v>
      </c>
      <c r="B191" s="8" t="n">
        <f aca="false" ca="false" dt2D="false" dtr="false" t="normal">B190+1</f>
        <v>15</v>
      </c>
      <c r="C191" s="106" t="s">
        <v>60</v>
      </c>
      <c r="D191" s="106" t="s">
        <v>463</v>
      </c>
      <c r="E191" s="55" t="n">
        <v>1979</v>
      </c>
      <c r="F191" s="12" t="s">
        <v>5</v>
      </c>
      <c r="G191" s="12" t="n">
        <v>5</v>
      </c>
      <c r="H191" s="12" t="n">
        <v>4</v>
      </c>
      <c r="I191" s="12" t="n">
        <v>4063.4</v>
      </c>
      <c r="J191" s="12" t="n">
        <v>3700.2</v>
      </c>
      <c r="K191" s="56" t="n">
        <v>117.2</v>
      </c>
      <c r="L191" s="55" t="n">
        <v>192</v>
      </c>
      <c r="M191" s="15" t="n">
        <f aca="false" ca="false" dt2D="false" dtr="false" t="normal">SUM(N191:S191)</f>
        <v>9248464.34</v>
      </c>
      <c r="N191" s="15" t="n"/>
      <c r="O191" s="15" t="n"/>
      <c r="P191" s="15" t="n"/>
      <c r="Q191" s="15" t="n">
        <v>463535.23</v>
      </c>
      <c r="R191" s="15" t="n">
        <v>8784929.11</v>
      </c>
      <c r="S191" s="15" t="n"/>
      <c r="T191" s="15" t="n"/>
      <c r="U191" s="15" t="n"/>
      <c r="V191" s="15" t="n">
        <v>3776.05893061532</v>
      </c>
      <c r="W191" s="15" t="n">
        <v>1222.283020064</v>
      </c>
      <c r="X191" s="12" t="n">
        <v>2026</v>
      </c>
      <c r="Y191" s="108" t="n"/>
      <c r="Z191" s="28" t="n">
        <f aca="false" ca="false" dt2D="false" dtr="false" t="normal">AC191-R191</f>
        <v>5765379.630000001</v>
      </c>
      <c r="AA191" s="109" t="n"/>
      <c r="AB191" s="110" t="n">
        <v>510077.4588</v>
      </c>
      <c r="AC191" s="110" t="n">
        <v>14550308.74</v>
      </c>
      <c r="AD191" s="0" t="s">
        <v>460</v>
      </c>
    </row>
    <row outlineLevel="0" r="192">
      <c r="A192" s="8" t="n">
        <f aca="false" ca="false" dt2D="false" dtr="false" t="normal">A191+1</f>
        <v>156</v>
      </c>
      <c r="B192" s="8" t="n">
        <f aca="false" ca="false" dt2D="false" dtr="false" t="normal">B191+1</f>
        <v>16</v>
      </c>
      <c r="C192" s="106" t="s">
        <v>60</v>
      </c>
      <c r="D192" s="106" t="s">
        <v>464</v>
      </c>
      <c r="E192" s="55" t="n">
        <v>1992</v>
      </c>
      <c r="F192" s="12" t="s">
        <v>5</v>
      </c>
      <c r="G192" s="12" t="n">
        <v>2</v>
      </c>
      <c r="H192" s="12" t="n">
        <v>8</v>
      </c>
      <c r="I192" s="12" t="n">
        <v>962.7</v>
      </c>
      <c r="J192" s="12" t="n">
        <v>961.6</v>
      </c>
      <c r="K192" s="56" t="n">
        <v>0</v>
      </c>
      <c r="L192" s="55" t="n">
        <v>42</v>
      </c>
      <c r="M192" s="15" t="n">
        <f aca="false" ca="false" dt2D="false" dtr="false" t="normal">SUM(N192:S192)</f>
        <v>5103601.54</v>
      </c>
      <c r="N192" s="15" t="n"/>
      <c r="O192" s="15" t="n">
        <v>439026.46</v>
      </c>
      <c r="P192" s="15" t="n"/>
      <c r="Q192" s="15" t="n">
        <v>264678.12</v>
      </c>
      <c r="R192" s="15" t="n">
        <v>4399896.96</v>
      </c>
      <c r="S192" s="15" t="n"/>
      <c r="T192" s="15" t="n"/>
      <c r="U192" s="15" t="n"/>
      <c r="V192" s="15" t="n">
        <v>22867.4703734881</v>
      </c>
      <c r="W192" s="15" t="n">
        <v>1227.283020064</v>
      </c>
      <c r="X192" s="12" t="n">
        <v>2026</v>
      </c>
      <c r="Y192" s="108" t="n"/>
      <c r="Z192" s="28" t="n">
        <f aca="false" ca="false" dt2D="false" dtr="false" t="normal">AC192-R192</f>
        <v>0</v>
      </c>
      <c r="AA192" s="112" t="n">
        <v>189434.55</v>
      </c>
      <c r="AB192" s="110" t="n">
        <v>124663.7472</v>
      </c>
      <c r="AC192" s="110" t="n">
        <v>4399896.96</v>
      </c>
      <c r="AD192" s="0" t="s">
        <v>460</v>
      </c>
    </row>
    <row outlineLevel="0" r="193">
      <c r="A193" s="8" t="n">
        <f aca="false" ca="false" dt2D="false" dtr="false" t="normal">A192+1</f>
        <v>157</v>
      </c>
      <c r="B193" s="8" t="n">
        <f aca="false" ca="false" dt2D="false" dtr="false" t="normal">B192+1</f>
        <v>17</v>
      </c>
      <c r="C193" s="106" t="s">
        <v>60</v>
      </c>
      <c r="D193" s="106" t="s">
        <v>466</v>
      </c>
      <c r="E193" s="55" t="n">
        <v>1987</v>
      </c>
      <c r="F193" s="12" t="s">
        <v>5</v>
      </c>
      <c r="G193" s="12" t="n">
        <v>5</v>
      </c>
      <c r="H193" s="12" t="n">
        <v>4</v>
      </c>
      <c r="I193" s="12" t="n">
        <v>5859.43</v>
      </c>
      <c r="J193" s="12" t="n">
        <v>4644.4</v>
      </c>
      <c r="K193" s="56" t="n">
        <v>278.6</v>
      </c>
      <c r="L193" s="55" t="n">
        <v>182</v>
      </c>
      <c r="M193" s="15" t="n">
        <f aca="false" ca="false" dt2D="false" dtr="false" t="normal">SUM(N193:S193)</f>
        <v>10141967.48</v>
      </c>
      <c r="N193" s="15" t="n"/>
      <c r="O193" s="15" t="n"/>
      <c r="P193" s="15" t="n"/>
      <c r="Q193" s="15" t="n">
        <v>3578962.28</v>
      </c>
      <c r="R193" s="15" t="n">
        <v>6563005.2</v>
      </c>
      <c r="S193" s="15" t="n"/>
      <c r="T193" s="15" t="n"/>
      <c r="U193" s="15" t="n"/>
      <c r="V193" s="15" t="n">
        <v>2177.26314434329</v>
      </c>
      <c r="W193" s="15" t="n">
        <v>1234.283020064</v>
      </c>
      <c r="X193" s="12" t="n">
        <v>2026</v>
      </c>
      <c r="Y193" s="108" t="n"/>
      <c r="Z193" s="28" t="n">
        <f aca="false" ca="false" dt2D="false" dtr="false" t="normal">AC193-R193</f>
        <v>17236432.8</v>
      </c>
      <c r="AA193" s="112" t="n">
        <v>2966161.78</v>
      </c>
      <c r="AB193" s="110" t="n">
        <v>674317.41</v>
      </c>
      <c r="AC193" s="110" t="n">
        <v>23799438</v>
      </c>
    </row>
    <row outlineLevel="0" r="194">
      <c r="A194" s="8" t="n">
        <f aca="false" ca="false" dt2D="false" dtr="false" t="normal">A193+1</f>
        <v>158</v>
      </c>
      <c r="B194" s="8" t="n">
        <f aca="false" ca="false" dt2D="false" dtr="false" t="normal">B193+1</f>
        <v>18</v>
      </c>
      <c r="C194" s="106" t="s">
        <v>60</v>
      </c>
      <c r="D194" s="106" t="s">
        <v>467</v>
      </c>
      <c r="E194" s="55" t="n">
        <v>1987</v>
      </c>
      <c r="F194" s="12" t="s">
        <v>5</v>
      </c>
      <c r="G194" s="12" t="n">
        <v>5</v>
      </c>
      <c r="H194" s="12" t="n">
        <v>5</v>
      </c>
      <c r="I194" s="12" t="n">
        <v>7155.6</v>
      </c>
      <c r="J194" s="12" t="n">
        <v>5789.5</v>
      </c>
      <c r="K194" s="56" t="n">
        <v>194.7</v>
      </c>
      <c r="L194" s="55" t="n">
        <v>243</v>
      </c>
      <c r="M194" s="15" t="n">
        <f aca="false" ca="false" dt2D="false" dtr="false" t="normal">SUM(N194:S194)</f>
        <v>12313367.020000001</v>
      </c>
      <c r="N194" s="15" t="n"/>
      <c r="O194" s="15" t="n"/>
      <c r="P194" s="15" t="n"/>
      <c r="Q194" s="15" t="n">
        <v>500292.38</v>
      </c>
      <c r="R194" s="15" t="n">
        <v>11813074.64</v>
      </c>
      <c r="S194" s="15" t="n"/>
      <c r="T194" s="15" t="n"/>
      <c r="U194" s="15" t="n"/>
      <c r="V194" s="15" t="n">
        <v>3248.37212020894</v>
      </c>
      <c r="W194" s="15" t="n">
        <v>1235.283020064</v>
      </c>
      <c r="X194" s="12" t="n">
        <v>2026</v>
      </c>
      <c r="Y194" s="108" t="n"/>
      <c r="Z194" s="28" t="n">
        <f aca="false" ca="false" dt2D="false" dtr="false" t="normal">AC194-R194</f>
        <v>9963030.71</v>
      </c>
      <c r="AA194" s="112" t="n"/>
      <c r="AB194" s="110" t="n">
        <v>801025.0944</v>
      </c>
      <c r="AC194" s="110" t="n">
        <v>21776105.35</v>
      </c>
    </row>
    <row outlineLevel="0" r="195">
      <c r="A195" s="8" t="n">
        <f aca="false" ca="false" dt2D="false" dtr="false" t="normal">A194+1</f>
        <v>159</v>
      </c>
      <c r="B195" s="8" t="n">
        <f aca="false" ca="false" dt2D="false" dtr="false" t="normal">B194+1</f>
        <v>19</v>
      </c>
      <c r="C195" s="106" t="s">
        <v>60</v>
      </c>
      <c r="D195" s="106" t="s">
        <v>469</v>
      </c>
      <c r="E195" s="55" t="n">
        <v>1989</v>
      </c>
      <c r="F195" s="12" t="s">
        <v>5</v>
      </c>
      <c r="G195" s="12" t="n">
        <v>9</v>
      </c>
      <c r="H195" s="12" t="n">
        <v>1</v>
      </c>
      <c r="I195" s="12" t="n">
        <v>3239.5</v>
      </c>
      <c r="J195" s="12" t="n">
        <v>2720.9</v>
      </c>
      <c r="K195" s="56" t="n">
        <v>63.8</v>
      </c>
      <c r="L195" s="55" t="n">
        <v>112</v>
      </c>
      <c r="M195" s="15" t="n">
        <f aca="false" ca="false" dt2D="false" dtr="false" t="normal">SUM(N195:S195)</f>
        <v>2657490.38</v>
      </c>
      <c r="N195" s="15" t="n"/>
      <c r="O195" s="15" t="n"/>
      <c r="P195" s="15" t="n"/>
      <c r="Q195" s="15" t="n">
        <v>868113.48</v>
      </c>
      <c r="R195" s="15" t="n">
        <v>1789376.9</v>
      </c>
      <c r="S195" s="15" t="n"/>
      <c r="T195" s="15" t="n"/>
      <c r="U195" s="15" t="n"/>
      <c r="V195" s="15" t="n">
        <v>4666.62163552669</v>
      </c>
      <c r="W195" s="15" t="n">
        <v>1246.283020064</v>
      </c>
      <c r="X195" s="12" t="n">
        <v>2026</v>
      </c>
      <c r="Y195" s="108" t="n"/>
      <c r="Z195" s="28" t="n">
        <f aca="false" ca="false" dt2D="false" dtr="false" t="normal">AC195-R195</f>
        <v>15412127.62</v>
      </c>
      <c r="AA195" s="112" t="n">
        <v>2073222.36</v>
      </c>
      <c r="AB195" s="110" t="n">
        <v>487375.9614</v>
      </c>
      <c r="AC195" s="110" t="n">
        <v>17201504.52</v>
      </c>
    </row>
    <row outlineLevel="0" r="196">
      <c r="A196" s="8" t="n">
        <f aca="false" ca="false" dt2D="false" dtr="false" t="normal">A195+1</f>
        <v>160</v>
      </c>
      <c r="B196" s="8" t="n">
        <f aca="false" ca="false" dt2D="false" dtr="false" t="normal">B195+1</f>
        <v>20</v>
      </c>
      <c r="C196" s="106" t="s">
        <v>68</v>
      </c>
      <c r="D196" s="106" t="s">
        <v>471</v>
      </c>
      <c r="E196" s="55" t="n">
        <v>1974</v>
      </c>
      <c r="F196" s="12" t="s">
        <v>5</v>
      </c>
      <c r="G196" s="12" t="n">
        <v>4</v>
      </c>
      <c r="H196" s="12" t="n">
        <v>4</v>
      </c>
      <c r="I196" s="12" t="n">
        <v>3917</v>
      </c>
      <c r="J196" s="12" t="n">
        <v>3431.9</v>
      </c>
      <c r="K196" s="56" t="n">
        <v>0</v>
      </c>
      <c r="L196" s="55" t="n">
        <v>163</v>
      </c>
      <c r="M196" s="15" t="n">
        <f aca="false" ca="false" dt2D="false" dtr="false" t="normal">SUM(N196:S196)</f>
        <v>1849283.73</v>
      </c>
      <c r="N196" s="15" t="n"/>
      <c r="O196" s="15" t="n"/>
      <c r="P196" s="15" t="n"/>
      <c r="Q196" s="15" t="n">
        <v>404312.14</v>
      </c>
      <c r="R196" s="15" t="n">
        <v>1444971.59</v>
      </c>
      <c r="S196" s="15" t="n"/>
      <c r="T196" s="15" t="n"/>
      <c r="U196" s="15" t="n"/>
      <c r="V196" s="15" t="n">
        <v>1224.82451707789</v>
      </c>
      <c r="W196" s="15" t="n">
        <v>1275.283020064</v>
      </c>
      <c r="X196" s="12" t="n">
        <v>2026</v>
      </c>
      <c r="Y196" s="108" t="n"/>
      <c r="Z196" s="28" t="n">
        <f aca="false" ca="false" dt2D="false" dtr="false" t="normal">AC196-R196</f>
        <v>7349959.15</v>
      </c>
      <c r="AA196" s="109" t="n"/>
      <c r="AB196" s="110" t="n">
        <v>454369.8324</v>
      </c>
      <c r="AC196" s="110" t="n">
        <v>8794930.74</v>
      </c>
    </row>
    <row customHeight="true" ht="14.25" outlineLevel="0" r="197">
      <c r="A197" s="8" t="n">
        <f aca="false" ca="false" dt2D="false" dtr="false" t="normal">A196+1</f>
        <v>161</v>
      </c>
      <c r="B197" s="8" t="n">
        <f aca="false" ca="false" dt2D="false" dtr="false" t="normal">B196+1</f>
        <v>21</v>
      </c>
      <c r="C197" s="106" t="s">
        <v>68</v>
      </c>
      <c r="D197" s="106" t="s">
        <v>472</v>
      </c>
      <c r="E197" s="55" t="s">
        <v>225</v>
      </c>
      <c r="F197" s="12" t="s">
        <v>5</v>
      </c>
      <c r="G197" s="12" t="s">
        <v>75</v>
      </c>
      <c r="H197" s="12" t="s">
        <v>75</v>
      </c>
      <c r="I197" s="12" t="n">
        <v>3131.3</v>
      </c>
      <c r="J197" s="12" t="n">
        <v>2721.1</v>
      </c>
      <c r="K197" s="56" t="n">
        <v>64.9</v>
      </c>
      <c r="L197" s="55" t="n">
        <v>113</v>
      </c>
      <c r="M197" s="15" t="n">
        <f aca="false" ca="false" dt2D="false" dtr="false" t="normal">SUM(N197:S197)</f>
        <v>1477636.64</v>
      </c>
      <c r="N197" s="15" t="n"/>
      <c r="O197" s="15" t="n"/>
      <c r="P197" s="15" t="n"/>
      <c r="Q197" s="15" t="n">
        <v>43277.66</v>
      </c>
      <c r="R197" s="15" t="n">
        <v>1434358.98</v>
      </c>
      <c r="S197" s="15" t="n"/>
      <c r="T197" s="15" t="n"/>
      <c r="U197" s="15" t="n"/>
      <c r="V197" s="15" t="n">
        <v>13452.1822694802</v>
      </c>
      <c r="W197" s="15" t="n">
        <v>1276.283020064</v>
      </c>
      <c r="X197" s="12" t="n">
        <v>2026</v>
      </c>
      <c r="Y197" s="108" t="n"/>
      <c r="Z197" s="28" t="n">
        <f aca="false" ca="false" dt2D="false" dtr="false" t="normal">AC197-R197</f>
        <v>11887560.18</v>
      </c>
      <c r="AA197" s="112" t="n">
        <v>961493.23</v>
      </c>
      <c r="AB197" s="110" t="n">
        <v>377454.3762</v>
      </c>
      <c r="AC197" s="110" t="n">
        <v>13321919.16</v>
      </c>
    </row>
    <row outlineLevel="0" r="198">
      <c r="A198" s="8" t="n">
        <f aca="false" ca="false" dt2D="false" dtr="false" t="normal">A197+1</f>
        <v>162</v>
      </c>
      <c r="B198" s="8" t="n">
        <f aca="false" ca="false" dt2D="false" dtr="false" t="normal">B197+1</f>
        <v>22</v>
      </c>
      <c r="C198" s="106" t="s">
        <v>68</v>
      </c>
      <c r="D198" s="106" t="s">
        <v>474</v>
      </c>
      <c r="E198" s="55" t="n">
        <v>1970</v>
      </c>
      <c r="F198" s="12" t="s">
        <v>5</v>
      </c>
      <c r="G198" s="12" t="n">
        <v>5</v>
      </c>
      <c r="H198" s="12" t="n">
        <v>2</v>
      </c>
      <c r="I198" s="12" t="n">
        <v>1774.6</v>
      </c>
      <c r="J198" s="12" t="n">
        <v>1596.4</v>
      </c>
      <c r="K198" s="56" t="n">
        <v>0</v>
      </c>
      <c r="L198" s="55" t="n">
        <v>68</v>
      </c>
      <c r="M198" s="15" t="n">
        <f aca="false" ca="false" dt2D="false" dtr="false" t="normal">SUM(N198:S198)</f>
        <v>2024598.46</v>
      </c>
      <c r="N198" s="15" t="n"/>
      <c r="O198" s="15" t="n"/>
      <c r="P198" s="15" t="n"/>
      <c r="Q198" s="15" t="n"/>
      <c r="R198" s="15" t="n">
        <v>2024598.46</v>
      </c>
      <c r="S198" s="15" t="n"/>
      <c r="T198" s="15" t="n"/>
      <c r="U198" s="15" t="n"/>
      <c r="V198" s="15" t="n">
        <v>3719.15477172051</v>
      </c>
      <c r="W198" s="15" t="n">
        <v>1272.283020064</v>
      </c>
      <c r="X198" s="12" t="n">
        <v>2026</v>
      </c>
      <c r="Y198" s="108" t="n"/>
      <c r="Z198" s="28" t="n">
        <f aca="false" ca="false" dt2D="false" dtr="false" t="normal">AC198-R198</f>
        <v>5435059.46</v>
      </c>
      <c r="AA198" s="110" t="n">
        <v>59734.07</v>
      </c>
      <c r="AB198" s="110" t="n">
        <v>211356.9744</v>
      </c>
      <c r="AC198" s="110" t="n">
        <v>7459657.92</v>
      </c>
    </row>
    <row outlineLevel="0" r="199">
      <c r="A199" s="8" t="n">
        <f aca="false" ca="false" dt2D="false" dtr="false" t="normal">A198+1</f>
        <v>163</v>
      </c>
      <c r="B199" s="8" t="n">
        <f aca="false" ca="false" dt2D="false" dtr="false" t="normal">B198+1</f>
        <v>23</v>
      </c>
      <c r="C199" s="106" t="s">
        <v>68</v>
      </c>
      <c r="D199" s="106" t="s">
        <v>476</v>
      </c>
      <c r="E199" s="55" t="n">
        <v>1987</v>
      </c>
      <c r="F199" s="12" t="s">
        <v>5</v>
      </c>
      <c r="G199" s="12" t="n">
        <v>5</v>
      </c>
      <c r="H199" s="12" t="n">
        <v>2</v>
      </c>
      <c r="I199" s="12" t="n">
        <v>3854.65</v>
      </c>
      <c r="J199" s="12" t="n">
        <v>3186.55</v>
      </c>
      <c r="K199" s="56" t="n">
        <v>663.3</v>
      </c>
      <c r="L199" s="55" t="n">
        <v>157</v>
      </c>
      <c r="M199" s="15" t="n">
        <f aca="false" ca="false" dt2D="false" dtr="false" t="normal">SUM(N199:S199)</f>
        <v>2262542.54</v>
      </c>
      <c r="N199" s="15" t="n"/>
      <c r="O199" s="15" t="n"/>
      <c r="P199" s="15" t="n"/>
      <c r="Q199" s="15" t="n">
        <v>2262542.54</v>
      </c>
      <c r="R199" s="15" t="n">
        <v>0</v>
      </c>
      <c r="S199" s="15" t="n"/>
      <c r="T199" s="15" t="n"/>
      <c r="U199" s="15" t="n"/>
      <c r="V199" s="15" t="n">
        <v>724.494550986689</v>
      </c>
      <c r="W199" s="15" t="n">
        <v>1288.283020064</v>
      </c>
      <c r="X199" s="12" t="n">
        <v>2026</v>
      </c>
      <c r="Y199" s="108" t="n"/>
      <c r="Z199" s="28" t="n">
        <f aca="false" ca="false" dt2D="false" dtr="false" t="normal">AC199-R199</f>
        <v>21091435.2</v>
      </c>
      <c r="AA199" s="112" t="n">
        <v>2978715.88</v>
      </c>
      <c r="AB199" s="110" t="n">
        <v>597590.664</v>
      </c>
      <c r="AC199" s="110" t="n">
        <v>21091435.2</v>
      </c>
    </row>
    <row outlineLevel="0" r="200">
      <c r="A200" s="8" t="n">
        <f aca="false" ca="false" dt2D="false" dtr="false" t="normal">A199+1</f>
        <v>164</v>
      </c>
      <c r="B200" s="8" t="n">
        <f aca="false" ca="false" dt2D="false" dtr="false" t="normal">B199+1</f>
        <v>24</v>
      </c>
      <c r="C200" s="106" t="s">
        <v>68</v>
      </c>
      <c r="D200" s="106" t="s">
        <v>477</v>
      </c>
      <c r="E200" s="55" t="s">
        <v>178</v>
      </c>
      <c r="F200" s="12" t="s">
        <v>5</v>
      </c>
      <c r="G200" s="12" t="s">
        <v>479</v>
      </c>
      <c r="H200" s="12" t="s">
        <v>125</v>
      </c>
      <c r="I200" s="12" t="n">
        <v>5386.8</v>
      </c>
      <c r="J200" s="12" t="n">
        <v>4410.9</v>
      </c>
      <c r="K200" s="56" t="n">
        <v>0</v>
      </c>
      <c r="L200" s="55" t="n">
        <v>267</v>
      </c>
      <c r="M200" s="15" t="n">
        <f aca="false" ca="false" dt2D="false" dtr="false" t="normal">SUM(N200:S200)</f>
        <v>1554101.61</v>
      </c>
      <c r="N200" s="15" t="n"/>
      <c r="O200" s="15" t="n"/>
      <c r="P200" s="15" t="n"/>
      <c r="Q200" s="15" t="n">
        <v>1554101.61</v>
      </c>
      <c r="R200" s="15" t="n">
        <v>0</v>
      </c>
      <c r="S200" s="15" t="n">
        <v>0</v>
      </c>
      <c r="T200" s="15" t="n"/>
      <c r="U200" s="15" t="n"/>
      <c r="V200" s="15" t="n">
        <v>413.689431761122</v>
      </c>
      <c r="W200" s="15" t="n">
        <v>1296.283020064</v>
      </c>
      <c r="X200" s="12" t="n">
        <v>2026</v>
      </c>
      <c r="Y200" s="108" t="n"/>
      <c r="Z200" s="28" t="n">
        <f aca="false" ca="false" dt2D="false" dtr="false" t="normal">AC200-R200</f>
        <v>27407568.24</v>
      </c>
      <c r="AA200" s="112" t="n">
        <v>3350857.2</v>
      </c>
      <c r="AB200" s="110" t="n">
        <v>776547.7668</v>
      </c>
      <c r="AC200" s="110" t="n">
        <v>27407568.24</v>
      </c>
    </row>
    <row outlineLevel="0" r="201">
      <c r="A201" s="8" t="n">
        <f aca="false" ca="false" dt2D="false" dtr="false" t="normal">A200+1</f>
        <v>165</v>
      </c>
      <c r="B201" s="8" t="n">
        <f aca="false" ca="false" dt2D="false" dtr="false" t="normal">B200+1</f>
        <v>25</v>
      </c>
      <c r="C201" s="106" t="s">
        <v>68</v>
      </c>
      <c r="D201" s="106" t="s">
        <v>480</v>
      </c>
      <c r="E201" s="55" t="s">
        <v>83</v>
      </c>
      <c r="F201" s="12" t="s">
        <v>5</v>
      </c>
      <c r="G201" s="12" t="s">
        <v>479</v>
      </c>
      <c r="H201" s="12" t="s">
        <v>125</v>
      </c>
      <c r="I201" s="12" t="n">
        <v>5259.4</v>
      </c>
      <c r="J201" s="12" t="n">
        <v>4259.8</v>
      </c>
      <c r="K201" s="56" t="n">
        <v>65.2</v>
      </c>
      <c r="L201" s="55" t="n">
        <v>245</v>
      </c>
      <c r="M201" s="15" t="n">
        <f aca="false" ca="false" dt2D="false" dtr="false" t="normal">SUM(N201:S201)</f>
        <v>1808323.99</v>
      </c>
      <c r="N201" s="15" t="n"/>
      <c r="O201" s="15" t="n"/>
      <c r="P201" s="15" t="n"/>
      <c r="Q201" s="15" t="n">
        <v>1808323.99</v>
      </c>
      <c r="R201" s="15" t="n">
        <v>0</v>
      </c>
      <c r="S201" s="15" t="n">
        <v>0</v>
      </c>
      <c r="T201" s="15" t="n"/>
      <c r="U201" s="15" t="n"/>
      <c r="V201" s="15" t="n">
        <v>421.603226911027</v>
      </c>
      <c r="W201" s="15" t="n">
        <v>1297.283020064</v>
      </c>
      <c r="X201" s="12" t="n">
        <v>2026</v>
      </c>
      <c r="Y201" s="108" t="n"/>
      <c r="Z201" s="28" t="n">
        <f aca="false" ca="false" dt2D="false" dtr="false" t="normal">AC201-R201</f>
        <v>27155249.28</v>
      </c>
      <c r="AA201" s="112" t="n">
        <v>3302142.34</v>
      </c>
      <c r="AB201" s="110" t="n">
        <v>769398.7296</v>
      </c>
      <c r="AC201" s="110" t="n">
        <v>27155249.28</v>
      </c>
    </row>
    <row outlineLevel="0" r="202">
      <c r="A202" s="8" t="n">
        <f aca="false" ca="false" dt2D="false" dtr="false" t="normal">A201+1</f>
        <v>166</v>
      </c>
      <c r="B202" s="8" t="n">
        <f aca="false" ca="false" dt2D="false" dtr="false" t="normal">B201+1</f>
        <v>26</v>
      </c>
      <c r="C202" s="106" t="s">
        <v>68</v>
      </c>
      <c r="D202" s="106" t="s">
        <v>482</v>
      </c>
      <c r="E202" s="55" t="s">
        <v>83</v>
      </c>
      <c r="F202" s="12" t="s">
        <v>5</v>
      </c>
      <c r="G202" s="12" t="s">
        <v>479</v>
      </c>
      <c r="H202" s="12" t="s">
        <v>125</v>
      </c>
      <c r="I202" s="12" t="n">
        <v>5408.1</v>
      </c>
      <c r="J202" s="12" t="n">
        <v>4395.54</v>
      </c>
      <c r="K202" s="56" t="n">
        <v>0</v>
      </c>
      <c r="L202" s="55" t="n">
        <v>222</v>
      </c>
      <c r="M202" s="15" t="n">
        <f aca="false" ca="false" dt2D="false" dtr="false" t="normal">SUM(N202:S202)</f>
        <v>1840918.09</v>
      </c>
      <c r="N202" s="15" t="n"/>
      <c r="O202" s="15" t="n"/>
      <c r="P202" s="15" t="n"/>
      <c r="Q202" s="15" t="n">
        <v>1840918.09</v>
      </c>
      <c r="R202" s="15" t="n">
        <v>0</v>
      </c>
      <c r="S202" s="15" t="n">
        <v>0</v>
      </c>
      <c r="T202" s="15" t="n"/>
      <c r="U202" s="15" t="n"/>
      <c r="V202" s="15" t="n">
        <v>413.982860856614</v>
      </c>
      <c r="W202" s="15" t="n">
        <v>1298.283020064</v>
      </c>
      <c r="X202" s="12" t="n">
        <v>2026</v>
      </c>
      <c r="Y202" s="108" t="n"/>
      <c r="Z202" s="28" t="n">
        <f aca="false" ca="false" dt2D="false" dtr="false" t="normal">AC202-R202</f>
        <v>27312127.344</v>
      </c>
      <c r="AA202" s="112" t="n">
        <v>3071697.04</v>
      </c>
      <c r="AB202" s="110" t="n">
        <v>773843.60808</v>
      </c>
      <c r="AC202" s="110" t="n">
        <v>27312127.344</v>
      </c>
    </row>
    <row outlineLevel="0" r="203">
      <c r="A203" s="8" t="n">
        <f aca="false" ca="false" dt2D="false" dtr="false" t="normal">A202+1</f>
        <v>167</v>
      </c>
      <c r="B203" s="8" t="s">
        <v>192</v>
      </c>
      <c r="C203" s="106" t="s">
        <v>68</v>
      </c>
      <c r="D203" s="106" t="s">
        <v>84</v>
      </c>
      <c r="E203" s="55" t="n">
        <v>1964</v>
      </c>
      <c r="F203" s="12" t="s">
        <v>5</v>
      </c>
      <c r="G203" s="12" t="n">
        <v>4</v>
      </c>
      <c r="H203" s="12" t="n">
        <v>2</v>
      </c>
      <c r="I203" s="12" t="n">
        <v>1348</v>
      </c>
      <c r="J203" s="12" t="n">
        <v>1248.9</v>
      </c>
      <c r="K203" s="56" t="n">
        <v>0</v>
      </c>
      <c r="L203" s="55" t="n">
        <v>74</v>
      </c>
      <c r="M203" s="15" t="n">
        <f aca="false" ca="false" dt2D="false" dtr="false" t="normal">SUM(N203:S203)</f>
        <v>492005.51</v>
      </c>
      <c r="N203" s="15" t="n"/>
      <c r="O203" s="15" t="n"/>
      <c r="P203" s="15" t="n"/>
      <c r="Q203" s="15" t="n">
        <v>54273.91</v>
      </c>
      <c r="R203" s="15" t="n">
        <v>437731.6</v>
      </c>
      <c r="S203" s="15" t="n"/>
      <c r="T203" s="15" t="n"/>
      <c r="U203" s="15" t="n"/>
      <c r="V203" s="15" t="n">
        <v>1159.19327605836</v>
      </c>
      <c r="W203" s="15" t="n">
        <v>1159.19327605836</v>
      </c>
      <c r="X203" s="12" t="n">
        <v>2026</v>
      </c>
      <c r="Y203" s="108" t="n"/>
      <c r="Z203" s="28" t="n">
        <f aca="false" ca="false" dt2D="false" dtr="false" t="normal">AC203-R203</f>
        <v>1902828.1400000001</v>
      </c>
      <c r="AA203" s="109" t="n"/>
      <c r="AB203" s="110" t="n">
        <v>165349.3644</v>
      </c>
      <c r="AC203" s="110" t="n">
        <v>2340559.74</v>
      </c>
      <c r="AD203" s="4" t="n"/>
    </row>
    <row outlineLevel="0" r="204">
      <c r="A204" s="8" t="n">
        <f aca="false" ca="false" dt2D="false" dtr="false" t="normal">A203+1</f>
        <v>168</v>
      </c>
      <c r="B204" s="8" t="s">
        <v>192</v>
      </c>
      <c r="C204" s="106" t="s">
        <v>68</v>
      </c>
      <c r="D204" s="106" t="s">
        <v>85</v>
      </c>
      <c r="E204" s="55" t="n">
        <v>1981</v>
      </c>
      <c r="F204" s="12" t="s">
        <v>5</v>
      </c>
      <c r="G204" s="12" t="n">
        <v>5</v>
      </c>
      <c r="H204" s="12" t="n">
        <v>4</v>
      </c>
      <c r="I204" s="12" t="n">
        <v>4887.3</v>
      </c>
      <c r="J204" s="12" t="n">
        <v>4312.9</v>
      </c>
      <c r="K204" s="56" t="n">
        <v>0</v>
      </c>
      <c r="L204" s="55" t="n">
        <v>195</v>
      </c>
      <c r="M204" s="15" t="n">
        <f aca="false" ca="false" dt2D="false" dtr="false" t="normal">SUM(N204:S204)</f>
        <v>23349930.549999997</v>
      </c>
      <c r="N204" s="15" t="n"/>
      <c r="O204" s="15" t="n"/>
      <c r="P204" s="15" t="n"/>
      <c r="Q204" s="15" t="n"/>
      <c r="R204" s="15" t="n">
        <v>20772169.97</v>
      </c>
      <c r="S204" s="15" t="n">
        <v>2577760.58</v>
      </c>
      <c r="T204" s="15" t="n"/>
      <c r="U204" s="15" t="n"/>
      <c r="V204" s="15" t="n">
        <v>16925.2601604879</v>
      </c>
      <c r="W204" s="15" t="n">
        <v>1306.283020064</v>
      </c>
      <c r="X204" s="12" t="n">
        <v>2026</v>
      </c>
      <c r="Y204" s="108" t="n"/>
      <c r="Z204" s="28" t="n">
        <f aca="false" ca="false" dt2D="false" dtr="false" t="normal">AC204-R204</f>
        <v>-5924615.299999999</v>
      </c>
      <c r="AA204" s="109" t="n"/>
      <c r="AB204" s="110" t="n">
        <v>571010.7084</v>
      </c>
      <c r="AC204" s="110" t="n">
        <v>14847554.67</v>
      </c>
    </row>
    <row outlineLevel="0" r="205">
      <c r="A205" s="8" t="n">
        <f aca="false" ca="false" dt2D="false" dtr="false" t="normal">A204+1</f>
        <v>169</v>
      </c>
      <c r="B205" s="8" t="n">
        <f aca="false" ca="false" dt2D="false" dtr="false" t="normal">B202+1</f>
        <v>27</v>
      </c>
      <c r="C205" s="106" t="s">
        <v>68</v>
      </c>
      <c r="D205" s="106" t="s">
        <v>485</v>
      </c>
      <c r="E205" s="55" t="n">
        <v>1965</v>
      </c>
      <c r="F205" s="12" t="s">
        <v>5</v>
      </c>
      <c r="G205" s="12" t="n">
        <v>4</v>
      </c>
      <c r="H205" s="12" t="n">
        <v>4</v>
      </c>
      <c r="I205" s="12" t="n">
        <v>2661.8</v>
      </c>
      <c r="J205" s="12" t="n">
        <v>2220.4</v>
      </c>
      <c r="K205" s="56" t="n">
        <v>229.71</v>
      </c>
      <c r="L205" s="55" t="n">
        <v>111</v>
      </c>
      <c r="M205" s="15" t="n">
        <f aca="false" ca="false" dt2D="false" dtr="false" t="normal">SUM(N205:S205)</f>
        <v>3125027.55</v>
      </c>
      <c r="N205" s="15" t="n"/>
      <c r="O205" s="15" t="n"/>
      <c r="P205" s="15" t="n"/>
      <c r="Q205" s="15" t="n">
        <v>354820.88</v>
      </c>
      <c r="R205" s="15" t="n">
        <v>2770206.67</v>
      </c>
      <c r="S205" s="15" t="n"/>
      <c r="T205" s="15" t="n"/>
      <c r="U205" s="15" t="n"/>
      <c r="V205" s="15" t="n">
        <v>12180.3300759663</v>
      </c>
      <c r="W205" s="15" t="n">
        <v>1309.283020064</v>
      </c>
      <c r="X205" s="12" t="n">
        <v>2026</v>
      </c>
      <c r="Y205" s="108" t="n"/>
      <c r="Z205" s="28" t="n">
        <f aca="false" ca="false" dt2D="false" dtr="false" t="normal">AC205-R205</f>
        <v>4422549.632</v>
      </c>
      <c r="AA205" s="109" t="n"/>
      <c r="AB205" s="110" t="n">
        <v>354820.87914</v>
      </c>
      <c r="AC205" s="110" t="n">
        <v>7192756.302</v>
      </c>
    </row>
    <row outlineLevel="0" r="206">
      <c r="A206" s="8" t="n">
        <f aca="false" ca="false" dt2D="false" dtr="false" t="normal">A205+1</f>
        <v>170</v>
      </c>
      <c r="B206" s="8" t="n">
        <f aca="false" ca="false" dt2D="false" dtr="false" t="normal">B205+1</f>
        <v>28</v>
      </c>
      <c r="C206" s="106" t="s">
        <v>214</v>
      </c>
      <c r="D206" s="106" t="s">
        <v>487</v>
      </c>
      <c r="E206" s="55" t="s">
        <v>122</v>
      </c>
      <c r="F206" s="12" t="s">
        <v>5</v>
      </c>
      <c r="G206" s="12" t="s">
        <v>75</v>
      </c>
      <c r="H206" s="12" t="s">
        <v>318</v>
      </c>
      <c r="I206" s="12" t="n">
        <v>3411.7</v>
      </c>
      <c r="J206" s="12" t="n">
        <v>2190.7</v>
      </c>
      <c r="K206" s="56" t="n">
        <v>1221</v>
      </c>
      <c r="L206" s="55" t="n">
        <v>86</v>
      </c>
      <c r="M206" s="15" t="n">
        <f aca="false" ca="false" dt2D="false" dtr="false" t="normal">SUM(N206:S206)</f>
        <v>1014081.6000000001</v>
      </c>
      <c r="N206" s="15" t="n"/>
      <c r="O206" s="15" t="n"/>
      <c r="P206" s="15" t="n"/>
      <c r="Q206" s="15" t="n">
        <v>545778.39</v>
      </c>
      <c r="R206" s="15" t="n">
        <v>468303.21</v>
      </c>
      <c r="S206" s="15" t="n"/>
      <c r="T206" s="15" t="n"/>
      <c r="U206" s="15" t="n"/>
      <c r="V206" s="15" t="n">
        <v>3056.50545620963</v>
      </c>
      <c r="W206" s="15" t="n">
        <v>1322.283020064</v>
      </c>
      <c r="X206" s="12" t="n">
        <v>2026</v>
      </c>
      <c r="Y206" s="108" t="n"/>
      <c r="Z206" s="28" t="n">
        <f aca="false" ca="false" dt2D="false" dtr="false" t="normal">AC206-R206</f>
        <v>16119535.61</v>
      </c>
      <c r="AA206" s="109" t="n"/>
      <c r="AB206" s="110" t="n">
        <v>613475.4912</v>
      </c>
      <c r="AC206" s="110" t="n">
        <v>16587838.82</v>
      </c>
    </row>
    <row outlineLevel="0" r="207">
      <c r="A207" s="8" t="n">
        <f aca="false" ca="false" dt2D="false" dtr="false" t="normal">A206+1</f>
        <v>171</v>
      </c>
      <c r="B207" s="8" t="n">
        <f aca="false" ca="false" dt2D="false" dtr="false" t="normal">B206+1</f>
        <v>29</v>
      </c>
      <c r="C207" s="106" t="s">
        <v>214</v>
      </c>
      <c r="D207" s="106" t="s">
        <v>393</v>
      </c>
      <c r="E207" s="55" t="s">
        <v>90</v>
      </c>
      <c r="F207" s="12" t="s">
        <v>5</v>
      </c>
      <c r="G207" s="12" t="s">
        <v>75</v>
      </c>
      <c r="H207" s="12" t="s">
        <v>300</v>
      </c>
      <c r="I207" s="12" t="n">
        <v>5051.19</v>
      </c>
      <c r="J207" s="12" t="n">
        <v>4630.8</v>
      </c>
      <c r="K207" s="56" t="n">
        <v>0</v>
      </c>
      <c r="L207" s="55" t="n">
        <v>233</v>
      </c>
      <c r="M207" s="15" t="n">
        <f aca="false" ca="false" dt2D="false" dtr="false" t="normal">SUM(N207:S207)</f>
        <v>7174762.29</v>
      </c>
      <c r="N207" s="15" t="n"/>
      <c r="O207" s="15" t="n"/>
      <c r="P207" s="15" t="n"/>
      <c r="Q207" s="15" t="n"/>
      <c r="R207" s="15" t="n">
        <v>7174762.29</v>
      </c>
      <c r="S207" s="15" t="n"/>
      <c r="T207" s="15" t="n"/>
      <c r="U207" s="15" t="n"/>
      <c r="V207" s="15" t="n">
        <v>13629.8191357263</v>
      </c>
      <c r="W207" s="15" t="n">
        <v>1323.283020064</v>
      </c>
      <c r="X207" s="12" t="n">
        <v>2026</v>
      </c>
      <c r="Y207" s="111" t="n"/>
      <c r="Z207" s="28" t="n">
        <f aca="false" ca="false" dt2D="false" dtr="false" t="normal">AC207-R207</f>
        <v>7167370.14</v>
      </c>
      <c r="AA207" s="109" t="n"/>
      <c r="AB207" s="110" t="n">
        <v>613099.3968</v>
      </c>
      <c r="AC207" s="110" t="n">
        <v>14342132.43</v>
      </c>
    </row>
    <row outlineLevel="0" r="208">
      <c r="A208" s="8" t="n">
        <f aca="false" ca="false" dt2D="false" dtr="false" t="normal">A207+1</f>
        <v>172</v>
      </c>
      <c r="B208" s="8" t="n">
        <f aca="false" ca="false" dt2D="false" dtr="false" t="normal">B207+1</f>
        <v>30</v>
      </c>
      <c r="C208" s="106" t="s">
        <v>214</v>
      </c>
      <c r="D208" s="106" t="s">
        <v>489</v>
      </c>
      <c r="E208" s="55" t="s">
        <v>269</v>
      </c>
      <c r="F208" s="12" t="s">
        <v>5</v>
      </c>
      <c r="G208" s="12" t="s">
        <v>124</v>
      </c>
      <c r="H208" s="12" t="s">
        <v>75</v>
      </c>
      <c r="I208" s="12" t="n">
        <v>4290.1</v>
      </c>
      <c r="J208" s="12" t="n">
        <v>4045.8</v>
      </c>
      <c r="K208" s="56" t="n">
        <v>0</v>
      </c>
      <c r="L208" s="55" t="n">
        <v>160</v>
      </c>
      <c r="M208" s="15" t="n">
        <f aca="false" ca="false" dt2D="false" dtr="false" t="normal">SUM(N208:S208)</f>
        <v>1592691.01</v>
      </c>
      <c r="N208" s="15" t="n"/>
      <c r="O208" s="15" t="n"/>
      <c r="P208" s="15" t="n"/>
      <c r="Q208" s="15" t="n">
        <v>1592691.01</v>
      </c>
      <c r="R208" s="15" t="n"/>
      <c r="S208" s="15" t="n"/>
      <c r="T208" s="15" t="n"/>
      <c r="U208" s="15" t="n"/>
      <c r="V208" s="15" t="n">
        <v>504.215072420782</v>
      </c>
      <c r="W208" s="15" t="n">
        <v>1325.283020064</v>
      </c>
      <c r="X208" s="12" t="n">
        <v>2026</v>
      </c>
      <c r="Y208" s="108" t="n"/>
      <c r="Z208" s="28" t="n">
        <f aca="false" ca="false" dt2D="false" dtr="false" t="normal">AC208-R208</f>
        <v>18905214.24</v>
      </c>
      <c r="AA208" s="112" t="n">
        <v>2553319.73</v>
      </c>
      <c r="AB208" s="110" t="n">
        <v>535647.7368</v>
      </c>
      <c r="AC208" s="110" t="n">
        <v>18905214.24</v>
      </c>
    </row>
    <row outlineLevel="0" r="209">
      <c r="A209" s="8" t="n">
        <f aca="false" ca="false" dt2D="false" dtr="false" t="normal">A208+1</f>
        <v>173</v>
      </c>
      <c r="B209" s="8" t="n">
        <f aca="false" ca="false" dt2D="false" dtr="false" t="normal">B208+1</f>
        <v>31</v>
      </c>
      <c r="C209" s="106" t="s">
        <v>214</v>
      </c>
      <c r="D209" s="106" t="s">
        <v>491</v>
      </c>
      <c r="E209" s="55" t="s">
        <v>157</v>
      </c>
      <c r="F209" s="12" t="s">
        <v>5</v>
      </c>
      <c r="G209" s="12" t="s">
        <v>75</v>
      </c>
      <c r="H209" s="12" t="s">
        <v>75</v>
      </c>
      <c r="I209" s="12" t="n">
        <v>3950.89</v>
      </c>
      <c r="J209" s="12" t="n">
        <v>3454.6</v>
      </c>
      <c r="K209" s="56" t="n">
        <v>0</v>
      </c>
      <c r="L209" s="55" t="n">
        <v>153</v>
      </c>
      <c r="M209" s="15" t="n">
        <f aca="false" ca="false" dt2D="false" dtr="false" t="normal">SUM(N209:S209)</f>
        <v>1862855.96</v>
      </c>
      <c r="N209" s="15" t="n"/>
      <c r="O209" s="15" t="n"/>
      <c r="P209" s="15" t="n"/>
      <c r="Q209" s="15" t="n"/>
      <c r="R209" s="15" t="n">
        <v>1862855.96</v>
      </c>
      <c r="S209" s="15" t="n"/>
      <c r="T209" s="15" t="n"/>
      <c r="U209" s="15" t="n"/>
      <c r="V209" s="15" t="n">
        <v>6210.65562241457</v>
      </c>
      <c r="W209" s="15" t="n">
        <v>1327.283020064</v>
      </c>
      <c r="X209" s="12" t="n">
        <v>2026</v>
      </c>
      <c r="Y209" s="108" t="n"/>
      <c r="Z209" s="28" t="n">
        <f aca="false" ca="false" dt2D="false" dtr="false" t="normal">AC209-R209</f>
        <v>3708101.8499999996</v>
      </c>
      <c r="AA209" s="109" t="n"/>
      <c r="AB209" s="110" t="n">
        <v>457375.2216</v>
      </c>
      <c r="AC209" s="110" t="n">
        <v>5570957.81</v>
      </c>
    </row>
    <row outlineLevel="0" r="210">
      <c r="A210" s="8" t="n">
        <f aca="false" ca="false" dt2D="false" dtr="false" t="normal">A209+1</f>
        <v>174</v>
      </c>
      <c r="B210" s="8" t="n">
        <f aca="false" ca="false" dt2D="false" dtr="false" t="normal">B209+1</f>
        <v>32</v>
      </c>
      <c r="C210" s="106" t="s">
        <v>214</v>
      </c>
      <c r="D210" s="106" t="s">
        <v>493</v>
      </c>
      <c r="E210" s="55" t="s">
        <v>157</v>
      </c>
      <c r="F210" s="12" t="s">
        <v>5</v>
      </c>
      <c r="G210" s="12" t="s">
        <v>75</v>
      </c>
      <c r="H210" s="12" t="s">
        <v>96</v>
      </c>
      <c r="I210" s="12" t="n">
        <v>5751.1</v>
      </c>
      <c r="J210" s="12" t="n">
        <v>4971.6</v>
      </c>
      <c r="K210" s="56" t="n">
        <v>0</v>
      </c>
      <c r="L210" s="55" t="n">
        <v>221</v>
      </c>
      <c r="M210" s="15" t="n">
        <f aca="false" ca="false" dt2D="false" dtr="false" t="normal">SUM(N210:S210)</f>
        <v>2736110.08</v>
      </c>
      <c r="N210" s="15" t="n"/>
      <c r="O210" s="15" t="n"/>
      <c r="P210" s="15" t="n"/>
      <c r="Q210" s="15" t="n">
        <v>73376.71</v>
      </c>
      <c r="R210" s="15" t="n">
        <v>2662733.37</v>
      </c>
      <c r="S210" s="15" t="n"/>
      <c r="T210" s="15" t="n"/>
      <c r="U210" s="15" t="n"/>
      <c r="V210" s="15" t="n">
        <v>7573.9732792899</v>
      </c>
      <c r="W210" s="15" t="n">
        <v>1330.283020064</v>
      </c>
      <c r="X210" s="12" t="n">
        <v>2026</v>
      </c>
      <c r="Y210" s="108" t="n"/>
      <c r="Z210" s="28" t="n">
        <f aca="false" ca="false" dt2D="false" dtr="false" t="normal">AC210-R210</f>
        <v>677175.31</v>
      </c>
      <c r="AA210" s="109" t="n"/>
      <c r="AB210" s="110" t="n">
        <v>658219.9536</v>
      </c>
      <c r="AC210" s="110" t="n">
        <v>3339908.68</v>
      </c>
    </row>
    <row outlineLevel="0" r="211">
      <c r="A211" s="8" t="s">
        <v>192</v>
      </c>
      <c r="B211" s="8" t="s">
        <v>192</v>
      </c>
      <c r="C211" s="106" t="s">
        <v>68</v>
      </c>
      <c r="D211" s="106" t="s">
        <v>100</v>
      </c>
      <c r="E211" s="55" t="n">
        <v>1975</v>
      </c>
      <c r="F211" s="12" t="s">
        <v>5</v>
      </c>
      <c r="G211" s="12" t="n">
        <v>4</v>
      </c>
      <c r="H211" s="12" t="n">
        <v>6</v>
      </c>
      <c r="I211" s="12" t="n">
        <v>5531.3</v>
      </c>
      <c r="J211" s="12" t="n">
        <v>4842.7</v>
      </c>
      <c r="K211" s="56" t="n">
        <v>189.7</v>
      </c>
      <c r="L211" s="55" t="n">
        <v>235</v>
      </c>
      <c r="M211" s="15" t="n">
        <f aca="false" ca="false" dt2D="false" dtr="false" t="normal">SUM(N211:S211)</f>
        <v>66195.03</v>
      </c>
      <c r="N211" s="15" t="n"/>
      <c r="O211" s="15" t="n"/>
      <c r="P211" s="15" t="n"/>
      <c r="Q211" s="15" t="n"/>
      <c r="R211" s="15" t="n">
        <v>66195.03</v>
      </c>
      <c r="S211" s="15" t="n"/>
      <c r="T211" s="15" t="n"/>
      <c r="U211" s="15" t="n"/>
      <c r="V211" s="15" t="n">
        <v>2581.2418368051</v>
      </c>
      <c r="W211" s="15" t="n">
        <v>2581.2418368051</v>
      </c>
      <c r="X211" s="12" t="n">
        <v>2026</v>
      </c>
      <c r="Y211" s="108" t="n"/>
      <c r="Z211" s="28" t="n">
        <f aca="false" ca="false" dt2D="false" dtr="false" t="normal">AC211-R211</f>
        <v>21380909.5</v>
      </c>
      <c r="AA211" s="109" t="n"/>
      <c r="AB211" s="110" t="n">
        <v>691404.501</v>
      </c>
      <c r="AC211" s="110" t="n">
        <v>21447104.53</v>
      </c>
      <c r="AD211" s="0" t="s">
        <v>495</v>
      </c>
    </row>
    <row outlineLevel="0" r="212">
      <c r="A212" s="8" t="n">
        <f aca="false" ca="false" dt2D="false" dtr="false" t="normal">A210+1</f>
        <v>175</v>
      </c>
      <c r="B212" s="8" t="s">
        <v>192</v>
      </c>
      <c r="C212" s="106" t="s">
        <v>68</v>
      </c>
      <c r="D212" s="106" t="s">
        <v>105</v>
      </c>
      <c r="E212" s="55" t="n">
        <v>1977</v>
      </c>
      <c r="F212" s="12" t="s">
        <v>5</v>
      </c>
      <c r="G212" s="12" t="n">
        <v>9</v>
      </c>
      <c r="H212" s="12" t="n">
        <v>1</v>
      </c>
      <c r="I212" s="12" t="n">
        <v>2365.99</v>
      </c>
      <c r="J212" s="12" t="n">
        <v>1903.5</v>
      </c>
      <c r="K212" s="56" t="n">
        <v>136</v>
      </c>
      <c r="L212" s="55" t="n">
        <v>71</v>
      </c>
      <c r="M212" s="15" t="n">
        <f aca="false" ca="false" dt2D="false" dtr="false" t="normal">SUM(N212:S212)</f>
        <v>1063489.17</v>
      </c>
      <c r="N212" s="15" t="n"/>
      <c r="O212" s="15" t="n"/>
      <c r="P212" s="15" t="n"/>
      <c r="Q212" s="15" t="n"/>
      <c r="R212" s="15" t="n">
        <v>1063489.17</v>
      </c>
      <c r="S212" s="15" t="n">
        <v>0</v>
      </c>
      <c r="T212" s="15" t="n"/>
      <c r="U212" s="15" t="n"/>
      <c r="V212" s="15" t="n">
        <v>10343.4567487209</v>
      </c>
      <c r="W212" s="15" t="n">
        <v>1334.283020064</v>
      </c>
      <c r="X212" s="12" t="n">
        <v>2026</v>
      </c>
      <c r="Y212" s="108" t="n"/>
      <c r="Z212" s="28" t="n">
        <f aca="false" ca="false" dt2D="false" dtr="false" t="normal">AC212-R212</f>
        <v>8942535.63</v>
      </c>
      <c r="AA212" s="109" t="n"/>
      <c r="AB212" s="110" t="n">
        <v>375690.582</v>
      </c>
      <c r="AC212" s="110" t="n">
        <v>10006024.8</v>
      </c>
      <c r="AD212" s="0" t="s">
        <v>495</v>
      </c>
    </row>
    <row outlineLevel="0" r="213">
      <c r="A213" s="8" t="n">
        <f aca="false" ca="false" dt2D="false" dtr="false" t="normal">A212+1</f>
        <v>176</v>
      </c>
      <c r="B213" s="8" t="s">
        <v>192</v>
      </c>
      <c r="C213" s="106" t="s">
        <v>68</v>
      </c>
      <c r="D213" s="106" t="s">
        <v>107</v>
      </c>
      <c r="E213" s="55" t="n">
        <v>1977</v>
      </c>
      <c r="F213" s="12" t="s">
        <v>5</v>
      </c>
      <c r="G213" s="12" t="n">
        <v>9</v>
      </c>
      <c r="H213" s="12" t="n">
        <v>1</v>
      </c>
      <c r="I213" s="12" t="n">
        <v>2366.89</v>
      </c>
      <c r="J213" s="12" t="n">
        <v>1904.8</v>
      </c>
      <c r="K213" s="56" t="n">
        <v>41.8</v>
      </c>
      <c r="L213" s="55" t="n">
        <v>59</v>
      </c>
      <c r="M213" s="15" t="n">
        <f aca="false" ca="false" dt2D="false" dtr="false" t="normal">SUM(N213:S213)</f>
        <v>1063489.17</v>
      </c>
      <c r="N213" s="15" t="n"/>
      <c r="O213" s="15" t="n"/>
      <c r="P213" s="15" t="n"/>
      <c r="Q213" s="15" t="n"/>
      <c r="R213" s="15" t="n">
        <v>1063489.17</v>
      </c>
      <c r="S213" s="15" t="n"/>
      <c r="T213" s="15" t="n"/>
      <c r="U213" s="15" t="n"/>
      <c r="V213" s="15" t="n">
        <v>9884.32031756091</v>
      </c>
      <c r="W213" s="15" t="n">
        <v>1335.283020064</v>
      </c>
      <c r="X213" s="12" t="n">
        <v>2026</v>
      </c>
      <c r="Y213" s="108" t="n"/>
      <c r="Z213" s="28" t="n">
        <f aca="false" ca="false" dt2D="false" dtr="false" t="normal">AC213-R213</f>
        <v>7898612.91</v>
      </c>
      <c r="AA213" s="109" t="n"/>
      <c r="AB213" s="110" t="n">
        <v>347814.8796</v>
      </c>
      <c r="AC213" s="110" t="n">
        <v>8962102.08</v>
      </c>
      <c r="AD213" s="0" t="s">
        <v>495</v>
      </c>
    </row>
    <row outlineLevel="0" r="214">
      <c r="A214" s="8" t="n">
        <f aca="false" ca="false" dt2D="false" dtr="false" t="normal">A213+1</f>
        <v>177</v>
      </c>
      <c r="B214" s="8" t="n">
        <f aca="false" ca="false" dt2D="false" dtr="false" t="normal">B210+1</f>
        <v>33</v>
      </c>
      <c r="C214" s="106" t="s">
        <v>497</v>
      </c>
      <c r="D214" s="106" t="s">
        <v>26</v>
      </c>
      <c r="E214" s="55" t="n">
        <v>1984</v>
      </c>
      <c r="F214" s="12" t="s">
        <v>5</v>
      </c>
      <c r="G214" s="12" t="n">
        <v>2</v>
      </c>
      <c r="H214" s="12" t="n">
        <v>2</v>
      </c>
      <c r="I214" s="12" t="n">
        <v>638.8</v>
      </c>
      <c r="J214" s="12" t="n">
        <v>591.8</v>
      </c>
      <c r="K214" s="56" t="n">
        <v>0</v>
      </c>
      <c r="L214" s="55" t="n">
        <v>27</v>
      </c>
      <c r="M214" s="15" t="n">
        <f aca="false" ca="false" dt2D="false" dtr="false" t="normal">SUM(N214:S214)</f>
        <v>4969923.9</v>
      </c>
      <c r="N214" s="15" t="n"/>
      <c r="O214" s="15" t="n"/>
      <c r="P214" s="15" t="n"/>
      <c r="Q214" s="15" t="n">
        <v>125406.41</v>
      </c>
      <c r="R214" s="15" t="n">
        <v>4844517.49</v>
      </c>
      <c r="S214" s="15" t="n"/>
      <c r="T214" s="15" t="n"/>
      <c r="U214" s="15" t="n"/>
      <c r="V214" s="15" t="n">
        <v>7984.80281059028</v>
      </c>
      <c r="W214" s="15" t="n">
        <v>1348.283020064</v>
      </c>
      <c r="X214" s="12" t="n">
        <v>2026</v>
      </c>
      <c r="Y214" s="108" t="n"/>
      <c r="Z214" s="28" t="n">
        <f aca="false" ca="false" dt2D="false" dtr="false" t="normal">AC214-R214</f>
        <v>-2136677.41</v>
      </c>
      <c r="AA214" s="112" t="n">
        <v>43686.45</v>
      </c>
      <c r="AB214" s="110" t="n">
        <v>76722.1356</v>
      </c>
      <c r="AC214" s="110" t="n">
        <v>2707840.08</v>
      </c>
    </row>
    <row outlineLevel="0" r="215">
      <c r="A215" s="8" t="n">
        <f aca="false" ca="false" dt2D="false" dtr="false" t="normal">A214+1</f>
        <v>178</v>
      </c>
      <c r="B215" s="8" t="n">
        <f aca="false" ca="false" dt2D="false" dtr="false" t="normal">B214+1</f>
        <v>34</v>
      </c>
      <c r="C215" s="106" t="s">
        <v>86</v>
      </c>
      <c r="D215" s="106" t="s">
        <v>499</v>
      </c>
      <c r="E215" s="55" t="n">
        <v>1982</v>
      </c>
      <c r="F215" s="12" t="s">
        <v>5</v>
      </c>
      <c r="G215" s="12" t="n">
        <v>5</v>
      </c>
      <c r="H215" s="12" t="n">
        <v>4</v>
      </c>
      <c r="I215" s="12" t="n">
        <v>3359.7</v>
      </c>
      <c r="J215" s="12" t="n">
        <v>2436.8</v>
      </c>
      <c r="K215" s="56" t="n">
        <v>338.7</v>
      </c>
      <c r="L215" s="55" t="n">
        <v>80</v>
      </c>
      <c r="M215" s="15" t="n">
        <f aca="false" ca="false" dt2D="false" dtr="false" t="normal">SUM(N215:S215)</f>
        <v>520542.46</v>
      </c>
      <c r="N215" s="15" t="n"/>
      <c r="O215" s="15" t="n"/>
      <c r="P215" s="15" t="n"/>
      <c r="Q215" s="15" t="n">
        <v>520542.46</v>
      </c>
      <c r="R215" s="15" t="n">
        <v>0</v>
      </c>
      <c r="S215" s="15" t="n">
        <v>0</v>
      </c>
      <c r="T215" s="15" t="n"/>
      <c r="U215" s="15" t="n"/>
      <c r="V215" s="15" t="n">
        <v>187.549075842191</v>
      </c>
      <c r="W215" s="15" t="n">
        <v>187.549075842191</v>
      </c>
      <c r="X215" s="12" t="n">
        <v>2026</v>
      </c>
      <c r="Y215" s="108" t="n"/>
      <c r="Z215" s="28" t="n">
        <f aca="false" ca="false" dt2D="false" dtr="false" t="normal">AC215-R215</f>
        <v>14248114.2</v>
      </c>
      <c r="AA215" s="139" t="n">
        <v>1376675.93</v>
      </c>
      <c r="AB215" s="110" t="n">
        <v>403696.569</v>
      </c>
      <c r="AC215" s="110" t="n">
        <v>14248114.2</v>
      </c>
    </row>
    <row outlineLevel="0" r="216">
      <c r="A216" s="8" t="n">
        <f aca="false" ca="false" dt2D="false" dtr="false" t="normal">A215+1</f>
        <v>179</v>
      </c>
      <c r="B216" s="8" t="n">
        <f aca="false" ca="false" dt2D="false" dtr="false" t="normal">B215+1</f>
        <v>35</v>
      </c>
      <c r="C216" s="106" t="s">
        <v>86</v>
      </c>
      <c r="D216" s="106" t="s">
        <v>501</v>
      </c>
      <c r="E216" s="55" t="n">
        <v>1993</v>
      </c>
      <c r="F216" s="12" t="s">
        <v>5</v>
      </c>
      <c r="G216" s="12" t="n">
        <v>5</v>
      </c>
      <c r="H216" s="12" t="n">
        <v>4</v>
      </c>
      <c r="I216" s="12" t="n">
        <v>3395.5</v>
      </c>
      <c r="J216" s="12" t="n">
        <v>2227.23</v>
      </c>
      <c r="K216" s="56" t="n">
        <v>0</v>
      </c>
      <c r="L216" s="55" t="n">
        <v>37</v>
      </c>
      <c r="M216" s="15" t="n">
        <f aca="false" ca="false" dt2D="false" dtr="false" t="normal">SUM(N216:S216)</f>
        <v>1598147.38</v>
      </c>
      <c r="N216" s="15" t="n"/>
      <c r="O216" s="15" t="n"/>
      <c r="P216" s="15" t="n"/>
      <c r="Q216" s="15" t="n"/>
      <c r="R216" s="15" t="n">
        <v>1598147.38</v>
      </c>
      <c r="S216" s="15" t="n"/>
      <c r="T216" s="15" t="n"/>
      <c r="U216" s="15" t="n"/>
      <c r="V216" s="15" t="n">
        <v>2851.08924296104</v>
      </c>
      <c r="W216" s="15" t="n">
        <v>2851.08924296104</v>
      </c>
      <c r="X216" s="12" t="n">
        <v>2026</v>
      </c>
      <c r="Y216" s="108" t="n"/>
      <c r="Z216" s="28" t="n">
        <f aca="false" ca="false" dt2D="false" dtr="false" t="normal">AC216-R216</f>
        <v>8592766.208</v>
      </c>
      <c r="AA216" s="114" t="n">
        <v>77200.68</v>
      </c>
      <c r="AB216" s="110" t="n">
        <v>288742.55166</v>
      </c>
      <c r="AC216" s="110" t="n">
        <v>10190913.588</v>
      </c>
    </row>
    <row outlineLevel="0" r="217">
      <c r="A217" s="8" t="n">
        <f aca="false" ca="false" dt2D="false" dtr="false" t="normal">A216+1</f>
        <v>180</v>
      </c>
      <c r="B217" s="8" t="n">
        <f aca="false" ca="false" dt2D="false" dtr="false" t="normal">B216+1</f>
        <v>36</v>
      </c>
      <c r="C217" s="106" t="s">
        <v>86</v>
      </c>
      <c r="D217" s="106" t="s">
        <v>503</v>
      </c>
      <c r="E217" s="55" t="n">
        <v>1975</v>
      </c>
      <c r="F217" s="12" t="s">
        <v>5</v>
      </c>
      <c r="G217" s="12" t="n">
        <v>4</v>
      </c>
      <c r="H217" s="12" t="n">
        <v>3</v>
      </c>
      <c r="I217" s="12" t="n">
        <v>2248.5</v>
      </c>
      <c r="J217" s="12" t="n">
        <v>1870.6</v>
      </c>
      <c r="K217" s="56" t="n">
        <v>291.1</v>
      </c>
      <c r="L217" s="55" t="n">
        <v>72</v>
      </c>
      <c r="M217" s="15" t="n">
        <f aca="false" ca="false" dt2D="false" dtr="false" t="normal">SUM(N217:S217)</f>
        <v>640276.6</v>
      </c>
      <c r="N217" s="15" t="n"/>
      <c r="O217" s="15" t="n"/>
      <c r="P217" s="15" t="n"/>
      <c r="Q217" s="15" t="n">
        <v>640276.6</v>
      </c>
      <c r="R217" s="15" t="n">
        <v>0</v>
      </c>
      <c r="S217" s="15" t="n">
        <v>0</v>
      </c>
      <c r="T217" s="15" t="n"/>
      <c r="U217" s="15" t="n"/>
      <c r="V217" s="15" t="n">
        <v>296.191238377203</v>
      </c>
      <c r="W217" s="15" t="n">
        <v>296.191238377203</v>
      </c>
      <c r="X217" s="12" t="n">
        <v>2026</v>
      </c>
      <c r="Y217" s="108" t="n"/>
      <c r="Z217" s="28" t="n">
        <f aca="false" ca="false" dt2D="false" dtr="false" t="normal">AC217-R217</f>
        <v>11221983.72</v>
      </c>
      <c r="AA217" s="109" t="n">
        <v>344959.67</v>
      </c>
      <c r="AB217" s="110" t="n">
        <v>317956.2054</v>
      </c>
      <c r="AC217" s="110" t="n">
        <v>11221983.72</v>
      </c>
    </row>
    <row outlineLevel="0" r="218">
      <c r="A218" s="8" t="n">
        <f aca="false" ca="false" dt2D="false" dtr="false" t="normal">A217+1</f>
        <v>181</v>
      </c>
      <c r="B218" s="8" t="n">
        <f aca="false" ca="false" dt2D="false" dtr="false" t="normal">B217+1</f>
        <v>37</v>
      </c>
      <c r="C218" s="106" t="s">
        <v>86</v>
      </c>
      <c r="D218" s="106" t="s">
        <v>504</v>
      </c>
      <c r="E218" s="55" t="n">
        <v>1976</v>
      </c>
      <c r="F218" s="12" t="s">
        <v>5</v>
      </c>
      <c r="G218" s="12" t="n">
        <v>4</v>
      </c>
      <c r="H218" s="12" t="n">
        <v>6</v>
      </c>
      <c r="I218" s="12" t="n">
        <v>4614</v>
      </c>
      <c r="J218" s="12" t="n">
        <v>4270.7</v>
      </c>
      <c r="K218" s="56" t="n">
        <v>0</v>
      </c>
      <c r="L218" s="55" t="n">
        <v>148</v>
      </c>
      <c r="M218" s="15" t="n">
        <f aca="false" ca="false" dt2D="false" dtr="false" t="normal">SUM(N218:S218)</f>
        <v>1357157.63</v>
      </c>
      <c r="N218" s="15" t="n"/>
      <c r="O218" s="15" t="n"/>
      <c r="P218" s="15" t="n"/>
      <c r="Q218" s="15" t="n">
        <v>503131.17</v>
      </c>
      <c r="R218" s="15" t="n">
        <v>854026.46</v>
      </c>
      <c r="S218" s="15" t="n">
        <v>0</v>
      </c>
      <c r="T218" s="15" t="n"/>
      <c r="U218" s="15" t="n"/>
      <c r="V218" s="15" t="n">
        <v>317.783414896855</v>
      </c>
      <c r="W218" s="15" t="n">
        <v>317.783414896855</v>
      </c>
      <c r="X218" s="12" t="n">
        <v>2026</v>
      </c>
      <c r="Y218" s="108" t="n"/>
      <c r="Z218" s="28" t="n">
        <f aca="false" ca="false" dt2D="false" dtr="false" t="normal">AC218-R218</f>
        <v>18407609.06</v>
      </c>
      <c r="AA218" s="109" t="n"/>
      <c r="AB218" s="110" t="n">
        <v>553662.0894</v>
      </c>
      <c r="AC218" s="110" t="n">
        <v>19261635.52</v>
      </c>
    </row>
    <row outlineLevel="0" r="219">
      <c r="A219" s="8" t="n">
        <f aca="false" ca="false" dt2D="false" dtr="false" t="normal">A218+1</f>
        <v>182</v>
      </c>
      <c r="B219" s="8" t="n">
        <f aca="false" ca="false" dt2D="false" dtr="false" t="normal">B218+1</f>
        <v>38</v>
      </c>
      <c r="C219" s="106" t="s">
        <v>118</v>
      </c>
      <c r="D219" s="106" t="s">
        <v>506</v>
      </c>
      <c r="E219" s="55" t="n">
        <v>1972</v>
      </c>
      <c r="F219" s="12" t="s">
        <v>5</v>
      </c>
      <c r="G219" s="12" t="n">
        <v>4</v>
      </c>
      <c r="H219" s="12" t="n">
        <v>3</v>
      </c>
      <c r="I219" s="12" t="n">
        <v>1348.9</v>
      </c>
      <c r="J219" s="12" t="n">
        <v>1047.4</v>
      </c>
      <c r="K219" s="56" t="n">
        <v>182.5</v>
      </c>
      <c r="L219" s="55" t="n">
        <v>50</v>
      </c>
      <c r="M219" s="15" t="n">
        <f aca="false" ca="false" dt2D="false" dtr="false" t="normal">SUM(N219:S219)</f>
        <v>1153809.18</v>
      </c>
      <c r="N219" s="15" t="n"/>
      <c r="O219" s="15" t="n"/>
      <c r="P219" s="15" t="n"/>
      <c r="Q219" s="15" t="n">
        <v>166394.84</v>
      </c>
      <c r="R219" s="15" t="n">
        <v>987414.34</v>
      </c>
      <c r="S219" s="15" t="n"/>
      <c r="T219" s="15" t="n"/>
      <c r="U219" s="15" t="n"/>
      <c r="V219" s="15" t="n">
        <v>2310.24590133422</v>
      </c>
      <c r="W219" s="15" t="n">
        <v>1362.283020064</v>
      </c>
      <c r="X219" s="12" t="n">
        <v>2026</v>
      </c>
      <c r="Y219" s="108" t="n"/>
      <c r="Z219" s="28" t="n">
        <f aca="false" ca="false" dt2D="false" dtr="false" t="normal">AC219-R219</f>
        <v>5413246.350000001</v>
      </c>
      <c r="AA219" s="112" t="n"/>
      <c r="AB219" s="110" t="n">
        <v>183087.7458</v>
      </c>
      <c r="AC219" s="110" t="n">
        <v>6400660.69</v>
      </c>
    </row>
    <row outlineLevel="0" r="220">
      <c r="A220" s="8" t="n">
        <f aca="false" ca="false" dt2D="false" dtr="false" t="normal">A219+1</f>
        <v>183</v>
      </c>
      <c r="B220" s="8" t="n">
        <f aca="false" ca="false" dt2D="false" dtr="false" t="normal">B219+1</f>
        <v>39</v>
      </c>
      <c r="C220" s="106" t="s">
        <v>118</v>
      </c>
      <c r="D220" s="106" t="s">
        <v>508</v>
      </c>
      <c r="E220" s="55" t="n">
        <v>1972</v>
      </c>
      <c r="F220" s="12" t="s">
        <v>5</v>
      </c>
      <c r="G220" s="12" t="n">
        <v>4</v>
      </c>
      <c r="H220" s="12" t="n">
        <v>1</v>
      </c>
      <c r="I220" s="12" t="n">
        <v>1401</v>
      </c>
      <c r="J220" s="12" t="n">
        <v>1155.6</v>
      </c>
      <c r="K220" s="56" t="n">
        <v>81.1</v>
      </c>
      <c r="L220" s="55" t="n">
        <v>60</v>
      </c>
      <c r="M220" s="15" t="n">
        <f aca="false" ca="false" dt2D="false" dtr="false" t="normal">SUM(N220:S220)</f>
        <v>1159525.41</v>
      </c>
      <c r="N220" s="15" t="n"/>
      <c r="O220" s="15" t="n"/>
      <c r="P220" s="15" t="n"/>
      <c r="Q220" s="15" t="n">
        <v>509348.07</v>
      </c>
      <c r="R220" s="15" t="n">
        <v>650177.34</v>
      </c>
      <c r="S220" s="15" t="n"/>
      <c r="T220" s="15" t="n"/>
      <c r="U220" s="15" t="n"/>
      <c r="V220" s="15" t="n">
        <v>5399.27263390571</v>
      </c>
      <c r="W220" s="15" t="n">
        <v>1363.283020064</v>
      </c>
      <c r="X220" s="12" t="n">
        <v>2026</v>
      </c>
      <c r="Y220" s="108" t="n"/>
      <c r="Z220" s="28" t="n">
        <f aca="false" ca="false" dt2D="false" dtr="false" t="normal">AC220-R220</f>
        <v>5379256.38</v>
      </c>
      <c r="AA220" s="112" t="n">
        <v>590250.21</v>
      </c>
      <c r="AB220" s="110" t="n">
        <v>170833.9554</v>
      </c>
      <c r="AC220" s="110" t="n">
        <v>6029433.72</v>
      </c>
    </row>
    <row outlineLevel="0" r="221">
      <c r="A221" s="8" t="n">
        <f aca="false" ca="false" dt2D="false" dtr="false" t="normal">A220+1</f>
        <v>184</v>
      </c>
      <c r="B221" s="8" t="n">
        <f aca="false" ca="false" dt2D="false" dtr="false" t="normal">B220+1</f>
        <v>40</v>
      </c>
      <c r="C221" s="106" t="s">
        <v>118</v>
      </c>
      <c r="D221" s="106" t="s">
        <v>509</v>
      </c>
      <c r="E221" s="55" t="n">
        <v>1973</v>
      </c>
      <c r="F221" s="12" t="s">
        <v>5</v>
      </c>
      <c r="G221" s="12" t="n">
        <v>4</v>
      </c>
      <c r="H221" s="12" t="n">
        <v>3</v>
      </c>
      <c r="I221" s="12" t="n">
        <v>1399</v>
      </c>
      <c r="J221" s="12" t="n">
        <v>1081.6</v>
      </c>
      <c r="K221" s="56" t="n">
        <v>197.9</v>
      </c>
      <c r="L221" s="55" t="n">
        <v>41</v>
      </c>
      <c r="M221" s="15" t="n">
        <f aca="false" ca="false" dt2D="false" dtr="false" t="normal">SUM(N221:S221)</f>
        <v>2599381.0700000003</v>
      </c>
      <c r="N221" s="15" t="n"/>
      <c r="O221" s="15" t="n"/>
      <c r="P221" s="15" t="n"/>
      <c r="Q221" s="15" t="n">
        <v>174052.49</v>
      </c>
      <c r="R221" s="15" t="n">
        <v>2425328.58</v>
      </c>
      <c r="S221" s="15" t="n"/>
      <c r="T221" s="15" t="n"/>
      <c r="U221" s="15" t="n"/>
      <c r="V221" s="15" t="n">
        <v>1627.7795214497</v>
      </c>
      <c r="W221" s="15" t="n">
        <v>1361.283020064</v>
      </c>
      <c r="X221" s="12" t="n">
        <v>2026</v>
      </c>
      <c r="Y221" s="108" t="n"/>
      <c r="Z221" s="28" t="n">
        <f aca="false" ca="false" dt2D="false" dtr="false" t="normal">AC221-R221</f>
        <v>1195872.0299999998</v>
      </c>
      <c r="AA221" s="115" t="n"/>
      <c r="AB221" s="110" t="n">
        <v>191512.905</v>
      </c>
      <c r="AC221" s="110" t="n">
        <v>3621200.61</v>
      </c>
    </row>
    <row outlineLevel="0" r="222">
      <c r="A222" s="8" t="n">
        <f aca="false" ca="false" dt2D="false" dtr="false" t="normal">A221+1</f>
        <v>185</v>
      </c>
      <c r="B222" s="8" t="n">
        <f aca="false" ca="false" dt2D="false" dtr="false" t="normal">B221+1</f>
        <v>41</v>
      </c>
      <c r="C222" s="106" t="s">
        <v>118</v>
      </c>
      <c r="D222" s="106" t="s">
        <v>444</v>
      </c>
      <c r="E222" s="55" t="n">
        <v>1967</v>
      </c>
      <c r="F222" s="12" t="s">
        <v>5</v>
      </c>
      <c r="G222" s="12" t="n">
        <v>3</v>
      </c>
      <c r="H222" s="12" t="n">
        <v>2</v>
      </c>
      <c r="I222" s="12" t="n">
        <v>994.3</v>
      </c>
      <c r="J222" s="12" t="n">
        <v>775.2</v>
      </c>
      <c r="K222" s="56" t="n">
        <v>168.7</v>
      </c>
      <c r="L222" s="55" t="n">
        <v>26</v>
      </c>
      <c r="M222" s="15" t="n">
        <f aca="false" ca="false" dt2D="false" dtr="false" t="normal">SUM(N222:S222)</f>
        <v>1038651.6</v>
      </c>
      <c r="N222" s="15" t="n"/>
      <c r="O222" s="15" t="n"/>
      <c r="P222" s="15" t="n"/>
      <c r="Q222" s="15" t="n"/>
      <c r="R222" s="15" t="n">
        <v>1038651.6</v>
      </c>
      <c r="S222" s="15" t="n"/>
      <c r="T222" s="15" t="n"/>
      <c r="U222" s="15" t="n"/>
      <c r="V222" s="15" t="n">
        <v>1325.78203196453</v>
      </c>
      <c r="W222" s="15" t="n">
        <v>1325.78203196453</v>
      </c>
      <c r="X222" s="12" t="n">
        <v>2026</v>
      </c>
      <c r="Y222" s="108" t="n"/>
      <c r="Z222" s="28" t="n">
        <f aca="false" ca="false" dt2D="false" dtr="false" t="normal">AC222-R222</f>
        <v>36750.260000000126</v>
      </c>
      <c r="AA222" s="109" t="n"/>
      <c r="AB222" s="110" t="n">
        <v>144222.4818</v>
      </c>
      <c r="AC222" s="110" t="n">
        <v>1075401.86</v>
      </c>
    </row>
    <row outlineLevel="0" r="223">
      <c r="A223" s="8" t="n">
        <f aca="false" ca="false" dt2D="false" dtr="false" t="normal">A222+1</f>
        <v>186</v>
      </c>
      <c r="B223" s="8" t="s">
        <v>192</v>
      </c>
      <c r="C223" s="106" t="s">
        <v>128</v>
      </c>
      <c r="D223" s="106" t="s">
        <v>129</v>
      </c>
      <c r="E223" s="55" t="n">
        <v>1967</v>
      </c>
      <c r="F223" s="12" t="s">
        <v>5</v>
      </c>
      <c r="G223" s="12" t="n">
        <v>4</v>
      </c>
      <c r="H223" s="12" t="n">
        <v>6</v>
      </c>
      <c r="I223" s="12" t="n">
        <v>4129.9</v>
      </c>
      <c r="J223" s="12" t="n">
        <v>3028.01</v>
      </c>
      <c r="K223" s="56" t="n">
        <v>1016.7</v>
      </c>
      <c r="L223" s="55" t="n">
        <v>153</v>
      </c>
      <c r="M223" s="15" t="n">
        <f aca="false" ca="false" dt2D="false" dtr="false" t="normal">SUM(N223:S223)</f>
        <v>10346375.099999998</v>
      </c>
      <c r="N223" s="15" t="n"/>
      <c r="O223" s="15" t="n"/>
      <c r="P223" s="15" t="n">
        <v>0</v>
      </c>
      <c r="Q223" s="15" t="n">
        <v>310391.25</v>
      </c>
      <c r="R223" s="15" t="n">
        <v>9415201.34</v>
      </c>
      <c r="S223" s="15" t="n">
        <f aca="false" ca="false" dt2D="false" dtr="false" t="normal">T223+U223</f>
        <v>620782.509999998</v>
      </c>
      <c r="T223" s="15" t="n">
        <v>620782.509999998</v>
      </c>
      <c r="U223" s="15" t="n"/>
      <c r="V223" s="15" t="n">
        <v>8137.79176195111</v>
      </c>
      <c r="W223" s="15" t="n">
        <v>1380.283020064</v>
      </c>
      <c r="X223" s="12" t="n">
        <v>2026</v>
      </c>
      <c r="Y223" s="108" t="n"/>
      <c r="Z223" s="28" t="n">
        <f aca="false" ca="false" dt2D="false" dtr="false" t="normal">AC223-R223</f>
        <v>10981732.695999999</v>
      </c>
      <c r="AA223" s="109" t="n"/>
      <c r="AB223" s="110" t="n">
        <v>656067.61182</v>
      </c>
      <c r="AC223" s="110" t="n">
        <v>20396934.036</v>
      </c>
    </row>
    <row outlineLevel="0" r="224">
      <c r="A224" s="8" t="n">
        <f aca="false" ca="false" dt2D="false" dtr="false" t="normal">A223+1</f>
        <v>187</v>
      </c>
      <c r="B224" s="8" t="n">
        <f aca="false" ca="false" dt2D="false" dtr="false" t="normal">B222+1</f>
        <v>42</v>
      </c>
      <c r="C224" s="106" t="s">
        <v>128</v>
      </c>
      <c r="D224" s="106" t="s">
        <v>515</v>
      </c>
      <c r="E224" s="55" t="n">
        <v>1967</v>
      </c>
      <c r="F224" s="12" t="s">
        <v>5</v>
      </c>
      <c r="G224" s="12" t="n">
        <v>3</v>
      </c>
      <c r="H224" s="12" t="n">
        <v>3</v>
      </c>
      <c r="I224" s="12" t="n">
        <v>1753.5</v>
      </c>
      <c r="J224" s="12" t="n">
        <v>1262.7</v>
      </c>
      <c r="K224" s="56" t="n">
        <v>455.8</v>
      </c>
      <c r="L224" s="55" t="n">
        <v>37</v>
      </c>
      <c r="M224" s="15" t="n">
        <f aca="false" ca="false" dt2D="false" dtr="false" t="normal">SUM(N224:S224)</f>
        <v>12908394.1</v>
      </c>
      <c r="N224" s="15" t="n"/>
      <c r="O224" s="15" t="n"/>
      <c r="P224" s="15" t="n">
        <v>0</v>
      </c>
      <c r="Q224" s="15" t="n">
        <v>1452019.07</v>
      </c>
      <c r="R224" s="15" t="n">
        <v>9947086.2</v>
      </c>
      <c r="S224" s="15" t="n">
        <v>1509288.83</v>
      </c>
      <c r="T224" s="15" t="n"/>
      <c r="U224" s="15" t="n"/>
      <c r="V224" s="15" t="n">
        <v>26009.9982194757</v>
      </c>
      <c r="W224" s="15" t="n">
        <v>1387.283020064</v>
      </c>
      <c r="X224" s="12" t="n">
        <v>2026</v>
      </c>
      <c r="Y224" s="108" t="n"/>
      <c r="Z224" s="28" t="n">
        <f aca="false" ca="false" dt2D="false" dtr="false" t="normal">AC224-R224</f>
        <v>0</v>
      </c>
      <c r="AA224" s="115" t="n">
        <v>1170184.96</v>
      </c>
      <c r="AB224" s="110" t="n">
        <v>281834.109</v>
      </c>
      <c r="AC224" s="110" t="n">
        <v>9947086.2</v>
      </c>
    </row>
    <row outlineLevel="0" r="225">
      <c r="A225" s="8" t="n">
        <f aca="false" ca="false" dt2D="false" dtr="false" t="normal">A224+1</f>
        <v>188</v>
      </c>
      <c r="B225" s="8" t="n">
        <f aca="false" ca="false" dt2D="false" dtr="false" t="normal">B224+1</f>
        <v>43</v>
      </c>
      <c r="C225" s="106" t="s">
        <v>128</v>
      </c>
      <c r="D225" s="106" t="s">
        <v>516</v>
      </c>
      <c r="E225" s="55" t="n">
        <v>1968</v>
      </c>
      <c r="F225" s="12" t="s">
        <v>5</v>
      </c>
      <c r="G225" s="12" t="n">
        <v>4</v>
      </c>
      <c r="H225" s="12" t="n">
        <v>2</v>
      </c>
      <c r="I225" s="12" t="n">
        <v>1345.8</v>
      </c>
      <c r="J225" s="12" t="n">
        <v>1132</v>
      </c>
      <c r="K225" s="56" t="n">
        <v>118.5</v>
      </c>
      <c r="L225" s="55" t="n">
        <v>46</v>
      </c>
      <c r="M225" s="15" t="n">
        <f aca="false" ca="false" dt2D="false" dtr="false" t="normal">SUM(N225:S225)</f>
        <v>4899514.76</v>
      </c>
      <c r="N225" s="15" t="n"/>
      <c r="O225" s="15" t="n"/>
      <c r="P225" s="15" t="n">
        <v>0</v>
      </c>
      <c r="Q225" s="15" t="n">
        <v>321119.51</v>
      </c>
      <c r="R225" s="15" t="n">
        <v>4578395.25</v>
      </c>
      <c r="S225" s="15" t="n"/>
      <c r="T225" s="15" t="n"/>
      <c r="U225" s="15" t="n"/>
      <c r="V225" s="15" t="n">
        <v>11130.065274159</v>
      </c>
      <c r="W225" s="15" t="n">
        <v>1388.283020064</v>
      </c>
      <c r="X225" s="12" t="n">
        <v>2026</v>
      </c>
      <c r="Y225" s="108" t="n"/>
      <c r="Z225" s="28" t="n">
        <f aca="false" ca="false" dt2D="false" dtr="false" t="normal">AC225-R225</f>
        <v>1685174.5499999998</v>
      </c>
      <c r="AA225" s="115" t="n">
        <v>143651.7</v>
      </c>
      <c r="AB225" s="110" t="n">
        <v>177467.811</v>
      </c>
      <c r="AC225" s="110" t="n">
        <v>6263569.8</v>
      </c>
    </row>
    <row outlineLevel="0" r="226">
      <c r="A226" s="8" t="n">
        <f aca="false" ca="false" dt2D="false" dtr="false" t="normal">A225+1</f>
        <v>189</v>
      </c>
      <c r="B226" s="8" t="n">
        <f aca="false" ca="false" dt2D="false" dtr="false" t="normal">B225+1</f>
        <v>44</v>
      </c>
      <c r="C226" s="106" t="s">
        <v>128</v>
      </c>
      <c r="D226" s="106" t="s">
        <v>462</v>
      </c>
      <c r="E226" s="55" t="n">
        <v>1967</v>
      </c>
      <c r="F226" s="12" t="s">
        <v>5</v>
      </c>
      <c r="G226" s="12" t="n">
        <v>3</v>
      </c>
      <c r="H226" s="12" t="n">
        <v>3</v>
      </c>
      <c r="I226" s="12" t="n">
        <v>1661.3</v>
      </c>
      <c r="J226" s="12" t="n">
        <v>1287.6</v>
      </c>
      <c r="K226" s="56" t="n">
        <v>250.7</v>
      </c>
      <c r="L226" s="55" t="n">
        <v>74</v>
      </c>
      <c r="M226" s="15" t="n">
        <f aca="false" ca="false" dt2D="false" dtr="false" t="normal">SUM(N226:S226)</f>
        <v>10666909.65</v>
      </c>
      <c r="N226" s="15" t="n"/>
      <c r="O226" s="15" t="n"/>
      <c r="P226" s="15" t="n">
        <v>0</v>
      </c>
      <c r="Q226" s="15" t="n">
        <v>934470.87</v>
      </c>
      <c r="R226" s="15" t="n">
        <v>7411259.4</v>
      </c>
      <c r="S226" s="15" t="n">
        <v>2321179.38</v>
      </c>
      <c r="T226" s="15" t="n"/>
      <c r="U226" s="15" t="n"/>
      <c r="V226" s="15" t="n">
        <v>10001.1712411681</v>
      </c>
      <c r="W226" s="15" t="n">
        <v>1389.283020064</v>
      </c>
      <c r="X226" s="12" t="n">
        <v>2026</v>
      </c>
      <c r="Y226" s="108" t="n"/>
      <c r="Z226" s="28" t="n">
        <f aca="false" ca="false" dt2D="false" dtr="false" t="normal">AC226-R226</f>
        <v>773586.4799999995</v>
      </c>
      <c r="AA226" s="115" t="n">
        <v>702566.9</v>
      </c>
      <c r="AB226" s="110" t="n">
        <v>231903.9666</v>
      </c>
      <c r="AC226" s="110" t="n">
        <v>8184845.88</v>
      </c>
    </row>
    <row outlineLevel="0" r="227">
      <c r="A227" s="8" t="n">
        <f aca="false" ca="false" dt2D="false" dtr="false" t="normal">A226+1</f>
        <v>190</v>
      </c>
      <c r="B227" s="8" t="n">
        <f aca="false" ca="false" dt2D="false" dtr="false" t="normal">B226+1</f>
        <v>45</v>
      </c>
      <c r="C227" s="106" t="s">
        <v>128</v>
      </c>
      <c r="D227" s="106" t="s">
        <v>519</v>
      </c>
      <c r="E227" s="55" t="n">
        <v>1969</v>
      </c>
      <c r="F227" s="12" t="s">
        <v>5</v>
      </c>
      <c r="G227" s="12" t="n">
        <v>4</v>
      </c>
      <c r="H227" s="12" t="n">
        <v>2</v>
      </c>
      <c r="I227" s="12" t="n">
        <v>1375</v>
      </c>
      <c r="J227" s="12" t="n">
        <v>1257.1</v>
      </c>
      <c r="K227" s="56" t="n">
        <v>0</v>
      </c>
      <c r="L227" s="55" t="n">
        <v>53</v>
      </c>
      <c r="M227" s="15" t="n">
        <f aca="false" ca="false" dt2D="false" dtr="false" t="normal">SUM(N227:S227)</f>
        <v>4026264.73</v>
      </c>
      <c r="N227" s="15" t="n"/>
      <c r="O227" s="15" t="n"/>
      <c r="P227" s="15" t="n"/>
      <c r="Q227" s="15" t="n">
        <v>783703.69</v>
      </c>
      <c r="R227" s="15" t="n">
        <v>3242561.04</v>
      </c>
      <c r="S227" s="15" t="n"/>
      <c r="T227" s="15" t="n"/>
      <c r="U227" s="15" t="n"/>
      <c r="V227" s="15" t="n">
        <v>10568.4757931064</v>
      </c>
      <c r="W227" s="15" t="n">
        <v>1392.283020064</v>
      </c>
      <c r="X227" s="12" t="n">
        <v>2026</v>
      </c>
      <c r="Y227" s="108" t="n"/>
      <c r="Z227" s="28" t="n">
        <f aca="false" ca="false" dt2D="false" dtr="false" t="normal">AC227-R227-R614</f>
        <v>0</v>
      </c>
      <c r="AA227" s="115" t="n">
        <v>620730.73</v>
      </c>
      <c r="AB227" s="110" t="n">
        <v>162972.9582</v>
      </c>
      <c r="AC227" s="110" t="n">
        <v>5751986.76</v>
      </c>
    </row>
    <row outlineLevel="0" r="228">
      <c r="A228" s="8" t="n">
        <f aca="false" ca="false" dt2D="false" dtr="false" t="normal">A227+1</f>
        <v>191</v>
      </c>
      <c r="B228" s="8" t="n">
        <f aca="false" ca="false" dt2D="false" dtr="false" t="normal">B227+1</f>
        <v>46</v>
      </c>
      <c r="C228" s="106" t="s">
        <v>128</v>
      </c>
      <c r="D228" s="106" t="s">
        <v>520</v>
      </c>
      <c r="E228" s="55" t="n">
        <v>1970</v>
      </c>
      <c r="F228" s="12" t="s">
        <v>5</v>
      </c>
      <c r="G228" s="12" t="n">
        <v>4</v>
      </c>
      <c r="H228" s="12" t="n">
        <v>2</v>
      </c>
      <c r="I228" s="12" t="n">
        <v>1401</v>
      </c>
      <c r="J228" s="12" t="n">
        <v>1279.2</v>
      </c>
      <c r="K228" s="56" t="n">
        <v>0</v>
      </c>
      <c r="L228" s="55" t="n">
        <v>66</v>
      </c>
      <c r="M228" s="15" t="n">
        <f aca="false" ca="false" dt2D="false" dtr="false" t="normal">SUM(N228:S228)</f>
        <v>6068268.93</v>
      </c>
      <c r="N228" s="15" t="n"/>
      <c r="O228" s="15" t="n"/>
      <c r="P228" s="15" t="n"/>
      <c r="Q228" s="15" t="n">
        <v>526571.77</v>
      </c>
      <c r="R228" s="15" t="n">
        <v>5541697.16</v>
      </c>
      <c r="S228" s="15" t="n"/>
      <c r="T228" s="15" t="n"/>
      <c r="U228" s="15" t="n"/>
      <c r="V228" s="15" t="n">
        <v>9493.28600148654</v>
      </c>
      <c r="W228" s="15" t="n">
        <v>1398.283020064</v>
      </c>
      <c r="X228" s="12" t="n">
        <v>2026</v>
      </c>
      <c r="Y228" s="108" t="n"/>
      <c r="Z228" s="28" t="n">
        <f aca="false" ca="false" dt2D="false" dtr="false" t="normal">AC228-R228-R620</f>
        <v>0</v>
      </c>
      <c r="AA228" s="115" t="n">
        <v>360733.72</v>
      </c>
      <c r="AB228" s="110" t="n">
        <v>165838.0464</v>
      </c>
      <c r="AC228" s="110" t="n">
        <v>5853107.52</v>
      </c>
    </row>
    <row outlineLevel="0" r="229">
      <c r="A229" s="8" t="n">
        <f aca="false" ca="false" dt2D="false" dtr="false" t="normal">A228+1</f>
        <v>192</v>
      </c>
      <c r="B229" s="8" t="s">
        <v>192</v>
      </c>
      <c r="C229" s="106" t="s">
        <v>128</v>
      </c>
      <c r="D229" s="106" t="s">
        <v>138</v>
      </c>
      <c r="E229" s="55" t="n">
        <v>1970</v>
      </c>
      <c r="F229" s="12" t="s">
        <v>5</v>
      </c>
      <c r="G229" s="12" t="n">
        <v>4</v>
      </c>
      <c r="H229" s="12" t="n">
        <v>2</v>
      </c>
      <c r="I229" s="12" t="n">
        <v>1391.9</v>
      </c>
      <c r="J229" s="12" t="n">
        <v>1360</v>
      </c>
      <c r="K229" s="56" t="n">
        <v>0</v>
      </c>
      <c r="L229" s="55" t="n">
        <v>56</v>
      </c>
      <c r="M229" s="15" t="n">
        <f aca="false" ca="false" dt2D="false" dtr="false" t="normal">SUM(N229:S229)</f>
        <v>1025461.7200000001</v>
      </c>
      <c r="N229" s="15" t="n"/>
      <c r="O229" s="15" t="n"/>
      <c r="P229" s="15" t="n"/>
      <c r="Q229" s="15" t="n">
        <v>51273.0900000001</v>
      </c>
      <c r="R229" s="15" t="n">
        <v>585002.02</v>
      </c>
      <c r="S229" s="15" t="n">
        <f aca="false" ca="false" dt2D="false" dtr="false" t="normal">T229+U229</f>
        <v>389186.61</v>
      </c>
      <c r="T229" s="15" t="n">
        <v>389186.61</v>
      </c>
      <c r="U229" s="15" t="n"/>
      <c r="V229" s="15" t="n">
        <v>10052.7436441176</v>
      </c>
      <c r="W229" s="15" t="n">
        <v>10052.7436441176</v>
      </c>
      <c r="X229" s="12" t="n">
        <v>2026</v>
      </c>
      <c r="Y229" s="108" t="n"/>
      <c r="Z229" s="28" t="n">
        <f aca="false" ca="false" dt2D="false" dtr="false" t="normal">AC229-R229</f>
        <v>5637813.98</v>
      </c>
      <c r="AA229" s="113" t="n">
        <v>379754.05</v>
      </c>
      <c r="AB229" s="110" t="n">
        <v>176313.12</v>
      </c>
      <c r="AC229" s="110" t="n">
        <v>6222816</v>
      </c>
    </row>
    <row outlineLevel="0" r="230">
      <c r="A230" s="8" t="n">
        <f aca="false" ca="false" dt2D="false" dtr="false" t="normal">A229+1</f>
        <v>193</v>
      </c>
      <c r="B230" s="8" t="n">
        <f aca="false" ca="false" dt2D="false" dtr="false" t="normal">B228+1</f>
        <v>47</v>
      </c>
      <c r="C230" s="106" t="s">
        <v>128</v>
      </c>
      <c r="D230" s="106" t="s">
        <v>523</v>
      </c>
      <c r="E230" s="55" t="n">
        <v>1969</v>
      </c>
      <c r="F230" s="12" t="s">
        <v>5</v>
      </c>
      <c r="G230" s="12" t="n">
        <v>4</v>
      </c>
      <c r="H230" s="12" t="n">
        <v>2</v>
      </c>
      <c r="I230" s="12" t="n">
        <v>1374</v>
      </c>
      <c r="J230" s="12" t="n">
        <v>1181.29</v>
      </c>
      <c r="K230" s="56" t="n">
        <v>71.9</v>
      </c>
      <c r="L230" s="55" t="n">
        <v>60</v>
      </c>
      <c r="M230" s="15" t="n">
        <f aca="false" ca="false" dt2D="false" dtr="false" t="normal">SUM(N230:S230)</f>
        <v>5964153.05</v>
      </c>
      <c r="N230" s="15" t="n"/>
      <c r="O230" s="15" t="n"/>
      <c r="P230" s="15" t="n"/>
      <c r="Q230" s="15" t="n">
        <v>392169.37</v>
      </c>
      <c r="R230" s="15" t="n">
        <v>5571983.68</v>
      </c>
      <c r="S230" s="15" t="n"/>
      <c r="T230" s="15" t="n"/>
      <c r="U230" s="15" t="n"/>
      <c r="V230" s="15" t="n">
        <v>11006.1386376876</v>
      </c>
      <c r="W230" s="15" t="n">
        <v>1400.283020064</v>
      </c>
      <c r="X230" s="12" t="n">
        <v>2026</v>
      </c>
      <c r="Y230" s="108" t="n"/>
      <c r="Z230" s="28" t="n">
        <f aca="false" ca="false" dt2D="false" dtr="false" t="normal">AC230-R230-R625</f>
        <v>0</v>
      </c>
      <c r="AA230" s="115" t="n">
        <v>220389.39</v>
      </c>
      <c r="AB230" s="110" t="n">
        <v>171779.98398</v>
      </c>
      <c r="AC230" s="110" t="n">
        <v>6062822.964</v>
      </c>
    </row>
    <row outlineLevel="0" r="231">
      <c r="A231" s="8" t="n">
        <f aca="false" ca="false" dt2D="false" dtr="false" t="normal">A230+1</f>
        <v>194</v>
      </c>
      <c r="B231" s="8" t="n">
        <f aca="false" ca="false" dt2D="false" dtr="false" t="normal">B230+1</f>
        <v>48</v>
      </c>
      <c r="C231" s="106" t="s">
        <v>128</v>
      </c>
      <c r="D231" s="106" t="s">
        <v>525</v>
      </c>
      <c r="E231" s="55" t="n">
        <v>1971</v>
      </c>
      <c r="F231" s="12" t="s">
        <v>5</v>
      </c>
      <c r="G231" s="12" t="n">
        <v>4</v>
      </c>
      <c r="H231" s="12" t="n">
        <v>3</v>
      </c>
      <c r="I231" s="12" t="n">
        <v>2198.9</v>
      </c>
      <c r="J231" s="12" t="n">
        <v>1976.38</v>
      </c>
      <c r="K231" s="56" t="n">
        <v>127.2</v>
      </c>
      <c r="L231" s="55" t="n">
        <v>98</v>
      </c>
      <c r="M231" s="15" t="n">
        <f aca="false" ca="false" dt2D="false" dtr="false" t="normal">SUM(N231:S231)</f>
        <v>6655887.26</v>
      </c>
      <c r="N231" s="15" t="n"/>
      <c r="O231" s="15" t="n"/>
      <c r="P231" s="15" t="n"/>
      <c r="Q231" s="15" t="n">
        <v>1515227.55</v>
      </c>
      <c r="R231" s="15" t="n">
        <v>5140659.71</v>
      </c>
      <c r="S231" s="15" t="n"/>
      <c r="T231" s="15" t="n"/>
      <c r="U231" s="15" t="n"/>
      <c r="V231" s="15" t="n">
        <v>3062.91555348501</v>
      </c>
      <c r="W231" s="15" t="n">
        <v>3062.91555348501</v>
      </c>
      <c r="X231" s="12" t="n">
        <v>2026</v>
      </c>
      <c r="Y231" s="108" t="n"/>
      <c r="Z231" s="28" t="n">
        <f aca="false" ca="false" dt2D="false" dtr="false" t="normal">AC231-R231</f>
        <v>5066039.338</v>
      </c>
      <c r="AA231" s="113" t="n">
        <v>1226037.74</v>
      </c>
      <c r="AB231" s="110" t="n">
        <v>289189.80636</v>
      </c>
      <c r="AC231" s="110" t="n">
        <v>10206699.048</v>
      </c>
    </row>
    <row outlineLevel="0" r="232">
      <c r="A232" s="8" t="n">
        <f aca="false" ca="false" dt2D="false" dtr="false" t="normal">A231+1</f>
        <v>195</v>
      </c>
      <c r="B232" s="8" t="n">
        <f aca="false" ca="false" dt2D="false" dtr="false" t="normal">B231+1</f>
        <v>49</v>
      </c>
      <c r="C232" s="106" t="s">
        <v>128</v>
      </c>
      <c r="D232" s="106" t="s">
        <v>526</v>
      </c>
      <c r="E232" s="55" t="n">
        <v>1974</v>
      </c>
      <c r="F232" s="12" t="s">
        <v>5</v>
      </c>
      <c r="G232" s="12" t="n">
        <v>4</v>
      </c>
      <c r="H232" s="12" t="n">
        <v>6</v>
      </c>
      <c r="I232" s="12" t="n">
        <v>4464.7</v>
      </c>
      <c r="J232" s="12" t="n">
        <v>4072.9</v>
      </c>
      <c r="K232" s="56" t="n">
        <v>35.1</v>
      </c>
      <c r="L232" s="55" t="n">
        <v>161</v>
      </c>
      <c r="M232" s="15" t="n">
        <f aca="false" ca="false" dt2D="false" dtr="false" t="normal">SUM(N232:S232)</f>
        <v>14189389.389999999</v>
      </c>
      <c r="N232" s="15" t="n"/>
      <c r="O232" s="15" t="n"/>
      <c r="P232" s="15" t="n"/>
      <c r="Q232" s="15" t="n">
        <v>488098.61</v>
      </c>
      <c r="R232" s="15" t="n">
        <v>13701290.78</v>
      </c>
      <c r="S232" s="15" t="n"/>
      <c r="T232" s="15" t="n"/>
      <c r="U232" s="15" t="n"/>
      <c r="V232" s="15" t="n">
        <v>2920.48106044304</v>
      </c>
      <c r="W232" s="15" t="n">
        <v>2920.48106044304</v>
      </c>
      <c r="X232" s="12" t="n">
        <v>2026</v>
      </c>
      <c r="Y232" s="108" t="n"/>
      <c r="Z232" s="28" t="n">
        <f aca="false" ca="false" dt2D="false" dtr="false" t="normal">AC232-R232</f>
        <v>4892176.790000001</v>
      </c>
      <c r="AA232" s="115" t="n"/>
      <c r="AB232" s="110" t="n">
        <v>537116.19</v>
      </c>
      <c r="AC232" s="110" t="n">
        <v>18593467.57</v>
      </c>
    </row>
    <row outlineLevel="0" r="233">
      <c r="A233" s="8" t="n">
        <f aca="false" ca="false" dt2D="false" dtr="false" t="normal">A232+1</f>
        <v>196</v>
      </c>
      <c r="B233" s="8" t="n">
        <f aca="false" ca="false" dt2D="false" dtr="false" t="normal">B232+1</f>
        <v>50</v>
      </c>
      <c r="C233" s="106" t="s">
        <v>128</v>
      </c>
      <c r="D233" s="106" t="s">
        <v>528</v>
      </c>
      <c r="E233" s="55" t="n">
        <v>1968</v>
      </c>
      <c r="F233" s="12" t="s">
        <v>5</v>
      </c>
      <c r="G233" s="12" t="n">
        <v>4</v>
      </c>
      <c r="H233" s="12" t="n">
        <v>2</v>
      </c>
      <c r="I233" s="12" t="n">
        <v>1327.8</v>
      </c>
      <c r="J233" s="12" t="n">
        <v>1187.9</v>
      </c>
      <c r="K233" s="56" t="n">
        <v>88.4</v>
      </c>
      <c r="L233" s="55" t="n">
        <v>51</v>
      </c>
      <c r="M233" s="15" t="n">
        <f aca="false" ca="false" dt2D="false" dtr="false" t="normal">SUM(N233:S233)</f>
        <v>5661234.12</v>
      </c>
      <c r="N233" s="15" t="n"/>
      <c r="O233" s="15" t="n"/>
      <c r="P233" s="15" t="n"/>
      <c r="Q233" s="15" t="n">
        <v>457444.04</v>
      </c>
      <c r="R233" s="15" t="n">
        <v>5203790.08</v>
      </c>
      <c r="S233" s="15" t="n"/>
      <c r="T233" s="15" t="n"/>
      <c r="U233" s="15" t="n"/>
      <c r="V233" s="15" t="n">
        <v>10559.4394600572</v>
      </c>
      <c r="W233" s="15" t="n">
        <v>1402.283020064</v>
      </c>
      <c r="X233" s="12" t="n">
        <v>2026</v>
      </c>
      <c r="Y233" s="108" t="n"/>
      <c r="Z233" s="28" t="n">
        <f aca="false" ca="false" dt2D="false" dtr="false" t="normal">AC233-R233-R626</f>
        <v>0</v>
      </c>
      <c r="AA233" s="115" t="n">
        <v>280530.62</v>
      </c>
      <c r="AB233" s="110" t="n">
        <v>176913.4206</v>
      </c>
      <c r="AC233" s="110" t="n">
        <v>6244003.08</v>
      </c>
    </row>
    <row outlineLevel="0" r="234">
      <c r="A234" s="8" t="n">
        <f aca="false" ca="false" dt2D="false" dtr="false" t="normal">A233+1</f>
        <v>197</v>
      </c>
      <c r="B234" s="8" t="n">
        <f aca="false" ca="false" dt2D="false" dtr="false" t="normal">B233+1</f>
        <v>51</v>
      </c>
      <c r="C234" s="106" t="s">
        <v>128</v>
      </c>
      <c r="D234" s="106" t="s">
        <v>530</v>
      </c>
      <c r="E234" s="55" t="n">
        <v>1988</v>
      </c>
      <c r="F234" s="12" t="s">
        <v>5</v>
      </c>
      <c r="G234" s="12" t="n">
        <v>9</v>
      </c>
      <c r="H234" s="12" t="n">
        <v>1</v>
      </c>
      <c r="I234" s="12" t="n">
        <v>2265.4</v>
      </c>
      <c r="J234" s="12" t="n">
        <v>2006.2</v>
      </c>
      <c r="K234" s="56" t="n">
        <v>53.4</v>
      </c>
      <c r="L234" s="55" t="n">
        <v>74</v>
      </c>
      <c r="M234" s="15" t="n">
        <f aca="false" ca="false" dt2D="false" dtr="false" t="normal">SUM(N234:S234)</f>
        <v>6308293.31</v>
      </c>
      <c r="N234" s="15" t="n"/>
      <c r="O234" s="15" t="n"/>
      <c r="P234" s="15" t="n"/>
      <c r="Q234" s="15" t="n">
        <v>328283.31</v>
      </c>
      <c r="R234" s="15" t="n">
        <v>5980010</v>
      </c>
      <c r="S234" s="15" t="n">
        <v>0</v>
      </c>
      <c r="T234" s="15" t="n"/>
      <c r="U234" s="15" t="n"/>
      <c r="V234" s="15" t="n">
        <v>3202.75457526837</v>
      </c>
      <c r="W234" s="15" t="n">
        <v>3202.75457526837</v>
      </c>
      <c r="X234" s="12" t="n">
        <v>2026</v>
      </c>
      <c r="Y234" s="108" t="n"/>
      <c r="Z234" s="28" t="n">
        <f aca="false" ca="false" dt2D="false" dtr="false" t="normal">AC234-R234</f>
        <v>5246591.619999999</v>
      </c>
      <c r="AA234" s="109" t="n"/>
      <c r="AB234" s="110" t="n">
        <v>361212.8652</v>
      </c>
      <c r="AC234" s="110" t="n">
        <v>11226601.62</v>
      </c>
    </row>
    <row outlineLevel="0" r="235">
      <c r="A235" s="8" t="n">
        <f aca="false" ca="false" dt2D="false" dtr="false" t="normal">A234+1</f>
        <v>198</v>
      </c>
      <c r="B235" s="8" t="n">
        <f aca="false" ca="false" dt2D="false" dtr="false" t="normal">B234+1</f>
        <v>52</v>
      </c>
      <c r="C235" s="106" t="s">
        <v>128</v>
      </c>
      <c r="D235" s="106" t="s">
        <v>533</v>
      </c>
      <c r="E235" s="55" t="n">
        <v>1985</v>
      </c>
      <c r="F235" s="12" t="s">
        <v>5</v>
      </c>
      <c r="G235" s="12" t="n">
        <v>9</v>
      </c>
      <c r="H235" s="12" t="n">
        <v>1</v>
      </c>
      <c r="I235" s="12" t="n">
        <v>2289.2</v>
      </c>
      <c r="J235" s="12" t="n">
        <v>1890</v>
      </c>
      <c r="K235" s="56" t="n">
        <v>116.7</v>
      </c>
      <c r="L235" s="55" t="n">
        <v>81</v>
      </c>
      <c r="M235" s="15" t="n">
        <f aca="false" ca="false" dt2D="false" dtr="false" t="normal">SUM(N235:S235)</f>
        <v>12581713.57</v>
      </c>
      <c r="N235" s="15" t="n"/>
      <c r="O235" s="15" t="n"/>
      <c r="P235" s="15" t="n"/>
      <c r="Q235" s="15" t="n">
        <v>1618458.48</v>
      </c>
      <c r="R235" s="15" t="n">
        <v>10963255.09</v>
      </c>
      <c r="S235" s="15" t="n"/>
      <c r="T235" s="15" t="n"/>
      <c r="U235" s="15" t="n"/>
      <c r="V235" s="15" t="n">
        <v>10637.2933701032</v>
      </c>
      <c r="W235" s="15" t="n">
        <v>10637.2933701032</v>
      </c>
      <c r="X235" s="12" t="n">
        <v>2026</v>
      </c>
      <c r="Y235" s="108" t="n"/>
      <c r="Z235" s="28" t="n">
        <f aca="false" ca="false" dt2D="false" dtr="false" t="normal">AC235-R235</f>
        <v>1731084.3499999996</v>
      </c>
      <c r="AA235" s="113" t="n">
        <v>1258785.53</v>
      </c>
      <c r="AB235" s="110" t="n">
        <v>359672.9508</v>
      </c>
      <c r="AC235" s="110" t="n">
        <v>12694339.44</v>
      </c>
    </row>
    <row outlineLevel="0" r="236">
      <c r="A236" s="8" t="n">
        <f aca="false" ca="false" dt2D="false" dtr="false" t="normal">A235+1</f>
        <v>199</v>
      </c>
      <c r="B236" s="8" t="n">
        <f aca="false" ca="false" dt2D="false" dtr="false" t="normal">B235+1</f>
        <v>53</v>
      </c>
      <c r="C236" s="106" t="s">
        <v>128</v>
      </c>
      <c r="D236" s="106" t="s">
        <v>481</v>
      </c>
      <c r="E236" s="55" t="n">
        <v>1976</v>
      </c>
      <c r="F236" s="12" t="s">
        <v>5</v>
      </c>
      <c r="G236" s="12" t="n">
        <v>4</v>
      </c>
      <c r="H236" s="12" t="n">
        <v>6</v>
      </c>
      <c r="I236" s="12" t="n">
        <v>4690.7</v>
      </c>
      <c r="J236" s="12" t="n">
        <v>4312.1</v>
      </c>
      <c r="K236" s="56" t="n">
        <v>202.5</v>
      </c>
      <c r="L236" s="55" t="n">
        <v>191</v>
      </c>
      <c r="M236" s="15" t="n">
        <f aca="false" ca="false" dt2D="false" dtr="false" t="normal">SUM(N236:S236)</f>
        <v>14763971.1</v>
      </c>
      <c r="N236" s="15" t="n"/>
      <c r="O236" s="15" t="n"/>
      <c r="P236" s="15" t="n"/>
      <c r="Q236" s="15" t="n">
        <v>814802.75</v>
      </c>
      <c r="R236" s="15" t="n">
        <v>13949168.35</v>
      </c>
      <c r="S236" s="15" t="n"/>
      <c r="T236" s="15" t="n"/>
      <c r="U236" s="15" t="n"/>
      <c r="V236" s="15" t="n">
        <v>2792.89239868427</v>
      </c>
      <c r="W236" s="15" t="n">
        <v>2792.89239868427</v>
      </c>
      <c r="X236" s="12" t="n">
        <v>2026</v>
      </c>
      <c r="Y236" s="108" t="n"/>
      <c r="Z236" s="28" t="n">
        <f aca="false" ca="false" dt2D="false" dtr="false" t="normal">AC236-R236</f>
        <v>7633665.410000002</v>
      </c>
      <c r="AA236" s="110" t="n">
        <v>203289.13</v>
      </c>
      <c r="AB236" s="110" t="n">
        <v>611513.6232</v>
      </c>
      <c r="AC236" s="110" t="n">
        <v>21582833.76</v>
      </c>
    </row>
    <row outlineLevel="0" r="237">
      <c r="A237" s="8" t="n">
        <f aca="false" ca="false" dt2D="false" dtr="false" t="normal">A236+1</f>
        <v>200</v>
      </c>
      <c r="B237" s="8" t="n">
        <f aca="false" ca="false" dt2D="false" dtr="false" t="normal">B236+1</f>
        <v>54</v>
      </c>
      <c r="C237" s="106" t="s">
        <v>128</v>
      </c>
      <c r="D237" s="106" t="s">
        <v>535</v>
      </c>
      <c r="E237" s="55" t="n">
        <v>1989</v>
      </c>
      <c r="F237" s="12" t="s">
        <v>5</v>
      </c>
      <c r="G237" s="12" t="n">
        <v>9</v>
      </c>
      <c r="H237" s="12" t="n">
        <v>1</v>
      </c>
      <c r="I237" s="12" t="n">
        <v>2263.8</v>
      </c>
      <c r="J237" s="12" t="n">
        <v>1890.48</v>
      </c>
      <c r="K237" s="56" t="n">
        <v>120.7</v>
      </c>
      <c r="L237" s="55" t="n">
        <v>89</v>
      </c>
      <c r="M237" s="15" t="n">
        <f aca="false" ca="false" dt2D="false" dtr="false" t="normal">SUM(N237:S237)</f>
        <v>5983215.17</v>
      </c>
      <c r="N237" s="15" t="n"/>
      <c r="O237" s="15" t="n"/>
      <c r="P237" s="15" t="n"/>
      <c r="Q237" s="15" t="n">
        <v>1830371.7</v>
      </c>
      <c r="R237" s="15" t="n">
        <v>4152843.47</v>
      </c>
      <c r="S237" s="15" t="n"/>
      <c r="T237" s="15" t="n"/>
      <c r="U237" s="15" t="n"/>
      <c r="V237" s="15" t="n">
        <v>2655.32448662139</v>
      </c>
      <c r="W237" s="15" t="n">
        <v>2655.32448662139</v>
      </c>
      <c r="X237" s="12" t="n">
        <v>2026</v>
      </c>
      <c r="Y237" s="108" t="n"/>
      <c r="Z237" s="28" t="n">
        <f aca="false" ca="false" dt2D="false" dtr="false" t="normal">AC237-R237</f>
        <v>8585627.362</v>
      </c>
      <c r="AA237" s="113" t="n">
        <v>1499049.33</v>
      </c>
      <c r="AB237" s="110" t="n">
        <v>360923.34024</v>
      </c>
      <c r="AC237" s="110" t="n">
        <v>12738470.832</v>
      </c>
    </row>
    <row outlineLevel="0" r="238">
      <c r="A238" s="8" t="n">
        <f aca="false" ca="false" dt2D="false" dtr="false" t="normal">A237+1</f>
        <v>201</v>
      </c>
      <c r="B238" s="8" t="n">
        <f aca="false" ca="false" dt2D="false" dtr="false" t="normal">B237+1</f>
        <v>55</v>
      </c>
      <c r="C238" s="106" t="s">
        <v>128</v>
      </c>
      <c r="D238" s="106" t="s">
        <v>537</v>
      </c>
      <c r="E238" s="55" t="n">
        <v>1983</v>
      </c>
      <c r="F238" s="12" t="s">
        <v>5</v>
      </c>
      <c r="G238" s="12" t="n">
        <v>9</v>
      </c>
      <c r="H238" s="12" t="n">
        <v>1</v>
      </c>
      <c r="I238" s="12" t="n">
        <v>5368</v>
      </c>
      <c r="J238" s="12" t="n">
        <v>4278.88</v>
      </c>
      <c r="K238" s="56" t="n">
        <v>61.4</v>
      </c>
      <c r="L238" s="55" t="n">
        <v>194</v>
      </c>
      <c r="M238" s="15" t="n">
        <f aca="false" ca="false" dt2D="false" dtr="false" t="normal">SUM(N238:S238)</f>
        <v>4012057.32</v>
      </c>
      <c r="N238" s="15" t="n"/>
      <c r="O238" s="15" t="n"/>
      <c r="P238" s="15" t="n"/>
      <c r="Q238" s="15" t="n">
        <v>4012057.32</v>
      </c>
      <c r="R238" s="15" t="n">
        <v>0</v>
      </c>
      <c r="S238" s="15" t="n"/>
      <c r="T238" s="15" t="n"/>
      <c r="U238" s="15" t="n"/>
      <c r="V238" s="15" t="n">
        <v>1015.24716608084</v>
      </c>
      <c r="W238" s="15" t="n">
        <v>1405.283020064</v>
      </c>
      <c r="X238" s="12" t="n">
        <v>2026</v>
      </c>
      <c r="Y238" s="108" t="n"/>
      <c r="Z238" s="28" t="n">
        <f aca="false" ca="false" dt2D="false" dtr="false" t="normal">AC238-R238</f>
        <v>26649918.432</v>
      </c>
      <c r="AA238" s="112" t="n">
        <v>3487762.01</v>
      </c>
      <c r="AB238" s="110" t="n">
        <v>755081.02224</v>
      </c>
      <c r="AC238" s="110" t="n">
        <v>26649918.432</v>
      </c>
    </row>
    <row outlineLevel="0" r="239">
      <c r="A239" s="8" t="n">
        <f aca="false" ca="false" dt2D="false" dtr="false" t="normal">A238+1</f>
        <v>202</v>
      </c>
      <c r="B239" s="8" t="n">
        <f aca="false" ca="false" dt2D="false" dtr="false" t="normal">B238+1</f>
        <v>56</v>
      </c>
      <c r="C239" s="106" t="s">
        <v>128</v>
      </c>
      <c r="D239" s="106" t="s">
        <v>538</v>
      </c>
      <c r="E239" s="55" t="n">
        <v>1992</v>
      </c>
      <c r="F239" s="12" t="s">
        <v>5</v>
      </c>
      <c r="G239" s="12" t="n">
        <v>9</v>
      </c>
      <c r="H239" s="12" t="n">
        <v>1</v>
      </c>
      <c r="I239" s="12" t="n">
        <v>2277.4</v>
      </c>
      <c r="J239" s="12" t="n">
        <v>2020.55</v>
      </c>
      <c r="K239" s="56" t="n">
        <v>0</v>
      </c>
      <c r="L239" s="55" t="n">
        <v>98</v>
      </c>
      <c r="M239" s="15" t="n">
        <f aca="false" ca="false" dt2D="false" dtr="false" t="normal">SUM(N239:S239)</f>
        <v>4007012.7800000003</v>
      </c>
      <c r="N239" s="15" t="n"/>
      <c r="O239" s="15" t="n"/>
      <c r="P239" s="15" t="n"/>
      <c r="Q239" s="15" t="n">
        <v>2069392.03</v>
      </c>
      <c r="R239" s="15" t="n">
        <v>1937620.75</v>
      </c>
      <c r="S239" s="15" t="n"/>
      <c r="T239" s="15" t="n"/>
      <c r="U239" s="15" t="n"/>
      <c r="V239" s="15" t="n">
        <v>1616.81294231769</v>
      </c>
      <c r="W239" s="15" t="n">
        <v>1406.283020064</v>
      </c>
      <c r="X239" s="12" t="n">
        <v>2026</v>
      </c>
      <c r="Y239" s="108" t="n"/>
      <c r="Z239" s="28" t="n">
        <f aca="false" ca="false" dt2D="false" dtr="false" t="normal">AC239-R239</f>
        <v>10348131.47</v>
      </c>
      <c r="AA239" s="112" t="n">
        <v>1721295.72</v>
      </c>
      <c r="AB239" s="110" t="n">
        <v>348096.3129</v>
      </c>
      <c r="AC239" s="110" t="n">
        <v>12285752.22</v>
      </c>
    </row>
    <row outlineLevel="0" r="240">
      <c r="A240" s="8" t="n">
        <f aca="false" ca="false" dt2D="false" dtr="false" t="normal">A239+1</f>
        <v>203</v>
      </c>
      <c r="B240" s="8" t="n">
        <f aca="false" ca="false" dt2D="false" dtr="false" t="normal">B239+1</f>
        <v>57</v>
      </c>
      <c r="C240" s="106" t="s">
        <v>128</v>
      </c>
      <c r="D240" s="106" t="s">
        <v>540</v>
      </c>
      <c r="E240" s="55" t="n">
        <v>1989</v>
      </c>
      <c r="F240" s="12" t="s">
        <v>5</v>
      </c>
      <c r="G240" s="12" t="n">
        <v>9</v>
      </c>
      <c r="H240" s="12" t="n">
        <v>1</v>
      </c>
      <c r="I240" s="12" t="n">
        <v>2250.9</v>
      </c>
      <c r="J240" s="12" t="n">
        <v>2005.7</v>
      </c>
      <c r="K240" s="56" t="n">
        <v>0</v>
      </c>
      <c r="L240" s="55" t="n">
        <v>81</v>
      </c>
      <c r="M240" s="15" t="n">
        <f aca="false" ca="false" dt2D="false" dtr="false" t="normal">SUM(N240:S240)</f>
        <v>8605580.59</v>
      </c>
      <c r="N240" s="15" t="n"/>
      <c r="O240" s="15" t="n"/>
      <c r="P240" s="15" t="n"/>
      <c r="Q240" s="15" t="n">
        <v>1926547.75</v>
      </c>
      <c r="R240" s="15" t="n">
        <v>6679032.84</v>
      </c>
      <c r="S240" s="15" t="n"/>
      <c r="T240" s="15" t="n"/>
      <c r="U240" s="15" t="n"/>
      <c r="V240" s="15" t="n">
        <v>4416.50005966595</v>
      </c>
      <c r="W240" s="15" t="n">
        <v>4416.50005966595</v>
      </c>
      <c r="X240" s="12" t="n">
        <v>2026</v>
      </c>
      <c r="Y240" s="108" t="n"/>
      <c r="Z240" s="28" t="n">
        <f aca="false" ca="false" dt2D="false" dtr="false" t="normal">AC240-R240</f>
        <v>5516425.4399999995</v>
      </c>
      <c r="AA240" s="113" t="n">
        <v>1581009.77</v>
      </c>
      <c r="AB240" s="110" t="n">
        <v>345537.9846</v>
      </c>
      <c r="AC240" s="110" t="n">
        <v>12195458.28</v>
      </c>
    </row>
    <row outlineLevel="0" r="241">
      <c r="A241" s="8" t="n">
        <f aca="false" ca="false" dt2D="false" dtr="false" t="normal">A240+1</f>
        <v>204</v>
      </c>
      <c r="B241" s="8" t="n">
        <f aca="false" ca="false" dt2D="false" dtr="false" t="normal">B240+1</f>
        <v>58</v>
      </c>
      <c r="C241" s="106" t="s">
        <v>128</v>
      </c>
      <c r="D241" s="106" t="s">
        <v>542</v>
      </c>
      <c r="E241" s="55" t="n">
        <v>1992</v>
      </c>
      <c r="F241" s="12" t="s">
        <v>5</v>
      </c>
      <c r="G241" s="12" t="n">
        <v>9</v>
      </c>
      <c r="H241" s="12" t="n">
        <v>1</v>
      </c>
      <c r="I241" s="12" t="n">
        <v>2197.2</v>
      </c>
      <c r="J241" s="12" t="n">
        <v>1934.5</v>
      </c>
      <c r="K241" s="56" t="n">
        <v>60.3</v>
      </c>
      <c r="L241" s="55" t="n">
        <v>70</v>
      </c>
      <c r="M241" s="15" t="n">
        <f aca="false" ca="false" dt2D="false" dtr="false" t="normal">SUM(N241:S241)</f>
        <v>3795052.34</v>
      </c>
      <c r="N241" s="15" t="n"/>
      <c r="O241" s="15" t="n"/>
      <c r="P241" s="15" t="n"/>
      <c r="Q241" s="15" t="n">
        <v>1989825.99</v>
      </c>
      <c r="R241" s="15" t="n">
        <v>1805226.35</v>
      </c>
      <c r="S241" s="15" t="n"/>
      <c r="T241" s="15" t="n"/>
      <c r="U241" s="15" t="n"/>
      <c r="V241" s="15" t="n">
        <v>1621.74910230034</v>
      </c>
      <c r="W241" s="15" t="n">
        <v>1407.283020064</v>
      </c>
      <c r="X241" s="12" t="n">
        <v>2026</v>
      </c>
      <c r="Y241" s="108" t="n"/>
      <c r="Z241" s="28" t="n">
        <f aca="false" ca="false" dt2D="false" dtr="false" t="normal">AC241-R241</f>
        <v>10578590.41</v>
      </c>
      <c r="AA241" s="112" t="n">
        <v>1638951.18</v>
      </c>
      <c r="AB241" s="110" t="n">
        <v>350874.8082</v>
      </c>
      <c r="AC241" s="110" t="n">
        <v>12383816.76</v>
      </c>
    </row>
    <row outlineLevel="0" r="242">
      <c r="A242" s="8" t="n">
        <f aca="false" ca="false" dt2D="false" dtr="false" t="normal">A241+1</f>
        <v>205</v>
      </c>
      <c r="B242" s="8" t="n">
        <f aca="false" ca="false" dt2D="false" dtr="false" t="normal">B241+1</f>
        <v>59</v>
      </c>
      <c r="C242" s="106" t="s">
        <v>128</v>
      </c>
      <c r="D242" s="106" t="s">
        <v>544</v>
      </c>
      <c r="E242" s="55" t="n">
        <v>1988</v>
      </c>
      <c r="F242" s="12" t="s">
        <v>5</v>
      </c>
      <c r="G242" s="12" t="n">
        <v>9</v>
      </c>
      <c r="H242" s="12" t="n">
        <v>1</v>
      </c>
      <c r="I242" s="12" t="n">
        <v>2270.5</v>
      </c>
      <c r="J242" s="12" t="n">
        <v>2006.4</v>
      </c>
      <c r="K242" s="56" t="n">
        <v>66</v>
      </c>
      <c r="L242" s="55" t="n">
        <v>90</v>
      </c>
      <c r="M242" s="15" t="n">
        <f aca="false" ca="false" dt2D="false" dtr="false" t="normal">SUM(N242:S242)</f>
        <v>7674030.51</v>
      </c>
      <c r="N242" s="15" t="n"/>
      <c r="O242" s="15" t="n"/>
      <c r="P242" s="15" t="n"/>
      <c r="Q242" s="15" t="n">
        <v>1793245.3</v>
      </c>
      <c r="R242" s="15" t="n">
        <v>5880785.21</v>
      </c>
      <c r="S242" s="15" t="n"/>
      <c r="T242" s="15" t="n"/>
      <c r="U242" s="15" t="n"/>
      <c r="V242" s="15" t="n">
        <v>3609.9971147182</v>
      </c>
      <c r="W242" s="15" t="n">
        <v>3609.9971147182</v>
      </c>
      <c r="X242" s="12" t="n">
        <v>2026</v>
      </c>
      <c r="Y242" s="108" t="n"/>
      <c r="Z242" s="28" t="n">
        <f aca="false" ca="false" dt2D="false" dtr="false" t="normal">AC242-R242</f>
        <v>6998940.55</v>
      </c>
      <c r="AA242" s="113" t="n">
        <v>1428319.74</v>
      </c>
      <c r="AB242" s="110" t="n">
        <v>364925.5632</v>
      </c>
      <c r="AC242" s="110" t="n">
        <v>12879725.76</v>
      </c>
    </row>
    <row outlineLevel="0" r="243">
      <c r="A243" s="8" t="n">
        <f aca="false" ca="false" dt2D="false" dtr="false" t="normal">A242+1</f>
        <v>206</v>
      </c>
      <c r="B243" s="8" t="n">
        <f aca="false" ca="false" dt2D="false" dtr="false" t="normal">B242+1</f>
        <v>60</v>
      </c>
      <c r="C243" s="106" t="s">
        <v>128</v>
      </c>
      <c r="D243" s="106" t="s">
        <v>545</v>
      </c>
      <c r="E243" s="55" t="n">
        <v>1993</v>
      </c>
      <c r="F243" s="12" t="s">
        <v>5</v>
      </c>
      <c r="G243" s="12" t="n">
        <v>9</v>
      </c>
      <c r="H243" s="12" t="n">
        <v>1</v>
      </c>
      <c r="I243" s="12" t="n">
        <v>2834.5</v>
      </c>
      <c r="J243" s="12" t="n">
        <v>1783.4</v>
      </c>
      <c r="K243" s="56" t="n">
        <v>0</v>
      </c>
      <c r="L243" s="55" t="n">
        <v>147</v>
      </c>
      <c r="M243" s="15" t="n">
        <f aca="false" ca="false" dt2D="false" dtr="false" t="normal">SUM(N243:S243)</f>
        <v>2716510.55</v>
      </c>
      <c r="N243" s="15" t="n"/>
      <c r="O243" s="15" t="n"/>
      <c r="P243" s="15" t="n"/>
      <c r="Q243" s="15" t="n">
        <v>1171798.41</v>
      </c>
      <c r="R243" s="15" t="n">
        <v>1544712.14</v>
      </c>
      <c r="S243" s="15" t="n"/>
      <c r="T243" s="15" t="n"/>
      <c r="U243" s="15" t="n"/>
      <c r="V243" s="15" t="n">
        <v>1791.72583258944</v>
      </c>
      <c r="W243" s="15" t="n">
        <v>1791.72583258944</v>
      </c>
      <c r="X243" s="12" t="n">
        <v>2026</v>
      </c>
      <c r="Y243" s="108" t="n"/>
      <c r="Z243" s="28" t="n">
        <f aca="false" ca="false" dt2D="false" dtr="false" t="normal">AC243-R243</f>
        <v>9299073.219999999</v>
      </c>
      <c r="AA243" s="113" t="n">
        <v>864557.82</v>
      </c>
      <c r="AB243" s="110" t="n">
        <v>307240.5852</v>
      </c>
      <c r="AC243" s="110" t="n">
        <v>10843785.36</v>
      </c>
    </row>
    <row outlineLevel="0" r="244">
      <c r="A244" s="8" t="n">
        <f aca="false" ca="false" dt2D="false" dtr="false" t="normal">A243+1</f>
        <v>207</v>
      </c>
      <c r="B244" s="8" t="s">
        <v>192</v>
      </c>
      <c r="C244" s="106" t="s">
        <v>145</v>
      </c>
      <c r="D244" s="106" t="s">
        <v>146</v>
      </c>
      <c r="E244" s="55" t="n">
        <v>1985</v>
      </c>
      <c r="F244" s="12" t="s">
        <v>5</v>
      </c>
      <c r="G244" s="12" t="n">
        <v>5</v>
      </c>
      <c r="H244" s="12" t="n">
        <v>4</v>
      </c>
      <c r="I244" s="12" t="n">
        <v>4957.5</v>
      </c>
      <c r="J244" s="12" t="n">
        <v>4305.4</v>
      </c>
      <c r="K244" s="56" t="n">
        <v>651.2</v>
      </c>
      <c r="L244" s="55" t="n">
        <v>166</v>
      </c>
      <c r="M244" s="15" t="n">
        <f aca="false" ca="false" dt2D="false" dtr="false" t="normal">SUM(N244:S244)</f>
        <v>11804046.44</v>
      </c>
      <c r="N244" s="15" t="n"/>
      <c r="O244" s="15" t="n"/>
      <c r="P244" s="15" t="n"/>
      <c r="Q244" s="15" t="n">
        <v>1652566.5</v>
      </c>
      <c r="R244" s="15" t="n">
        <v>10151479.94</v>
      </c>
      <c r="S244" s="15" t="n">
        <f aca="false" ca="false" dt2D="false" dtr="false" t="normal">T244+U244</f>
        <v>0</v>
      </c>
      <c r="T244" s="15" t="n"/>
      <c r="U244" s="15" t="n"/>
      <c r="V244" s="15" t="n">
        <v>3984.03290454485</v>
      </c>
      <c r="W244" s="15" t="n">
        <v>3984.03290454485</v>
      </c>
      <c r="X244" s="12" t="n">
        <v>2026</v>
      </c>
      <c r="Y244" s="108" t="n"/>
      <c r="Z244" s="28" t="n">
        <f aca="false" ca="false" dt2D="false" dtr="false" t="normal">AC244-R244</f>
        <v>3787004.42</v>
      </c>
      <c r="AA244" s="109" t="n"/>
      <c r="AB244" s="110" t="n">
        <v>726939.9852</v>
      </c>
      <c r="AC244" s="110" t="n">
        <v>13938484.36</v>
      </c>
    </row>
    <row outlineLevel="0" r="245">
      <c r="A245" s="8" t="n">
        <f aca="false" ca="false" dt2D="false" dtr="false" t="normal">A244+1</f>
        <v>208</v>
      </c>
      <c r="B245" s="8" t="n">
        <f aca="false" ca="false" dt2D="false" dtr="false" t="normal">B243+1</f>
        <v>61</v>
      </c>
      <c r="C245" s="106" t="s">
        <v>145</v>
      </c>
      <c r="D245" s="106" t="s">
        <v>521</v>
      </c>
      <c r="E245" s="55" t="n">
        <v>1985</v>
      </c>
      <c r="F245" s="12" t="s">
        <v>5</v>
      </c>
      <c r="G245" s="12" t="n">
        <v>5</v>
      </c>
      <c r="H245" s="12" t="n">
        <v>1</v>
      </c>
      <c r="I245" s="12" t="n">
        <v>3037</v>
      </c>
      <c r="J245" s="12" t="n">
        <v>2290.7</v>
      </c>
      <c r="K245" s="56" t="n">
        <v>275.7</v>
      </c>
      <c r="L245" s="55" t="n">
        <v>125</v>
      </c>
      <c r="M245" s="15" t="n">
        <f aca="false" ca="false" dt2D="false" dtr="false" t="normal">SUM(N245:S245)</f>
        <v>8303475.83</v>
      </c>
      <c r="N245" s="15" t="n"/>
      <c r="O245" s="15" t="n"/>
      <c r="P245" s="15" t="n"/>
      <c r="Q245" s="15" t="n">
        <v>334827.8</v>
      </c>
      <c r="R245" s="15" t="n">
        <v>7968648.03</v>
      </c>
      <c r="S245" s="15" t="n"/>
      <c r="T245" s="15" t="n"/>
      <c r="U245" s="15" t="n"/>
      <c r="V245" s="15" t="n">
        <v>3173.53484982756</v>
      </c>
      <c r="W245" s="15" t="n">
        <v>1412.283020064</v>
      </c>
      <c r="X245" s="12" t="n">
        <v>2026</v>
      </c>
      <c r="Y245" s="108" t="n"/>
      <c r="Z245" s="28" t="n">
        <f aca="false" ca="false" dt2D="false" dtr="false" t="normal">AC245-R245</f>
        <v>75745.54999999981</v>
      </c>
      <c r="AA245" s="109" t="n"/>
      <c r="AB245" s="110" t="n">
        <v>368427.4068</v>
      </c>
      <c r="AC245" s="110" t="n">
        <v>8044393.58</v>
      </c>
    </row>
    <row outlineLevel="0" r="246">
      <c r="A246" s="8" t="n">
        <f aca="false" ca="false" dt2D="false" dtr="false" t="normal">A245+1</f>
        <v>209</v>
      </c>
      <c r="B246" s="8" t="n">
        <f aca="false" ca="false" dt2D="false" dtr="false" t="normal">B245+1</f>
        <v>62</v>
      </c>
      <c r="C246" s="106" t="s">
        <v>145</v>
      </c>
      <c r="D246" s="106" t="s">
        <v>548</v>
      </c>
      <c r="E246" s="55" t="n">
        <v>1987</v>
      </c>
      <c r="F246" s="12" t="s">
        <v>5</v>
      </c>
      <c r="G246" s="12" t="n">
        <v>5</v>
      </c>
      <c r="H246" s="12" t="n">
        <v>1</v>
      </c>
      <c r="I246" s="12" t="n">
        <v>2928.7</v>
      </c>
      <c r="J246" s="12" t="n">
        <v>2372.1</v>
      </c>
      <c r="K246" s="56" t="n">
        <v>221.2</v>
      </c>
      <c r="L246" s="55" t="n">
        <v>125</v>
      </c>
      <c r="M246" s="15" t="n">
        <f aca="false" ca="false" dt2D="false" dtr="false" t="normal">SUM(N246:S246)</f>
        <v>6282061.32</v>
      </c>
      <c r="N246" s="15" t="n"/>
      <c r="O246" s="15" t="n"/>
      <c r="P246" s="15" t="n"/>
      <c r="Q246" s="15" t="n">
        <v>287079</v>
      </c>
      <c r="R246" s="15" t="n">
        <v>5994982.32</v>
      </c>
      <c r="S246" s="15" t="n"/>
      <c r="T246" s="15" t="n"/>
      <c r="U246" s="15" t="n"/>
      <c r="V246" s="15" t="n">
        <v>4072.62780596152</v>
      </c>
      <c r="W246" s="15" t="n">
        <v>4072.62780596152</v>
      </c>
      <c r="X246" s="12" t="n">
        <v>2026</v>
      </c>
      <c r="Y246" s="108" t="n"/>
      <c r="Z246" s="28" t="n">
        <f aca="false" ca="false" dt2D="false" dtr="false" t="normal">AC246-R246</f>
        <v>6882247.5600000005</v>
      </c>
      <c r="AA246" s="115" t="n">
        <v>1486432.85</v>
      </c>
      <c r="AB246" s="110" t="n">
        <v>364854.8466</v>
      </c>
      <c r="AC246" s="110" t="n">
        <v>12877229.88</v>
      </c>
    </row>
    <row customHeight="true" ht="17.25" outlineLevel="0" r="247">
      <c r="A247" s="99" t="n"/>
      <c r="B247" s="99" t="n"/>
      <c r="C247" s="99" t="n"/>
      <c r="D247" s="100" t="s">
        <v>550</v>
      </c>
      <c r="E247" s="100" t="n"/>
      <c r="F247" s="100" t="n"/>
      <c r="G247" s="100" t="n"/>
      <c r="H247" s="100" t="n"/>
      <c r="I247" s="101" t="n">
        <f aca="false" ca="false" dt2D="false" dtr="false" t="normal">I249+I251+I252</f>
        <v>8310.9</v>
      </c>
      <c r="J247" s="101" t="n">
        <f aca="false" ca="false" dt2D="false" dtr="false" t="normal">J249+J251+J252</f>
        <v>6787.6</v>
      </c>
      <c r="K247" s="101" t="n">
        <f aca="false" ca="false" dt2D="false" dtr="false" t="normal">K249+K251+K252</f>
        <v>619.6999999999999</v>
      </c>
      <c r="L247" s="101" t="n">
        <f aca="false" ca="false" dt2D="false" dtr="false" t="normal">L249+L251+L252</f>
        <v>264</v>
      </c>
      <c r="M247" s="101" t="n">
        <f aca="false" ca="false" dt2D="false" dtr="false" t="normal">SUM(M248:M252)</f>
        <v>20940601.70852537</v>
      </c>
      <c r="N247" s="101" t="n">
        <f aca="false" ca="false" dt2D="false" dtr="false" t="normal">SUM(N248:N252)</f>
        <v>0</v>
      </c>
      <c r="O247" s="101" t="n">
        <f aca="false" ca="false" dt2D="false" dtr="false" t="normal">SUM(O248:O252)</f>
        <v>0</v>
      </c>
      <c r="P247" s="101" t="n">
        <f aca="false" ca="false" dt2D="false" dtr="false" t="normal">SUM(P248:P252)</f>
        <v>0</v>
      </c>
      <c r="Q247" s="101" t="n">
        <f aca="false" ca="false" dt2D="false" dtr="false" t="normal">SUM(Q248:Q252)</f>
        <v>2286859.758525372</v>
      </c>
      <c r="R247" s="101" t="n">
        <f aca="false" ca="false" dt2D="false" dtr="false" t="normal">SUM(R248:R252)</f>
        <v>15239776.100000001</v>
      </c>
      <c r="S247" s="101" t="n">
        <f aca="false" ca="false" dt2D="false" dtr="false" t="normal">SUM(S248:S252)</f>
        <v>3413965.85</v>
      </c>
      <c r="T247" s="102" t="n"/>
      <c r="U247" s="102" t="n"/>
      <c r="V247" s="101" t="n"/>
      <c r="W247" s="101" t="n"/>
      <c r="X247" s="103" t="n"/>
      <c r="Y247" s="105" t="n"/>
      <c r="Z247" s="105" t="n"/>
      <c r="AA247" s="105" t="n"/>
      <c r="AB247" s="105" t="n"/>
      <c r="AC247" s="105" t="n"/>
    </row>
    <row customHeight="true" ht="12.75" outlineLevel="0" r="248">
      <c r="A248" s="8" t="s">
        <v>192</v>
      </c>
      <c r="B248" s="8" t="s">
        <v>192</v>
      </c>
      <c r="C248" s="106" t="s">
        <v>60</v>
      </c>
      <c r="D248" s="8" t="s">
        <v>171</v>
      </c>
      <c r="E248" s="55" t="n">
        <v>1986</v>
      </c>
      <c r="F248" s="12" t="s">
        <v>5</v>
      </c>
      <c r="G248" s="12" t="n">
        <v>9</v>
      </c>
      <c r="H248" s="12" t="n">
        <v>1</v>
      </c>
      <c r="I248" s="56" t="n">
        <v>3148.9</v>
      </c>
      <c r="J248" s="56" t="n">
        <v>2686.2</v>
      </c>
      <c r="K248" s="56" t="n">
        <v>0</v>
      </c>
      <c r="L248" s="55" t="n">
        <v>112</v>
      </c>
      <c r="M248" s="15" t="n">
        <f aca="false" ca="false" dt2D="false" dtr="false" t="normal">SUM(N248:S248)</f>
        <v>246397.56000000008</v>
      </c>
      <c r="N248" s="15" t="n"/>
      <c r="O248" s="15" t="n"/>
      <c r="P248" s="15" t="n"/>
      <c r="Q248" s="15" t="n">
        <v>10366.8200000001</v>
      </c>
      <c r="R248" s="15" t="n">
        <v>236030.74</v>
      </c>
      <c r="S248" s="15" t="n"/>
      <c r="T248" s="107" t="n"/>
      <c r="U248" s="107" t="n">
        <v>1202803.78</v>
      </c>
      <c r="V248" s="15" t="n">
        <f aca="false" ca="false" dt2D="false" dtr="false" t="normal">$M248/($J248+$K248)</f>
        <v>91.72718338172888</v>
      </c>
      <c r="W248" s="15" t="n">
        <f aca="false" ca="false" dt2D="false" dtr="false" t="normal">$M248/($J248+$K248)</f>
        <v>91.72718338172888</v>
      </c>
      <c r="X248" s="12" t="n">
        <v>2026</v>
      </c>
      <c r="Y248" s="12" t="n"/>
      <c r="Z248" s="28" t="n">
        <f aca="false" ca="false" dt2D="false" dtr="false" t="normal">AC248-R248</f>
        <v>6930665.079999998</v>
      </c>
      <c r="AA248" s="30" t="n"/>
      <c r="AB248" s="30" t="n">
        <f aca="false" ca="false" dt2D="false" dtr="false" t="normal">+(J248*16.89+K248*28.62)*12</f>
        <v>544439.016</v>
      </c>
      <c r="AC248" s="30" t="n">
        <f aca="false" ca="false" dt2D="false" dtr="false" t="normal">+(J248*16.89+K248*28.62)*12*30-'[5]Лист1'!$AQ$123</f>
        <v>7166695.819999998</v>
      </c>
      <c r="AG248" s="57" t="n"/>
      <c r="AH248" s="57" t="n"/>
    </row>
    <row customHeight="true" ht="12.75" outlineLevel="0" r="249">
      <c r="A249" s="8" t="n">
        <f aca="false" ca="false" dt2D="false" dtr="false" t="normal">A246+1</f>
        <v>210</v>
      </c>
      <c r="B249" s="8" t="n">
        <f aca="false" ca="false" dt2D="false" dtr="false" t="normal">B246+1</f>
        <v>63</v>
      </c>
      <c r="C249" s="106" t="s">
        <v>60</v>
      </c>
      <c r="D249" s="8" t="s">
        <v>553</v>
      </c>
      <c r="E249" s="55" t="s">
        <v>53</v>
      </c>
      <c r="F249" s="12" t="s">
        <v>5</v>
      </c>
      <c r="G249" s="12" t="n">
        <v>9</v>
      </c>
      <c r="H249" s="12" t="n">
        <v>1</v>
      </c>
      <c r="I249" s="56" t="n">
        <v>2784.9</v>
      </c>
      <c r="J249" s="56" t="n">
        <v>2708.3</v>
      </c>
      <c r="K249" s="56" t="n">
        <v>76.5999999999999</v>
      </c>
      <c r="L249" s="55" t="n">
        <v>79</v>
      </c>
      <c r="M249" s="15" t="n">
        <f aca="false" ca="false" dt2D="false" dtr="false" t="normal">SUM(N249:S249)</f>
        <v>3473150.85</v>
      </c>
      <c r="N249" s="15" t="n"/>
      <c r="O249" s="15" t="n"/>
      <c r="P249" s="15" t="n"/>
      <c r="Q249" s="15" t="n">
        <v>575225.75</v>
      </c>
      <c r="R249" s="15" t="n">
        <v>2897925.1</v>
      </c>
      <c r="S249" s="15" t="n"/>
      <c r="T249" s="107" t="n"/>
      <c r="U249" s="107" t="n"/>
      <c r="V249" s="15" t="n">
        <f aca="false" ca="false" dt2D="false" dtr="false" t="normal">$M249/($J249+$K249)</f>
        <v>1247.1366476354626</v>
      </c>
      <c r="W249" s="15" t="n">
        <f aca="false" ca="false" dt2D="false" dtr="false" t="normal">$M249/($J249+$K249)</f>
        <v>1247.1366476354626</v>
      </c>
      <c r="X249" s="12" t="n">
        <v>2026</v>
      </c>
      <c r="Y249" s="12" t="n"/>
      <c r="Z249" s="28" t="n">
        <f aca="false" ca="false" dt2D="false" dtr="false" t="normal">AC249-R249</f>
        <v>8061315.120000003</v>
      </c>
      <c r="AA249" s="30" t="n">
        <v>0</v>
      </c>
      <c r="AB249" s="30" t="n">
        <f aca="false" ca="false" dt2D="false" dtr="false" t="normal">+(J249*16.89+K249*28.62)*12</f>
        <v>575225.748</v>
      </c>
      <c r="AC249" s="30" t="n">
        <f aca="false" ca="false" dt2D="false" dtr="false" t="normal">+(J249*16.89+K249*28.62)*12*30-'[7]Лист1'!$AQ$317</f>
        <v>10959240.220000003</v>
      </c>
      <c r="AG249" s="57" t="n"/>
    </row>
    <row customHeight="true" ht="12.75" outlineLevel="0" r="250">
      <c r="A250" s="8" t="n">
        <f aca="false" ca="false" dt2D="false" dtr="false" t="normal">A249+1</f>
        <v>211</v>
      </c>
      <c r="B250" s="8" t="s">
        <v>192</v>
      </c>
      <c r="C250" s="106" t="s">
        <v>68</v>
      </c>
      <c r="D250" s="8" t="s">
        <v>251</v>
      </c>
      <c r="E250" s="55" t="n">
        <v>1975</v>
      </c>
      <c r="F250" s="55" t="s">
        <v>5</v>
      </c>
      <c r="G250" s="55" t="n">
        <v>4</v>
      </c>
      <c r="H250" s="55" t="n">
        <v>6</v>
      </c>
      <c r="I250" s="56" t="n">
        <v>4262.6</v>
      </c>
      <c r="J250" s="56" t="n">
        <v>3725.7</v>
      </c>
      <c r="K250" s="56" t="n">
        <v>243.2</v>
      </c>
      <c r="L250" s="55" t="n">
        <v>159</v>
      </c>
      <c r="M250" s="15" t="n">
        <f aca="false" ca="false" dt2D="false" dtr="false" t="normal">SUM(N250:S250)</f>
        <v>4694252.118525372</v>
      </c>
      <c r="N250" s="15" t="n"/>
      <c r="O250" s="15" t="n"/>
      <c r="P250" s="15" t="n"/>
      <c r="Q250" s="15" t="n">
        <v>775614.698525372</v>
      </c>
      <c r="R250" s="15" t="n">
        <v>3918637.42</v>
      </c>
      <c r="S250" s="15" t="n"/>
      <c r="T250" s="107" t="n"/>
      <c r="U250" s="107" t="n"/>
      <c r="V250" s="15" t="n">
        <v>2689.64318575412</v>
      </c>
      <c r="W250" s="15" t="n">
        <v>2689.64318575412</v>
      </c>
      <c r="X250" s="12" t="n">
        <v>2026</v>
      </c>
      <c r="Y250" s="12" t="n"/>
      <c r="Z250" s="28" t="n">
        <f aca="false" ca="false" dt2D="false" dtr="false" t="normal">AC250-R250</f>
        <v>29700586.11</v>
      </c>
      <c r="AA250" s="30" t="n"/>
      <c r="AB250" s="30" t="n">
        <f aca="false" ca="false" dt2D="false" dtr="false" t="normal">+(J250*12.98+K250*25.97)*12</f>
        <v>656105.88</v>
      </c>
      <c r="AC250" s="30" t="n">
        <f aca="false" ca="false" dt2D="false" dtr="false" t="normal">+(J250*12.98+K250*25.97)*12*30-'[2]Лист1'!$BC$9</f>
        <v>33619223.53</v>
      </c>
      <c r="AD250" s="57" t="n"/>
    </row>
    <row customHeight="true" ht="12.75" outlineLevel="0" r="251">
      <c r="A251" s="8" t="n">
        <f aca="false" ca="false" dt2D="false" dtr="false" t="normal">A250+1</f>
        <v>212</v>
      </c>
      <c r="B251" s="8" t="n">
        <f aca="false" ca="false" dt2D="false" dtr="false" t="normal">B249+1</f>
        <v>64</v>
      </c>
      <c r="C251" s="106" t="s">
        <v>145</v>
      </c>
      <c r="D251" s="8" t="s">
        <v>518</v>
      </c>
      <c r="E251" s="55" t="n">
        <v>1985</v>
      </c>
      <c r="F251" s="12" t="s">
        <v>5</v>
      </c>
      <c r="G251" s="12" t="n">
        <v>5</v>
      </c>
      <c r="H251" s="12" t="n">
        <v>1</v>
      </c>
      <c r="I251" s="56" t="n">
        <v>3093.6</v>
      </c>
      <c r="J251" s="56" t="n">
        <v>1867</v>
      </c>
      <c r="K251" s="56" t="n">
        <v>323</v>
      </c>
      <c r="L251" s="55" t="n">
        <v>98</v>
      </c>
      <c r="M251" s="15" t="n">
        <f aca="false" ca="false" dt2D="false" dtr="false" t="normal">SUM(N251:S251)</f>
        <v>8438905.98</v>
      </c>
      <c r="N251" s="15" t="n"/>
      <c r="O251" s="15" t="n"/>
      <c r="P251" s="15" t="n"/>
      <c r="Q251" s="15" t="n">
        <v>383244</v>
      </c>
      <c r="R251" s="15" t="n">
        <v>4641696.13</v>
      </c>
      <c r="S251" s="15" t="n">
        <f aca="false" ca="false" dt2D="false" dtr="false" t="normal">986470.31+2427495.54</f>
        <v>3413965.85</v>
      </c>
      <c r="T251" s="107" t="n"/>
      <c r="U251" s="107" t="n"/>
      <c r="V251" s="15" t="n">
        <f aca="false" ca="false" dt2D="false" dtr="false" t="normal">$M251/($J251+$K251)</f>
        <v>3853.3817260273977</v>
      </c>
      <c r="W251" s="15" t="n">
        <f aca="false" ca="false" dt2D="false" dtr="false" t="normal">$M251/($J251+$K251)</f>
        <v>3853.3817260273977</v>
      </c>
      <c r="X251" s="12" t="n">
        <v>2026</v>
      </c>
      <c r="Y251" s="12" t="n"/>
      <c r="Z251" s="28" t="n">
        <f aca="false" ca="false" dt2D="false" dtr="false" t="normal">AC251-R251</f>
        <v>0</v>
      </c>
      <c r="AA251" s="30" t="n">
        <v>0</v>
      </c>
      <c r="AB251" s="30" t="n">
        <f aca="false" ca="false" dt2D="false" dtr="false" t="normal">+(J251*12.71+K251*25.41)*12</f>
        <v>383244.00000000006</v>
      </c>
      <c r="AC251" s="30" t="n">
        <f aca="false" ca="false" dt2D="false" dtr="false" t="normal">+(J251*12.71+K251*25.41)*12*30-'[7]Лист1'!$AQ$242</f>
        <v>4641696.130000002</v>
      </c>
      <c r="AG251" s="57" t="n"/>
      <c r="AH251" s="57" t="n"/>
    </row>
    <row customHeight="true" ht="12.75" outlineLevel="0" r="252">
      <c r="A252" s="8" t="n">
        <f aca="false" ca="false" dt2D="false" dtr="false" t="normal">A251+1</f>
        <v>213</v>
      </c>
      <c r="B252" s="8" t="n">
        <f aca="false" ca="false" dt2D="false" dtr="false" t="normal">B251+1</f>
        <v>65</v>
      </c>
      <c r="C252" s="106" t="s">
        <v>556</v>
      </c>
      <c r="D252" s="106" t="s">
        <v>557</v>
      </c>
      <c r="E252" s="55" t="s">
        <v>99</v>
      </c>
      <c r="F252" s="12" t="s">
        <v>5</v>
      </c>
      <c r="G252" s="12" t="n">
        <v>4</v>
      </c>
      <c r="H252" s="12" t="n">
        <v>4</v>
      </c>
      <c r="I252" s="12" t="n">
        <v>2432.4</v>
      </c>
      <c r="J252" s="12" t="n">
        <v>2212.3</v>
      </c>
      <c r="K252" s="140" t="n">
        <v>220.1</v>
      </c>
      <c r="L252" s="55" t="n">
        <v>87</v>
      </c>
      <c r="M252" s="15" t="n">
        <f aca="false" ca="false" dt2D="false" dtr="false" t="normal">SUM(N252:S252)</f>
        <v>4087895.2</v>
      </c>
      <c r="N252" s="15" t="n"/>
      <c r="O252" s="15" t="n"/>
      <c r="P252" s="15" t="n"/>
      <c r="Q252" s="15" t="n">
        <v>542408.49</v>
      </c>
      <c r="R252" s="15" t="n">
        <v>3545486.71</v>
      </c>
      <c r="S252" s="15" t="n"/>
      <c r="T252" s="107" t="n"/>
      <c r="U252" s="107" t="n"/>
      <c r="V252" s="15" t="n">
        <f aca="false" ca="false" dt2D="false" dtr="false" t="normal">$M252/($J252+$K252)</f>
        <v>1680.6015457983885</v>
      </c>
      <c r="W252" s="15" t="n">
        <f aca="false" ca="false" dt2D="false" dtr="false" t="normal">$M252/($J252+$K252)</f>
        <v>1680.6015457983885</v>
      </c>
      <c r="X252" s="12" t="n">
        <v>2026</v>
      </c>
      <c r="Y252" s="12" t="n"/>
      <c r="Z252" s="28" t="n">
        <f aca="false" ca="false" dt2D="false" dtr="false" t="normal">AC252-R252</f>
        <v>8590499.930000003</v>
      </c>
      <c r="AA252" s="30" t="n">
        <v>1080163.68</v>
      </c>
      <c r="AB252" s="30" t="n">
        <f aca="false" ca="false" dt2D="false" dtr="false" t="normal">+(J252*12.71+K252*25.41)*12</f>
        <v>404532.8880000001</v>
      </c>
      <c r="AC252" s="30" t="n">
        <f aca="false" ca="false" dt2D="false" dtr="false" t="normal">+(J252*12.71+K252*25.41)*12*30</f>
        <v>12135986.640000002</v>
      </c>
      <c r="AG252" s="57" t="n"/>
    </row>
    <row customHeight="true" ht="17.25" outlineLevel="0" r="253">
      <c r="A253" s="118" t="n"/>
      <c r="B253" s="118" t="n"/>
      <c r="C253" s="118" t="n"/>
      <c r="D253" s="100" t="n">
        <v>2026</v>
      </c>
      <c r="E253" s="141" t="n"/>
      <c r="F253" s="142" t="n"/>
      <c r="G253" s="142" t="n"/>
      <c r="H253" s="142" t="n"/>
      <c r="I253" s="101" t="n">
        <f aca="false" ca="false" dt2D="false" dtr="false" t="normal">SUM(I254:I339, I341:I358, I360:I368, I370:I392, I394:I414, I416:I434, I436:I455, I457:I460, I462:I466, I468:I469, I471:I472, I474:I475, I477:I547, I550:I552, I554:I592, I594:I596, I598:I603, I605:I606, I608:I616, I619:I623, I625:I628, I630, I632:I643, I645:I652, I654:I660, I662:I663, I665, I667, I669, I671:I678)</f>
        <v>1051137.6400000004</v>
      </c>
      <c r="J253" s="101" t="n">
        <f aca="false" ca="false" dt2D="false" dtr="false" t="normal">SUM(J254:J339, J341:J358, J360:J368, J370:J392, J394:J414, J416:J434, J436:J455, J457:J460, J462:J466, J468:J469, J471:J472, J474:J475, J477:J547, J550:J552, J554:J592, J594:J596, J598:J603, J605:J606, J608:J616, J619:J623, J625:J628, J630, J632:J643, J645:J652, J654:J660, J662:J663, J665, J667, J669, J671:J678)</f>
        <v>971162.8300000002</v>
      </c>
      <c r="K253" s="101" t="n">
        <f aca="false" ca="false" dt2D="false" dtr="false" t="normal">SUM(K254:K339, K341:K358, K360:K368, K370:K392, K394:K414, K416:K434, K436:K455, K457:K460, K462:K466, K468:K469, K471:K472, K474:K475, K477:K547, K550:K552, K554:K592, K594:K596, K598:K603, K605:K606, K608:K616, K619:K623, K625:K628, K630, K632:K643, K645:K652, K654:K660, K662:K663, K665, K667, K669, K671:K678)</f>
        <v>48304.60000000002</v>
      </c>
      <c r="L253" s="101" t="n">
        <f aca="false" ca="false" dt2D="false" dtr="false" t="normal">SUM(L254:L339, L341:L358, L360:L368, L370:L392, L394:L414, L416:L434, L436:L455, L457:L460, L462:L466, L468:L469, L471:L472, L474:L475, L477:L547, L550:L552, L554:L592, L594:L596, L598:L603, L605:L606, L608:L616, L619:L623, L625:L628, L630, L632:L643, L645:L652, L654:L660, L662:L663, L665, L667, L669, L671:L678)</f>
        <v>41372</v>
      </c>
      <c r="M253" s="101" t="n">
        <f aca="false" ca="false" dt2D="false" dtr="false" t="normal">SUM(M254:M679)</f>
        <v>2837971739.7542877</v>
      </c>
      <c r="N253" s="101" t="n">
        <f aca="false" ca="false" dt2D="false" dtr="false" t="normal">SUM(N254:N679)</f>
        <v>0</v>
      </c>
      <c r="O253" s="101" t="n">
        <f aca="false" ca="false" dt2D="false" dtr="false" t="normal">SUM(O254:O679)</f>
        <v>432569083.54</v>
      </c>
      <c r="P253" s="101" t="n">
        <f aca="false" ca="false" dt2D="false" dtr="false" t="normal">SUM(P254:P679)</f>
        <v>2500000</v>
      </c>
      <c r="Q253" s="101" t="n">
        <f aca="false" ca="false" dt2D="false" dtr="false" t="normal">SUM(Q254:Q679)</f>
        <v>490116695.5590002</v>
      </c>
      <c r="R253" s="101" t="n">
        <f aca="false" ca="false" dt2D="false" dtr="false" t="normal">SUM(R254:R679)</f>
        <v>1905355312.3352883</v>
      </c>
      <c r="S253" s="101" t="n">
        <f aca="false" ca="false" dt2D="false" dtr="false" t="normal">SUM(S254:S679)</f>
        <v>7430648.320000085</v>
      </c>
      <c r="T253" s="102" t="n"/>
      <c r="U253" s="102" t="n"/>
      <c r="V253" s="123" t="n"/>
      <c r="W253" s="123" t="n"/>
      <c r="X253" s="103" t="n"/>
      <c r="Y253" s="105" t="n"/>
      <c r="Z253" s="105" t="n"/>
      <c r="AA253" s="105" t="n"/>
      <c r="AB253" s="105" t="n"/>
      <c r="AC253" s="105" t="n"/>
      <c r="AD253" s="4" t="n"/>
    </row>
    <row customHeight="true" ht="12" outlineLevel="0" r="254">
      <c r="A254" s="8" t="n">
        <f aca="false" ca="false" dt2D="false" dtr="false" t="normal">A252+1</f>
        <v>214</v>
      </c>
      <c r="B254" s="8" t="n">
        <f aca="false" ca="false" dt2D="false" dtr="false" t="normal">B252+1</f>
        <v>66</v>
      </c>
      <c r="C254" s="106" t="s">
        <v>560</v>
      </c>
      <c r="D254" s="8" t="s">
        <v>561</v>
      </c>
      <c r="E254" s="56" t="s">
        <v>228</v>
      </c>
      <c r="F254" s="12" t="s">
        <v>5</v>
      </c>
      <c r="G254" s="12" t="n">
        <v>2</v>
      </c>
      <c r="H254" s="12" t="n">
        <v>2</v>
      </c>
      <c r="I254" s="56" t="n">
        <v>927.95</v>
      </c>
      <c r="J254" s="56" t="n">
        <v>674.19</v>
      </c>
      <c r="K254" s="56" t="n">
        <v>253.76</v>
      </c>
      <c r="L254" s="55" t="n">
        <v>21</v>
      </c>
      <c r="M254" s="15" t="n">
        <f aca="false" ca="false" dt2D="false" dtr="false" t="normal">SUM(N254:R254)</f>
        <v>6818547.36</v>
      </c>
      <c r="N254" s="15" t="n"/>
      <c r="O254" s="15" t="n">
        <v>418686.84</v>
      </c>
      <c r="P254" s="15" t="n"/>
      <c r="Q254" s="15" t="n">
        <v>993741.78</v>
      </c>
      <c r="R254" s="15" t="n">
        <v>5406118.74</v>
      </c>
      <c r="S254" s="15" t="n"/>
      <c r="T254" s="15" t="n"/>
      <c r="U254" s="15" t="n"/>
      <c r="V254" s="15" t="n">
        <f aca="false" ca="false" dt2D="false" dtr="false" t="normal">$M254/($J254+$K254)</f>
        <v>7347.968489681556</v>
      </c>
      <c r="W254" s="15" t="n">
        <f aca="false" ca="false" dt2D="false" dtr="false" t="normal">$M254/($J254+$K254)</f>
        <v>7347.968489681556</v>
      </c>
      <c r="X254" s="12" t="n">
        <v>2026</v>
      </c>
      <c r="Y254" s="15" t="n"/>
      <c r="Z254" s="28" t="n">
        <f aca="false" ca="false" dt2D="false" dtr="false" t="normal">AC254-R254</f>
        <v>0</v>
      </c>
      <c r="AA254" s="30" t="n">
        <v>813537.82</v>
      </c>
      <c r="AB254" s="30" t="n">
        <f aca="false" ca="false" dt2D="false" dtr="false" t="normal">+(J254*12.71+K254*25.41)*12</f>
        <v>180203.958</v>
      </c>
      <c r="AC254" s="30" t="n">
        <f aca="false" ca="false" dt2D="false" dtr="false" t="normal">+(J254*12.71+K254*25.41)*12*30</f>
        <v>5406118.74</v>
      </c>
      <c r="AD254" s="4" t="n"/>
      <c r="AF254" s="33" t="n"/>
      <c r="AG254" s="57" t="n"/>
      <c r="AH254" s="57" t="n"/>
    </row>
    <row customHeight="true" ht="12.75" outlineLevel="0" r="255">
      <c r="A255" s="8" t="n">
        <f aca="false" ca="false" dt2D="false" dtr="false" t="normal">+A254+1</f>
        <v>215</v>
      </c>
      <c r="B255" s="8" t="n">
        <f aca="false" ca="false" dt2D="false" dtr="false" t="normal">+B254+1</f>
        <v>67</v>
      </c>
      <c r="C255" s="106" t="s">
        <v>560</v>
      </c>
      <c r="D255" s="8" t="s">
        <v>562</v>
      </c>
      <c r="E255" s="56" t="s">
        <v>452</v>
      </c>
      <c r="F255" s="12" t="s">
        <v>5</v>
      </c>
      <c r="G255" s="12" t="n">
        <v>2</v>
      </c>
      <c r="H255" s="12" t="n">
        <v>2</v>
      </c>
      <c r="I255" s="56" t="n">
        <v>512.42</v>
      </c>
      <c r="J255" s="56" t="n">
        <v>512.42</v>
      </c>
      <c r="K255" s="56" t="n">
        <v>0</v>
      </c>
      <c r="L255" s="55" t="n">
        <v>28</v>
      </c>
      <c r="M255" s="15" t="n">
        <f aca="false" ca="false" dt2D="false" dtr="false" t="normal">SUM(N255:R255)</f>
        <v>1832501.29</v>
      </c>
      <c r="N255" s="15" t="n"/>
      <c r="O255" s="15" t="n"/>
      <c r="P255" s="15" t="n"/>
      <c r="Q255" s="15" t="n">
        <v>368668.57</v>
      </c>
      <c r="R255" s="15" t="n">
        <v>1463832.72</v>
      </c>
      <c r="S255" s="15" t="n"/>
      <c r="T255" s="15" t="n"/>
      <c r="U255" s="15" t="n"/>
      <c r="V255" s="15" t="n">
        <f aca="false" ca="false" dt2D="false" dtr="false" t="normal">$M255/($J255+$K255)</f>
        <v>3576.170504664143</v>
      </c>
      <c r="W255" s="15" t="n">
        <f aca="false" ca="false" dt2D="false" dtr="false" t="normal">$M255/($J255+$K255)</f>
        <v>3576.170504664143</v>
      </c>
      <c r="X255" s="12" t="n">
        <v>2026</v>
      </c>
      <c r="Y255" s="15" t="n"/>
      <c r="Z255" s="28" t="n">
        <f aca="false" ca="false" dt2D="false" dtr="false" t="normal">AC255-R255</f>
        <v>880796.2320000001</v>
      </c>
      <c r="AA255" s="30" t="n">
        <v>290514.27</v>
      </c>
      <c r="AB255" s="30" t="n">
        <f aca="false" ca="false" dt2D="false" dtr="false" t="normal">+(J255*12.71+K255*25.41)*12</f>
        <v>78154.2984</v>
      </c>
      <c r="AC255" s="30" t="n">
        <f aca="false" ca="false" dt2D="false" dtr="false" t="normal">+(J255*12.71+K255*25.41)*12*30</f>
        <v>2344628.952</v>
      </c>
      <c r="AD255" s="4" t="n"/>
      <c r="AF255" s="33" t="n"/>
    </row>
    <row customHeight="true" ht="12.75" outlineLevel="0" r="256">
      <c r="A256" s="8" t="n">
        <f aca="false" ca="false" dt2D="false" dtr="false" t="normal">+A255+1</f>
        <v>216</v>
      </c>
      <c r="B256" s="8" t="n">
        <f aca="false" ca="false" dt2D="false" dtr="false" t="normal">+B255+1</f>
        <v>68</v>
      </c>
      <c r="C256" s="106" t="s">
        <v>560</v>
      </c>
      <c r="D256" s="8" t="s">
        <v>563</v>
      </c>
      <c r="E256" s="56" t="s">
        <v>452</v>
      </c>
      <c r="F256" s="12" t="s">
        <v>5</v>
      </c>
      <c r="G256" s="12" t="n">
        <v>2</v>
      </c>
      <c r="H256" s="12" t="n">
        <v>2</v>
      </c>
      <c r="I256" s="56" t="n">
        <v>631.76</v>
      </c>
      <c r="J256" s="56" t="n">
        <v>631.76</v>
      </c>
      <c r="K256" s="56" t="n">
        <v>0</v>
      </c>
      <c r="L256" s="55" t="n">
        <v>36</v>
      </c>
      <c r="M256" s="15" t="n">
        <f aca="false" ca="false" dt2D="false" dtr="false" t="normal">SUM(N256:R256)</f>
        <v>2259281.4699999997</v>
      </c>
      <c r="N256" s="15" t="n"/>
      <c r="O256" s="15" t="n"/>
      <c r="P256" s="15" t="n"/>
      <c r="Q256" s="15" t="n">
        <v>439969.29</v>
      </c>
      <c r="R256" s="15" t="n">
        <v>1819312.18</v>
      </c>
      <c r="S256" s="15" t="n"/>
      <c r="T256" s="15" t="n"/>
      <c r="U256" s="15" t="n"/>
      <c r="V256" s="15" t="n">
        <f aca="false" ca="false" dt2D="false" dtr="false" t="normal">$M256/($J256+$K256)</f>
        <v>3576.1704919589715</v>
      </c>
      <c r="W256" s="15" t="n">
        <f aca="false" ca="false" dt2D="false" dtr="false" t="normal">$M256/($J256+$K256)</f>
        <v>3576.1704919589715</v>
      </c>
      <c r="X256" s="12" t="n">
        <v>2026</v>
      </c>
      <c r="Y256" s="15" t="n"/>
      <c r="Z256" s="28" t="n">
        <f aca="false" ca="false" dt2D="false" dtr="false" t="normal">AC256-R256</f>
        <v>1071368.876</v>
      </c>
      <c r="AA256" s="30" t="n">
        <v>343613.25</v>
      </c>
      <c r="AB256" s="30" t="n">
        <f aca="false" ca="false" dt2D="false" dtr="false" t="normal">+(J256*12.71+K256*25.41)*12</f>
        <v>96356.0352</v>
      </c>
      <c r="AC256" s="30" t="n">
        <f aca="false" ca="false" dt2D="false" dtr="false" t="normal">+(J256*12.71+K256*25.41)*12*30</f>
        <v>2890681.056</v>
      </c>
      <c r="AD256" s="4" t="n"/>
      <c r="AF256" s="33" t="n"/>
    </row>
    <row customHeight="true" ht="12.75" outlineLevel="0" r="257">
      <c r="A257" s="8" t="n">
        <f aca="false" ca="false" dt2D="false" dtr="false" t="normal">+A256+1</f>
        <v>217</v>
      </c>
      <c r="B257" s="8" t="n">
        <f aca="false" ca="false" dt2D="false" dtr="false" t="normal">+B256+1</f>
        <v>69</v>
      </c>
      <c r="C257" s="106" t="s">
        <v>560</v>
      </c>
      <c r="D257" s="8" t="s">
        <v>566</v>
      </c>
      <c r="E257" s="56" t="s">
        <v>349</v>
      </c>
      <c r="F257" s="12" t="s">
        <v>5</v>
      </c>
      <c r="G257" s="12" t="n">
        <v>2</v>
      </c>
      <c r="H257" s="12" t="n">
        <v>2</v>
      </c>
      <c r="I257" s="56" t="n">
        <v>694.33</v>
      </c>
      <c r="J257" s="56" t="n">
        <v>694.33</v>
      </c>
      <c r="K257" s="56" t="n">
        <v>0</v>
      </c>
      <c r="L257" s="55" t="n">
        <v>32</v>
      </c>
      <c r="M257" s="15" t="n">
        <f aca="false" ca="false" dt2D="false" dtr="false" t="normal">SUM(N257:R257)</f>
        <v>2483042.45</v>
      </c>
      <c r="N257" s="15" t="n"/>
      <c r="O257" s="15" t="n"/>
      <c r="P257" s="15" t="n"/>
      <c r="Q257" s="15" t="n">
        <v>551927.56</v>
      </c>
      <c r="R257" s="15" t="n">
        <v>1931114.89</v>
      </c>
      <c r="S257" s="15" t="n"/>
      <c r="T257" s="15" t="n"/>
      <c r="U257" s="15" t="n"/>
      <c r="V257" s="15" t="n">
        <f aca="false" ca="false" dt2D="false" dtr="false" t="normal">$M257/($J257+$K257)</f>
        <v>3576.170480895252</v>
      </c>
      <c r="W257" s="15" t="n">
        <f aca="false" ca="false" dt2D="false" dtr="false" t="normal">$M257/($J257+$K257)</f>
        <v>3576.170480895252</v>
      </c>
      <c r="X257" s="12" t="n">
        <v>2026</v>
      </c>
      <c r="Y257" s="15" t="n"/>
      <c r="Z257" s="28" t="n">
        <f aca="false" ca="false" dt2D="false" dtr="false" t="normal">AC257-R257</f>
        <v>1245861.4580000003</v>
      </c>
      <c r="AA257" s="30" t="n">
        <v>446028.35</v>
      </c>
      <c r="AB257" s="30" t="n">
        <f aca="false" ca="false" dt2D="false" dtr="false" t="normal">+(J257*12.71+K257*25.41)*12</f>
        <v>105899.21160000001</v>
      </c>
      <c r="AC257" s="30" t="n">
        <f aca="false" ca="false" dt2D="false" dtr="false" t="normal">+(J257*12.71+K257*25.41)*12*30</f>
        <v>3176976.348</v>
      </c>
      <c r="AD257" s="4" t="n"/>
      <c r="AF257" s="33" t="n"/>
    </row>
    <row customHeight="true" ht="13.5" outlineLevel="0" r="258">
      <c r="A258" s="8" t="n">
        <f aca="false" ca="false" dt2D="false" dtr="false" t="normal">+A257+1</f>
        <v>218</v>
      </c>
      <c r="B258" s="8" t="n">
        <f aca="false" ca="false" dt2D="false" dtr="false" t="normal">+B257+1</f>
        <v>70</v>
      </c>
      <c r="C258" s="106" t="s">
        <v>560</v>
      </c>
      <c r="D258" s="8" t="s">
        <v>569</v>
      </c>
      <c r="E258" s="56" t="s">
        <v>274</v>
      </c>
      <c r="F258" s="12" t="s">
        <v>5</v>
      </c>
      <c r="G258" s="12" t="n">
        <v>2</v>
      </c>
      <c r="H258" s="12" t="n">
        <v>2</v>
      </c>
      <c r="I258" s="56" t="n">
        <v>719.65</v>
      </c>
      <c r="J258" s="56" t="n">
        <v>719.65</v>
      </c>
      <c r="K258" s="56" t="n">
        <v>0</v>
      </c>
      <c r="L258" s="55" t="n">
        <v>30</v>
      </c>
      <c r="M258" s="15" t="n">
        <f aca="false" ca="false" dt2D="false" dtr="false" t="normal">SUM(N258:R258)</f>
        <v>3635955.2800000003</v>
      </c>
      <c r="N258" s="15" t="n"/>
      <c r="O258" s="15" t="n"/>
      <c r="P258" s="15" t="n"/>
      <c r="Q258" s="15" t="n">
        <v>539292.12</v>
      </c>
      <c r="R258" s="15" t="n">
        <v>3096663.16</v>
      </c>
      <c r="S258" s="15" t="n"/>
      <c r="T258" s="15" t="n"/>
      <c r="U258" s="15" t="n"/>
      <c r="V258" s="15" t="n">
        <f aca="false" ca="false" dt2D="false" dtr="false" t="normal">$M258/($J258+$K258)</f>
        <v>5052.393913708053</v>
      </c>
      <c r="W258" s="15" t="n">
        <f aca="false" ca="false" dt2D="false" dtr="false" t="normal">$M258/($J258+$K258)</f>
        <v>5052.393913708053</v>
      </c>
      <c r="X258" s="12" t="n">
        <v>2026</v>
      </c>
      <c r="Y258" s="15" t="n"/>
      <c r="Z258" s="28" t="n">
        <f aca="false" ca="false" dt2D="false" dtr="false" t="normal">AC258-R258</f>
        <v>196167.38000000035</v>
      </c>
      <c r="AA258" s="30" t="n">
        <v>429531.1</v>
      </c>
      <c r="AB258" s="30" t="n">
        <f aca="false" ca="false" dt2D="false" dtr="false" t="normal">+(J258*12.71+K258*25.41)*12</f>
        <v>109761.01800000001</v>
      </c>
      <c r="AC258" s="30" t="n">
        <f aca="false" ca="false" dt2D="false" dtr="false" t="normal">+(J258*12.71+K258*25.41)*12*30</f>
        <v>3292830.5400000005</v>
      </c>
      <c r="AD258" s="4" t="n"/>
      <c r="AF258" s="33" t="n"/>
    </row>
    <row customHeight="true" ht="12.75" outlineLevel="0" r="259">
      <c r="A259" s="8" t="n">
        <f aca="false" ca="false" dt2D="false" dtr="false" t="normal">+A258+1</f>
        <v>219</v>
      </c>
      <c r="B259" s="8" t="n">
        <f aca="false" ca="false" dt2D="false" dtr="false" t="normal">+B258+1</f>
        <v>71</v>
      </c>
      <c r="C259" s="106" t="s">
        <v>560</v>
      </c>
      <c r="D259" s="8" t="s">
        <v>571</v>
      </c>
      <c r="E259" s="56" t="s">
        <v>283</v>
      </c>
      <c r="F259" s="12" t="s">
        <v>5</v>
      </c>
      <c r="G259" s="12" t="n">
        <v>2</v>
      </c>
      <c r="H259" s="12" t="n">
        <v>2</v>
      </c>
      <c r="I259" s="56" t="n">
        <v>728.6</v>
      </c>
      <c r="J259" s="56" t="n">
        <v>728.6</v>
      </c>
      <c r="K259" s="56" t="n">
        <v>0</v>
      </c>
      <c r="L259" s="55" t="n">
        <v>25</v>
      </c>
      <c r="M259" s="15" t="n">
        <f aca="false" ca="false" dt2D="false" dtr="false" t="normal">SUM(N259:R259)</f>
        <v>3681174.22</v>
      </c>
      <c r="N259" s="15" t="n"/>
      <c r="O259" s="15" t="n"/>
      <c r="P259" s="15" t="n"/>
      <c r="Q259" s="15" t="n">
        <v>602950.93</v>
      </c>
      <c r="R259" s="15" t="n">
        <v>3078223.29</v>
      </c>
      <c r="S259" s="15" t="n"/>
      <c r="T259" s="15" t="n"/>
      <c r="U259" s="15" t="n"/>
      <c r="V259" s="15" t="n">
        <f aca="false" ca="false" dt2D="false" dtr="false" t="normal">$M259/($J259+$K259)</f>
        <v>5052.393933571233</v>
      </c>
      <c r="W259" s="15" t="n">
        <f aca="false" ca="false" dt2D="false" dtr="false" t="normal">$M259/($J259+$K259)</f>
        <v>5052.393933571233</v>
      </c>
      <c r="X259" s="12" t="n">
        <v>2026</v>
      </c>
      <c r="Y259" s="15" t="n"/>
      <c r="Z259" s="28" t="n">
        <f aca="false" ca="false" dt2D="false" dtr="false" t="normal">AC259-R259</f>
        <v>255558.87000000058</v>
      </c>
      <c r="AA259" s="30" t="n">
        <v>491824.86</v>
      </c>
      <c r="AB259" s="30" t="n">
        <f aca="false" ca="false" dt2D="false" dtr="false" t="normal">+(J259*12.71+K259*25.41)*12</f>
        <v>111126.07200000001</v>
      </c>
      <c r="AC259" s="30" t="n">
        <f aca="false" ca="false" dt2D="false" dtr="false" t="normal">+(J259*12.71+K259*25.41)*12*30</f>
        <v>3333782.1600000006</v>
      </c>
      <c r="AD259" s="4" t="n"/>
      <c r="AF259" s="33" t="n"/>
    </row>
    <row customHeight="true" ht="12.75" outlineLevel="0" r="260">
      <c r="A260" s="8" t="n">
        <f aca="false" ca="false" dt2D="false" dtr="false" t="normal">+A259+1</f>
        <v>220</v>
      </c>
      <c r="B260" s="8" t="n">
        <f aca="false" ca="false" dt2D="false" dtr="false" t="normal">+B259+1</f>
        <v>72</v>
      </c>
      <c r="C260" s="106" t="s">
        <v>560</v>
      </c>
      <c r="D260" s="8" t="s">
        <v>574</v>
      </c>
      <c r="E260" s="56" t="s">
        <v>238</v>
      </c>
      <c r="F260" s="12" t="s">
        <v>5</v>
      </c>
      <c r="G260" s="12" t="n">
        <v>2</v>
      </c>
      <c r="H260" s="12" t="n">
        <v>2</v>
      </c>
      <c r="I260" s="56" t="n">
        <v>618.66</v>
      </c>
      <c r="J260" s="56" t="n">
        <v>618.66</v>
      </c>
      <c r="K260" s="56" t="n">
        <v>0</v>
      </c>
      <c r="L260" s="55" t="n">
        <v>30</v>
      </c>
      <c r="M260" s="15" t="n">
        <f aca="false" ca="false" dt2D="false" dtr="false" t="normal">SUM(N260:R260)</f>
        <v>708605.96</v>
      </c>
      <c r="N260" s="15" t="n"/>
      <c r="O260" s="15" t="n">
        <v>251986.82</v>
      </c>
      <c r="P260" s="15" t="n"/>
      <c r="Q260" s="15" t="n">
        <v>94358.02</v>
      </c>
      <c r="R260" s="15" t="n">
        <v>362261.12</v>
      </c>
      <c r="S260" s="15" t="n"/>
      <c r="T260" s="15" t="n"/>
      <c r="U260" s="15" t="n"/>
      <c r="V260" s="15" t="n">
        <f aca="false" ca="false" dt2D="false" dtr="false" t="normal">$M260/($J260+$K260)</f>
        <v>1145.3883554779686</v>
      </c>
      <c r="W260" s="15" t="n">
        <f aca="false" ca="false" dt2D="false" dtr="false" t="normal">$M260/($J260+$K260)</f>
        <v>1145.3883554779686</v>
      </c>
      <c r="X260" s="12" t="n">
        <v>2026</v>
      </c>
      <c r="Y260" s="15" t="n"/>
      <c r="Z260" s="28" t="n">
        <f aca="false" ca="false" dt2D="false" dtr="false" t="normal">AC260-R260</f>
        <v>-0.004000000073574483</v>
      </c>
      <c r="AA260" s="30" t="n">
        <v>0</v>
      </c>
      <c r="AB260" s="30" t="n">
        <f aca="false" ca="false" dt2D="false" dtr="false" t="normal">+(J260*12.71+K260*25.41)*12</f>
        <v>94358.0232</v>
      </c>
      <c r="AC260" s="30" t="n">
        <f aca="false" ca="false" dt2D="false" dtr="false" t="normal">+(J260*12.71+K260*25.41)*12*30-'[7]Лист1'!$AQ$14</f>
        <v>362261.1159999999</v>
      </c>
      <c r="AD260" s="4" t="n"/>
      <c r="AF260" s="33" t="n"/>
    </row>
    <row customHeight="true" ht="12.75" outlineLevel="0" r="261">
      <c r="A261" s="8" t="n">
        <f aca="false" ca="false" dt2D="false" dtr="false" t="normal">+A260+1</f>
        <v>221</v>
      </c>
      <c r="B261" s="8" t="n">
        <f aca="false" ca="false" dt2D="false" dtr="false" t="normal">+B260+1</f>
        <v>73</v>
      </c>
      <c r="C261" s="106" t="s">
        <v>560</v>
      </c>
      <c r="D261" s="8" t="s">
        <v>577</v>
      </c>
      <c r="E261" s="56" t="s">
        <v>452</v>
      </c>
      <c r="F261" s="12" t="s">
        <v>5</v>
      </c>
      <c r="G261" s="12" t="n">
        <v>2</v>
      </c>
      <c r="H261" s="12" t="n">
        <v>2</v>
      </c>
      <c r="I261" s="56" t="n">
        <v>618.62</v>
      </c>
      <c r="J261" s="56" t="n">
        <v>618.62</v>
      </c>
      <c r="K261" s="56" t="n">
        <v>0</v>
      </c>
      <c r="L261" s="55" t="n">
        <v>37</v>
      </c>
      <c r="M261" s="15" t="n">
        <f aca="false" ca="false" dt2D="false" dtr="false" t="normal">SUM(N261:R261)</f>
        <v>2416951.79</v>
      </c>
      <c r="N261" s="15" t="n"/>
      <c r="O261" s="15" t="n"/>
      <c r="P261" s="15" t="n"/>
      <c r="Q261" s="15" t="n">
        <v>328501.03</v>
      </c>
      <c r="R261" s="15" t="n">
        <v>2088450.76</v>
      </c>
      <c r="S261" s="15" t="n"/>
      <c r="T261" s="15" t="n"/>
      <c r="U261" s="15" t="n"/>
      <c r="V261" s="15" t="n">
        <f aca="false" ca="false" dt2D="false" dtr="false" t="normal">$M261/($J261+$K261)</f>
        <v>3907.0055769292944</v>
      </c>
      <c r="W261" s="15" t="n">
        <f aca="false" ca="false" dt2D="false" dtr="false" t="normal">$M261/($J261+$K261)</f>
        <v>3907.0055769292944</v>
      </c>
      <c r="X261" s="12" t="n">
        <v>2026</v>
      </c>
      <c r="Y261" s="15" t="n"/>
      <c r="Z261" s="28" t="n">
        <f aca="false" ca="false" dt2D="false" dtr="false" t="normal">AC261-R261</f>
        <v>742106.9120000002</v>
      </c>
      <c r="AA261" s="30" t="n">
        <v>234149.11</v>
      </c>
      <c r="AB261" s="30" t="n">
        <f aca="false" ca="false" dt2D="false" dtr="false" t="normal">+(J261*12.71+K261*25.41)*12</f>
        <v>94351.92240000001</v>
      </c>
      <c r="AC261" s="30" t="n">
        <f aca="false" ca="false" dt2D="false" dtr="false" t="normal">+(J261*12.71+K261*25.41)*12*30</f>
        <v>2830557.6720000003</v>
      </c>
      <c r="AD261" s="4" t="n"/>
      <c r="AF261" s="33" t="n"/>
    </row>
    <row customHeight="true" ht="12.75" outlineLevel="0" r="262">
      <c r="A262" s="8" t="n">
        <f aca="false" ca="false" dt2D="false" dtr="false" t="normal">+A261+1</f>
        <v>222</v>
      </c>
      <c r="B262" s="8" t="n">
        <f aca="false" ca="false" dt2D="false" dtr="false" t="normal">+B261+1</f>
        <v>74</v>
      </c>
      <c r="C262" s="106" t="s">
        <v>560</v>
      </c>
      <c r="D262" s="8" t="s">
        <v>579</v>
      </c>
      <c r="E262" s="56" t="s">
        <v>228</v>
      </c>
      <c r="F262" s="12" t="s">
        <v>5</v>
      </c>
      <c r="G262" s="12" t="n">
        <v>4</v>
      </c>
      <c r="H262" s="12" t="n">
        <v>2</v>
      </c>
      <c r="I262" s="56" t="n">
        <v>1245.16</v>
      </c>
      <c r="J262" s="56" t="n">
        <v>1245.16</v>
      </c>
      <c r="K262" s="56" t="n">
        <v>0</v>
      </c>
      <c r="L262" s="55" t="n">
        <v>45</v>
      </c>
      <c r="M262" s="15" t="n">
        <f aca="false" ca="false" dt2D="false" dtr="false" t="normal">SUM(N262:R262)</f>
        <v>7004008.96</v>
      </c>
      <c r="N262" s="15" t="n"/>
      <c r="O262" s="15" t="n">
        <v>419127.95</v>
      </c>
      <c r="P262" s="15" t="n"/>
      <c r="Q262" s="15" t="n">
        <v>887526.91</v>
      </c>
      <c r="R262" s="15" t="n">
        <v>5697354.1</v>
      </c>
      <c r="S262" s="15" t="n"/>
      <c r="T262" s="15" t="n"/>
      <c r="U262" s="15" t="n"/>
      <c r="V262" s="15" t="n">
        <f aca="false" ca="false" dt2D="false" dtr="false" t="normal">$M262/($J262+$K262)</f>
        <v>5624.987118121366</v>
      </c>
      <c r="W262" s="15" t="n">
        <f aca="false" ca="false" dt2D="false" dtr="false" t="normal">$M262/($J262+$K262)</f>
        <v>5624.987118121366</v>
      </c>
      <c r="X262" s="12" t="n">
        <v>2026</v>
      </c>
      <c r="Y262" s="15" t="n"/>
      <c r="Z262" s="28" t="n">
        <f aca="false" ca="false" dt2D="false" dtr="false" t="normal">AC262-R262</f>
        <v>-0.003999998793005943</v>
      </c>
      <c r="AA262" s="30" t="n">
        <v>697615.11</v>
      </c>
      <c r="AB262" s="30" t="n">
        <f aca="false" ca="false" dt2D="false" dtr="false" t="normal">+(J262*12.71+K262*25.41)*12</f>
        <v>189911.80320000002</v>
      </c>
      <c r="AC262" s="30" t="n">
        <f aca="false" ca="false" dt2D="false" dtr="false" t="normal">+(J262*12.71+K262*25.41)*12*30</f>
        <v>5697354.096000001</v>
      </c>
      <c r="AD262" s="4" t="n"/>
      <c r="AF262" s="33" t="n"/>
    </row>
    <row customHeight="true" ht="12.75" outlineLevel="0" r="263">
      <c r="A263" s="8" t="n">
        <f aca="false" ca="false" dt2D="false" dtr="false" t="normal">+A262+1</f>
        <v>223</v>
      </c>
      <c r="B263" s="8" t="n">
        <f aca="false" ca="false" dt2D="false" dtr="false" t="normal">+B262+1</f>
        <v>75</v>
      </c>
      <c r="C263" s="106" t="s">
        <v>560</v>
      </c>
      <c r="D263" s="8" t="s">
        <v>581</v>
      </c>
      <c r="E263" s="56" t="s">
        <v>74</v>
      </c>
      <c r="F263" s="12" t="s">
        <v>5</v>
      </c>
      <c r="G263" s="12" t="n">
        <v>2</v>
      </c>
      <c r="H263" s="12" t="n">
        <v>2</v>
      </c>
      <c r="I263" s="56" t="n">
        <v>623.4</v>
      </c>
      <c r="J263" s="56" t="n">
        <v>623.4</v>
      </c>
      <c r="K263" s="56" t="n">
        <v>0</v>
      </c>
      <c r="L263" s="55" t="n">
        <v>27</v>
      </c>
      <c r="M263" s="15" t="n">
        <f aca="false" ca="false" dt2D="false" dtr="false" t="normal">SUM(N263:R263)</f>
        <v>2435627.28</v>
      </c>
      <c r="N263" s="15" t="n"/>
      <c r="O263" s="15" t="n"/>
      <c r="P263" s="15" t="n"/>
      <c r="Q263" s="15" t="n">
        <v>229771.23</v>
      </c>
      <c r="R263" s="15" t="n">
        <v>2205856.05</v>
      </c>
      <c r="S263" s="15" t="n"/>
      <c r="T263" s="15" t="n"/>
      <c r="U263" s="15" t="n"/>
      <c r="V263" s="15" t="n">
        <f aca="false" ca="false" dt2D="false" dtr="false" t="normal">$M263/($J263+$K263)</f>
        <v>3907.005582290664</v>
      </c>
      <c r="W263" s="15" t="n">
        <f aca="false" ca="false" dt2D="false" dtr="false" t="normal">$M263/($J263+$K263)</f>
        <v>3907.005582290664</v>
      </c>
      <c r="X263" s="12" t="n">
        <v>2026</v>
      </c>
      <c r="Y263" s="15" t="n"/>
      <c r="Z263" s="28" t="n">
        <f aca="false" ca="false" dt2D="false" dtr="false" t="normal">AC263-R263</f>
        <v>646572.9900000002</v>
      </c>
      <c r="AA263" s="30" t="n">
        <v>134690.26</v>
      </c>
      <c r="AB263" s="30" t="n">
        <f aca="false" ca="false" dt2D="false" dtr="false" t="normal">+(J263*12.71+K263*25.41)*12</f>
        <v>95080.96800000001</v>
      </c>
      <c r="AC263" s="30" t="n">
        <f aca="false" ca="false" dt2D="false" dtr="false" t="normal">+(J263*12.71+K263*25.41)*12*30</f>
        <v>2852429.04</v>
      </c>
      <c r="AD263" s="4" t="n"/>
      <c r="AF263" s="33" t="n"/>
    </row>
    <row customHeight="true" ht="12.75" outlineLevel="0" r="264">
      <c r="A264" s="8" t="n">
        <f aca="false" ca="false" dt2D="false" dtr="false" t="normal">+A263+1</f>
        <v>224</v>
      </c>
      <c r="B264" s="8" t="n">
        <f aca="false" ca="false" dt2D="false" dtr="false" t="normal">+B263+1</f>
        <v>76</v>
      </c>
      <c r="C264" s="106" t="s">
        <v>560</v>
      </c>
      <c r="D264" s="8" t="s">
        <v>583</v>
      </c>
      <c r="E264" s="56" t="s">
        <v>452</v>
      </c>
      <c r="F264" s="12" t="s">
        <v>5</v>
      </c>
      <c r="G264" s="12" t="n">
        <v>2</v>
      </c>
      <c r="H264" s="12" t="n">
        <v>2</v>
      </c>
      <c r="I264" s="56" t="n">
        <v>624.79</v>
      </c>
      <c r="J264" s="56" t="n">
        <v>624.79</v>
      </c>
      <c r="K264" s="56" t="n">
        <v>0</v>
      </c>
      <c r="L264" s="55" t="n">
        <v>34</v>
      </c>
      <c r="M264" s="15" t="n">
        <f aca="false" ca="false" dt2D="false" dtr="false" t="normal">SUM(N264:R264)</f>
        <v>3156685.21</v>
      </c>
      <c r="N264" s="15" t="n"/>
      <c r="O264" s="15" t="n">
        <v>17779.26</v>
      </c>
      <c r="P264" s="15" t="n"/>
      <c r="Q264" s="15" t="n">
        <v>280116.83</v>
      </c>
      <c r="R264" s="15" t="n">
        <v>2858789.12</v>
      </c>
      <c r="S264" s="15" t="n"/>
      <c r="T264" s="15" t="n"/>
      <c r="U264" s="15" t="n"/>
      <c r="V264" s="15" t="n">
        <f aca="false" ca="false" dt2D="false" dtr="false" t="normal">$M264/($J264+$K264)</f>
        <v>5052.393940363962</v>
      </c>
      <c r="W264" s="15" t="n">
        <f aca="false" ca="false" dt2D="false" dtr="false" t="normal">$M264/($J264+$K264)</f>
        <v>5052.393940363962</v>
      </c>
      <c r="X264" s="12" t="n">
        <v>2026</v>
      </c>
      <c r="Y264" s="15" t="n"/>
      <c r="Z264" s="28" t="n">
        <f aca="false" ca="false" dt2D="false" dtr="false" t="normal">AC264-R264</f>
        <v>0.003999999724328518</v>
      </c>
      <c r="AA264" s="30" t="n">
        <v>184823.86</v>
      </c>
      <c r="AB264" s="30" t="n">
        <f aca="false" ca="false" dt2D="false" dtr="false" t="normal">+(J264*12.71+K264*25.41)*12</f>
        <v>95292.9708</v>
      </c>
      <c r="AC264" s="30" t="n">
        <f aca="false" ca="false" dt2D="false" dtr="false" t="normal">+(J264*12.71+K264*25.41)*12*30</f>
        <v>2858789.124</v>
      </c>
      <c r="AD264" s="4" t="n"/>
      <c r="AF264" s="33" t="n"/>
    </row>
    <row customHeight="true" ht="12.75" outlineLevel="0" r="265">
      <c r="A265" s="8" t="n">
        <f aca="false" ca="false" dt2D="false" dtr="false" t="normal">+A264+1</f>
        <v>225</v>
      </c>
      <c r="B265" s="8" t="n">
        <f aca="false" ca="false" dt2D="false" dtr="false" t="normal">+B264+1</f>
        <v>77</v>
      </c>
      <c r="C265" s="106" t="s">
        <v>560</v>
      </c>
      <c r="D265" s="8" t="s">
        <v>585</v>
      </c>
      <c r="E265" s="56" t="s">
        <v>336</v>
      </c>
      <c r="F265" s="12" t="s">
        <v>5</v>
      </c>
      <c r="G265" s="12" t="n">
        <v>2</v>
      </c>
      <c r="H265" s="12" t="n">
        <v>2</v>
      </c>
      <c r="I265" s="56" t="n">
        <v>667.89</v>
      </c>
      <c r="J265" s="56" t="n">
        <v>667.89</v>
      </c>
      <c r="K265" s="56" t="n">
        <v>0</v>
      </c>
      <c r="L265" s="55" t="n">
        <v>23</v>
      </c>
      <c r="M265" s="15" t="n">
        <f aca="false" ca="false" dt2D="false" dtr="false" t="normal">SUM(N265:R265)</f>
        <v>764993.42</v>
      </c>
      <c r="N265" s="15" t="n"/>
      <c r="O265" s="15" t="n">
        <v>324815.5</v>
      </c>
      <c r="P265" s="15" t="n"/>
      <c r="Q265" s="15" t="n">
        <v>101866.58</v>
      </c>
      <c r="R265" s="15" t="n">
        <v>338311.34</v>
      </c>
      <c r="S265" s="15" t="n"/>
      <c r="T265" s="15" t="n"/>
      <c r="U265" s="15" t="n"/>
      <c r="V265" s="15" t="n">
        <f aca="false" ca="false" dt2D="false" dtr="false" t="normal">$M265/($J265+$K265)</f>
        <v>1145.3883423917114</v>
      </c>
      <c r="W265" s="15" t="n">
        <f aca="false" ca="false" dt2D="false" dtr="false" t="normal">$M265/($J265+$K265)</f>
        <v>1145.3883423917114</v>
      </c>
      <c r="X265" s="12" t="n">
        <v>2026</v>
      </c>
      <c r="Y265" s="15" t="n"/>
      <c r="Z265" s="28" t="n">
        <f aca="false" ca="false" dt2D="false" dtr="false" t="normal">AC265-R265</f>
        <v>0.0040000000153668225</v>
      </c>
      <c r="AA265" s="30" t="n">
        <v>0</v>
      </c>
      <c r="AB265" s="30" t="n">
        <f aca="false" ca="false" dt2D="false" dtr="false" t="normal">+(J265*12.71+K265*25.41)*12</f>
        <v>101866.5828</v>
      </c>
      <c r="AC265" s="30" t="n">
        <f aca="false" ca="false" dt2D="false" dtr="false" t="normal">+(J265*12.71+K265*25.41)*12*30-'[7]Лист1'!$AQ$19</f>
        <v>338311.34400000004</v>
      </c>
      <c r="AD265" s="4" t="n"/>
      <c r="AF265" s="33" t="n"/>
    </row>
    <row customHeight="true" ht="12.75" outlineLevel="0" r="266">
      <c r="A266" s="8" t="n">
        <f aca="false" ca="false" dt2D="false" dtr="false" t="normal">+A265+1</f>
        <v>226</v>
      </c>
      <c r="B266" s="8" t="n">
        <f aca="false" ca="false" dt2D="false" dtr="false" t="normal">+B265+1</f>
        <v>78</v>
      </c>
      <c r="C266" s="106" t="s">
        <v>560</v>
      </c>
      <c r="D266" s="8" t="s">
        <v>587</v>
      </c>
      <c r="E266" s="56" t="s">
        <v>250</v>
      </c>
      <c r="F266" s="12" t="s">
        <v>5</v>
      </c>
      <c r="G266" s="12" t="n">
        <v>2</v>
      </c>
      <c r="H266" s="12" t="n">
        <v>2</v>
      </c>
      <c r="I266" s="56" t="n">
        <v>652.66</v>
      </c>
      <c r="J266" s="56" t="n">
        <v>652.66</v>
      </c>
      <c r="K266" s="56" t="n">
        <v>0</v>
      </c>
      <c r="L266" s="55" t="n">
        <v>34</v>
      </c>
      <c r="M266" s="15" t="n">
        <f aca="false" ca="false" dt2D="false" dtr="false" t="normal">SUM(N266:R266)</f>
        <v>2549946.2600000002</v>
      </c>
      <c r="N266" s="15" t="n"/>
      <c r="O266" s="15" t="n"/>
      <c r="P266" s="15" t="n"/>
      <c r="Q266" s="15" t="n">
        <v>289265.7</v>
      </c>
      <c r="R266" s="15" t="n">
        <v>2260680.56</v>
      </c>
      <c r="S266" s="15" t="n"/>
      <c r="T266" s="15" t="n"/>
      <c r="U266" s="15" t="n"/>
      <c r="V266" s="15" t="n">
        <f aca="false" ca="false" dt2D="false" dtr="false" t="normal">$M266/($J266+$K266)</f>
        <v>3907.0055771764783</v>
      </c>
      <c r="W266" s="15" t="n">
        <f aca="false" ca="false" dt2D="false" dtr="false" t="normal">$M266/($J266+$K266)</f>
        <v>3907.0055771764783</v>
      </c>
      <c r="X266" s="12" t="n">
        <v>2026</v>
      </c>
      <c r="Y266" s="15" t="n"/>
      <c r="Z266" s="28" t="n">
        <f aca="false" ca="false" dt2D="false" dtr="false" t="normal">AC266-R266</f>
        <v>725630.5359999998</v>
      </c>
      <c r="AA266" s="30" t="n">
        <v>189722</v>
      </c>
      <c r="AB266" s="30" t="n">
        <f aca="false" ca="false" dt2D="false" dtr="false" t="normal">+(J266*12.71+K266*25.41)*12</f>
        <v>99543.7032</v>
      </c>
      <c r="AC266" s="30" t="n">
        <f aca="false" ca="false" dt2D="false" dtr="false" t="normal">+(J266*12.71+K266*25.41)*12*30</f>
        <v>2986311.096</v>
      </c>
      <c r="AD266" s="4" t="n"/>
      <c r="AF266" s="33" t="n"/>
    </row>
    <row customHeight="true" ht="12.75" outlineLevel="0" r="267">
      <c r="A267" s="8" t="n">
        <f aca="false" ca="false" dt2D="false" dtr="false" t="normal">+A266+1</f>
        <v>227</v>
      </c>
      <c r="B267" s="8" t="n">
        <f aca="false" ca="false" dt2D="false" dtr="false" t="normal">+B266+1</f>
        <v>79</v>
      </c>
      <c r="C267" s="106" t="s">
        <v>560</v>
      </c>
      <c r="D267" s="8" t="s">
        <v>589</v>
      </c>
      <c r="E267" s="56" t="s">
        <v>283</v>
      </c>
      <c r="F267" s="12" t="s">
        <v>5</v>
      </c>
      <c r="G267" s="12" t="n">
        <v>2</v>
      </c>
      <c r="H267" s="12" t="n">
        <v>2</v>
      </c>
      <c r="I267" s="56" t="n">
        <v>722.6</v>
      </c>
      <c r="J267" s="56" t="n">
        <v>722.6</v>
      </c>
      <c r="K267" s="56" t="n">
        <v>0</v>
      </c>
      <c r="L267" s="55" t="n">
        <v>29</v>
      </c>
      <c r="M267" s="15" t="n">
        <f aca="false" ca="false" dt2D="false" dtr="false" t="normal">SUM(N267:R267)</f>
        <v>827657.61</v>
      </c>
      <c r="N267" s="15" t="n"/>
      <c r="O267" s="15" t="n">
        <v>337056.1</v>
      </c>
      <c r="P267" s="15" t="n"/>
      <c r="Q267" s="15" t="n">
        <v>110210.95</v>
      </c>
      <c r="R267" s="15" t="n">
        <v>380390.56</v>
      </c>
      <c r="S267" s="15" t="n"/>
      <c r="T267" s="15" t="n"/>
      <c r="U267" s="15" t="n"/>
      <c r="V267" s="15" t="n">
        <f aca="false" ca="false" dt2D="false" dtr="false" t="normal">$M267/($J267+$K267)</f>
        <v>1145.3883337946304</v>
      </c>
      <c r="W267" s="15" t="n">
        <f aca="false" ca="false" dt2D="false" dtr="false" t="normal">$M267/($J267+$K267)</f>
        <v>1145.3883337946304</v>
      </c>
      <c r="X267" s="12" t="n">
        <v>2026</v>
      </c>
      <c r="Y267" s="15" t="n"/>
      <c r="Z267" s="28" t="n">
        <f aca="false" ca="false" dt2D="false" dtr="false" t="normal">AC267-R267</f>
        <v>0.0000000005238689482212067</v>
      </c>
      <c r="AA267" s="30" t="n">
        <v>0</v>
      </c>
      <c r="AB267" s="30" t="n">
        <f aca="false" ca="false" dt2D="false" dtr="false" t="normal">+(J267*12.71+K267*25.41)*12</f>
        <v>110210.95200000002</v>
      </c>
      <c r="AC267" s="30" t="n">
        <f aca="false" ca="false" dt2D="false" dtr="false" t="normal">+(J267*12.71+K267*25.41)*12*30-'[7]Лист1'!$AQ$21</f>
        <v>380390.5600000005</v>
      </c>
      <c r="AD267" s="4" t="n"/>
      <c r="AF267" s="33" t="n"/>
    </row>
    <row customHeight="true" ht="13.5" outlineLevel="0" r="268">
      <c r="A268" s="8" t="n">
        <f aca="false" ca="false" dt2D="false" dtr="false" t="normal">+A267+1</f>
        <v>228</v>
      </c>
      <c r="B268" s="8" t="n">
        <f aca="false" ca="false" dt2D="false" dtr="false" t="normal">+B267+1</f>
        <v>80</v>
      </c>
      <c r="C268" s="106" t="s">
        <v>560</v>
      </c>
      <c r="D268" s="8" t="s">
        <v>592</v>
      </c>
      <c r="E268" s="56" t="s">
        <v>283</v>
      </c>
      <c r="F268" s="12" t="s">
        <v>5</v>
      </c>
      <c r="G268" s="12" t="n">
        <v>2</v>
      </c>
      <c r="H268" s="12" t="n">
        <v>2</v>
      </c>
      <c r="I268" s="56" t="n">
        <v>653.61</v>
      </c>
      <c r="J268" s="56" t="n">
        <v>653.61</v>
      </c>
      <c r="K268" s="56" t="n">
        <v>0</v>
      </c>
      <c r="L268" s="55" t="n">
        <v>26</v>
      </c>
      <c r="M268" s="15" t="n">
        <f aca="false" ca="false" dt2D="false" dtr="false" t="normal">SUM(N268:R268)</f>
        <v>748637.28</v>
      </c>
      <c r="N268" s="15" t="n"/>
      <c r="O268" s="15" t="n">
        <v>491734.38</v>
      </c>
      <c r="P268" s="15" t="n"/>
      <c r="Q268" s="15" t="n">
        <v>99688.6</v>
      </c>
      <c r="R268" s="15" t="n">
        <v>157214.3</v>
      </c>
      <c r="S268" s="15" t="n"/>
      <c r="T268" s="15" t="n"/>
      <c r="U268" s="15" t="n"/>
      <c r="V268" s="15" t="n">
        <f aca="false" ca="false" dt2D="false" dtr="false" t="normal">$M268/($J268+$K268)</f>
        <v>1145.3883508514252</v>
      </c>
      <c r="W268" s="15" t="n">
        <f aca="false" ca="false" dt2D="false" dtr="false" t="normal">$M268/($J268+$K268)</f>
        <v>1145.3883508514252</v>
      </c>
      <c r="X268" s="12" t="n">
        <v>2026</v>
      </c>
      <c r="Y268" s="15" t="n"/>
      <c r="Z268" s="28" t="n">
        <f aca="false" ca="false" dt2D="false" dtr="false" t="normal">AC268-R268</f>
        <v>-0.003999999433290213</v>
      </c>
      <c r="AA268" s="30" t="n">
        <v>0</v>
      </c>
      <c r="AB268" s="30" t="n">
        <f aca="false" ca="false" dt2D="false" dtr="false" t="normal">+(J268*12.71+K268*25.41)*12</f>
        <v>99688.59720000002</v>
      </c>
      <c r="AC268" s="30" t="n">
        <f aca="false" ca="false" dt2D="false" dtr="false" t="normal">+(J268*12.71+K268*25.41)*12*30-'[7]Лист1'!$AQ$22</f>
        <v>157214.29600000056</v>
      </c>
      <c r="AD268" s="4" t="n"/>
      <c r="AF268" s="33" t="n"/>
    </row>
    <row customHeight="true" ht="12.75" outlineLevel="0" r="269">
      <c r="A269" s="8" t="n">
        <f aca="false" ca="false" dt2D="false" dtr="false" t="normal">+A268+1</f>
        <v>229</v>
      </c>
      <c r="B269" s="8" t="n">
        <f aca="false" ca="false" dt2D="false" dtr="false" t="normal">+B268+1</f>
        <v>81</v>
      </c>
      <c r="C269" s="106" t="s">
        <v>560</v>
      </c>
      <c r="D269" s="8" t="s">
        <v>594</v>
      </c>
      <c r="E269" s="56" t="s">
        <v>250</v>
      </c>
      <c r="F269" s="12" t="s">
        <v>5</v>
      </c>
      <c r="G269" s="12" t="n">
        <v>2</v>
      </c>
      <c r="H269" s="12" t="n">
        <v>2</v>
      </c>
      <c r="I269" s="56" t="n">
        <v>633.24</v>
      </c>
      <c r="J269" s="56" t="n">
        <v>633.24</v>
      </c>
      <c r="K269" s="56" t="n">
        <v>0</v>
      </c>
      <c r="L269" s="55" t="n">
        <v>30</v>
      </c>
      <c r="M269" s="15" t="n">
        <f aca="false" ca="false" dt2D="false" dtr="false" t="normal">SUM(N269:R269)</f>
        <v>725305.71</v>
      </c>
      <c r="N269" s="15" t="n"/>
      <c r="O269" s="15" t="n">
        <v>358957.88</v>
      </c>
      <c r="P269" s="15" t="n"/>
      <c r="Q269" s="15" t="n">
        <v>96581.76</v>
      </c>
      <c r="R269" s="15" t="n">
        <v>269766.07</v>
      </c>
      <c r="S269" s="15" t="n"/>
      <c r="T269" s="15" t="n"/>
      <c r="U269" s="15" t="n"/>
      <c r="V269" s="15" t="n">
        <f aca="false" ca="false" dt2D="false" dtr="false" t="normal">$M269/($J269+$K269)</f>
        <v>1145.3883361758574</v>
      </c>
      <c r="W269" s="15" t="n">
        <f aca="false" ca="false" dt2D="false" dtr="false" t="normal">$M269/($J269+$K269)</f>
        <v>1145.3883361758574</v>
      </c>
      <c r="X269" s="12" t="n">
        <v>2026</v>
      </c>
      <c r="Y269" s="15" t="n"/>
      <c r="Z269" s="28" t="n">
        <f aca="false" ca="false" dt2D="false" dtr="false" t="normal">AC269-R269</f>
        <v>0.0040000000153668225</v>
      </c>
      <c r="AA269" s="30" t="n">
        <v>0</v>
      </c>
      <c r="AB269" s="30" t="n">
        <f aca="false" ca="false" dt2D="false" dtr="false" t="normal">+(J269*12.71+K269*25.41)*12</f>
        <v>96581.7648</v>
      </c>
      <c r="AC269" s="30" t="n">
        <f aca="false" ca="false" dt2D="false" dtr="false" t="normal">+(J269*12.71+K269*25.41)*12*30-'[7]Лист1'!$AQ$23</f>
        <v>269766.074</v>
      </c>
      <c r="AD269" s="4" t="n"/>
      <c r="AF269" s="33" t="n"/>
    </row>
    <row customHeight="true" ht="12.75" outlineLevel="0" r="270">
      <c r="A270" s="8" t="n">
        <f aca="false" ca="false" dt2D="false" dtr="false" t="normal">+A269+1</f>
        <v>230</v>
      </c>
      <c r="B270" s="8" t="n">
        <f aca="false" ca="false" dt2D="false" dtr="false" t="normal">+B269+1</f>
        <v>82</v>
      </c>
      <c r="C270" s="106" t="s">
        <v>560</v>
      </c>
      <c r="D270" s="8" t="s">
        <v>595</v>
      </c>
      <c r="E270" s="56" t="s">
        <v>228</v>
      </c>
      <c r="F270" s="12" t="s">
        <v>5</v>
      </c>
      <c r="G270" s="12" t="n">
        <v>2</v>
      </c>
      <c r="H270" s="12" t="n">
        <v>2</v>
      </c>
      <c r="I270" s="56" t="n">
        <v>721.78</v>
      </c>
      <c r="J270" s="56" t="n">
        <v>721.78</v>
      </c>
      <c r="K270" s="56" t="n">
        <v>0</v>
      </c>
      <c r="L270" s="55" t="n">
        <v>30</v>
      </c>
      <c r="M270" s="15" t="n">
        <f aca="false" ca="false" dt2D="false" dtr="false" t="normal">SUM(N270:R270)</f>
        <v>3646716.8899999997</v>
      </c>
      <c r="N270" s="15" t="n"/>
      <c r="O270" s="15" t="n"/>
      <c r="P270" s="15" t="n"/>
      <c r="Q270" s="15" t="n">
        <v>401556.55</v>
      </c>
      <c r="R270" s="15" t="n">
        <v>3245160.34</v>
      </c>
      <c r="S270" s="15" t="n"/>
      <c r="T270" s="15" t="n"/>
      <c r="U270" s="15" t="n"/>
      <c r="V270" s="15" t="n">
        <f aca="false" ca="false" dt2D="false" dtr="false" t="normal">$M270/($J270+$K270)</f>
        <v>5052.393928898002</v>
      </c>
      <c r="W270" s="15" t="n">
        <f aca="false" ca="false" dt2D="false" dtr="false" t="normal">$M270/($J270+$K270)</f>
        <v>5052.393928898002</v>
      </c>
      <c r="X270" s="12" t="n">
        <v>2026</v>
      </c>
      <c r="Y270" s="15" t="n"/>
      <c r="Z270" s="28" t="n">
        <f aca="false" ca="false" dt2D="false" dtr="false" t="normal">AC270-R270</f>
        <v>57416.228000000585</v>
      </c>
      <c r="AA270" s="30" t="n">
        <v>291470.66</v>
      </c>
      <c r="AB270" s="30" t="n">
        <f aca="false" ca="false" dt2D="false" dtr="false" t="normal">+(J270*12.71+K270*25.41)*12</f>
        <v>110085.88560000001</v>
      </c>
      <c r="AC270" s="30" t="n">
        <f aca="false" ca="false" dt2D="false" dtr="false" t="normal">+(J270*12.71+K270*25.41)*12*30</f>
        <v>3302576.5680000004</v>
      </c>
      <c r="AD270" s="4" t="n"/>
      <c r="AF270" s="33" t="n"/>
    </row>
    <row customHeight="true" ht="12.75" outlineLevel="0" r="271">
      <c r="A271" s="8" t="n">
        <f aca="false" ca="false" dt2D="false" dtr="false" t="normal">+A270+1</f>
        <v>231</v>
      </c>
      <c r="B271" s="8" t="n">
        <f aca="false" ca="false" dt2D="false" dtr="false" t="normal">+B270+1</f>
        <v>83</v>
      </c>
      <c r="C271" s="106" t="s">
        <v>560</v>
      </c>
      <c r="D271" s="8" t="s">
        <v>597</v>
      </c>
      <c r="E271" s="56" t="s">
        <v>283</v>
      </c>
      <c r="F271" s="12" t="s">
        <v>5</v>
      </c>
      <c r="G271" s="12" t="n">
        <v>2</v>
      </c>
      <c r="H271" s="12" t="n">
        <v>2</v>
      </c>
      <c r="I271" s="56" t="n">
        <v>674.82</v>
      </c>
      <c r="J271" s="56" t="n">
        <v>564.52</v>
      </c>
      <c r="K271" s="56" t="n">
        <v>110.3</v>
      </c>
      <c r="L271" s="55" t="n">
        <v>22</v>
      </c>
      <c r="M271" s="15" t="n">
        <f aca="false" ca="false" dt2D="false" dtr="false" t="normal">SUM(N271:R271)</f>
        <v>2636525.52</v>
      </c>
      <c r="N271" s="15" t="n"/>
      <c r="O271" s="15" t="n"/>
      <c r="P271" s="15" t="n"/>
      <c r="Q271" s="15" t="n">
        <v>521929.36</v>
      </c>
      <c r="R271" s="15" t="n">
        <v>2114596.16</v>
      </c>
      <c r="S271" s="15" t="n"/>
      <c r="T271" s="15" t="n"/>
      <c r="U271" s="15" t="n"/>
      <c r="V271" s="15" t="n">
        <f aca="false" ca="false" dt2D="false" dtr="false" t="normal">$M271/($J271+$K271)</f>
        <v>3907.0056014937322</v>
      </c>
      <c r="W271" s="15" t="n">
        <f aca="false" ca="false" dt2D="false" dtr="false" t="normal">$M271/($J271+$K271)</f>
        <v>3907.0056014937322</v>
      </c>
      <c r="X271" s="12" t="n">
        <v>2026</v>
      </c>
      <c r="Y271" s="15" t="n"/>
      <c r="Z271" s="28" t="n">
        <f aca="false" ca="false" dt2D="false" dtr="false" t="normal">AC271-R271</f>
        <v>1477401.8319999995</v>
      </c>
      <c r="AA271" s="30" t="n">
        <v>402196.09</v>
      </c>
      <c r="AB271" s="30" t="n">
        <f aca="false" ca="false" dt2D="false" dtr="false" t="normal">+(J271*12.71+K271*25.41)*12</f>
        <v>119733.2664</v>
      </c>
      <c r="AC271" s="30" t="n">
        <f aca="false" ca="false" dt2D="false" dtr="false" t="normal">+(J271*12.71+K271*25.41)*12*30</f>
        <v>3591997.9919999996</v>
      </c>
      <c r="AD271" s="4" t="n"/>
      <c r="AF271" s="33" t="n"/>
    </row>
    <row customHeight="true" ht="12.75" outlineLevel="0" r="272">
      <c r="A272" s="8" t="n">
        <f aca="false" ca="false" dt2D="false" dtr="false" t="normal">+A271+1</f>
        <v>232</v>
      </c>
      <c r="B272" s="8" t="n">
        <f aca="false" ca="false" dt2D="false" dtr="false" t="normal">+B271+1</f>
        <v>84</v>
      </c>
      <c r="C272" s="106" t="s">
        <v>560</v>
      </c>
      <c r="D272" s="8" t="s">
        <v>599</v>
      </c>
      <c r="E272" s="56" t="s">
        <v>90</v>
      </c>
      <c r="F272" s="12" t="s">
        <v>5</v>
      </c>
      <c r="G272" s="12" t="n">
        <v>5</v>
      </c>
      <c r="H272" s="12" t="n">
        <v>8</v>
      </c>
      <c r="I272" s="56" t="n">
        <v>5869.18</v>
      </c>
      <c r="J272" s="56" t="n">
        <v>5817.88</v>
      </c>
      <c r="K272" s="56" t="n">
        <v>51.3000000000002</v>
      </c>
      <c r="L272" s="55" t="n">
        <v>230</v>
      </c>
      <c r="M272" s="15" t="n">
        <f aca="false" ca="false" dt2D="false" dtr="false" t="normal">SUM(N272:R272)</f>
        <v>31630096.270000003</v>
      </c>
      <c r="N272" s="15" t="n"/>
      <c r="O272" s="15" t="n"/>
      <c r="P272" s="15" t="n"/>
      <c r="Q272" s="15" t="n">
        <v>4786090.51</v>
      </c>
      <c r="R272" s="15" t="n">
        <v>26844005.76</v>
      </c>
      <c r="S272" s="15" t="n"/>
      <c r="T272" s="15" t="n"/>
      <c r="U272" s="15" t="n"/>
      <c r="V272" s="15" t="n">
        <f aca="false" ca="false" dt2D="false" dtr="false" t="normal">$M272/($J272+$K272)</f>
        <v>5389.184906579795</v>
      </c>
      <c r="W272" s="15" t="n">
        <f aca="false" ca="false" dt2D="false" dtr="false" t="normal">$M272/($J272+$K272)</f>
        <v>5389.184906579795</v>
      </c>
      <c r="X272" s="12" t="n">
        <v>2026</v>
      </c>
      <c r="Y272" s="15" t="n"/>
      <c r="Z272" s="28" t="n">
        <f aca="false" ca="false" dt2D="false" dtr="false" t="normal">AC272-R272</f>
        <v>245557.8480000049</v>
      </c>
      <c r="AA272" s="30" t="n">
        <v>3883105.06</v>
      </c>
      <c r="AB272" s="30" t="n">
        <f aca="false" ca="false" dt2D="false" dtr="false" t="normal">+(J272*12.71+K272*25.41)*12</f>
        <v>902985.4536000002</v>
      </c>
      <c r="AC272" s="30" t="n">
        <f aca="false" ca="false" dt2D="false" dtr="false" t="normal">+(J272*12.71+K272*25.41)*12*30</f>
        <v>27089563.608000007</v>
      </c>
      <c r="AD272" s="4" t="n"/>
      <c r="AF272" s="33" t="n"/>
    </row>
    <row customHeight="true" ht="12.75" outlineLevel="0" r="273">
      <c r="A273" s="8" t="n">
        <f aca="false" ca="false" dt2D="false" dtr="false" t="normal">+A272+1</f>
        <v>233</v>
      </c>
      <c r="B273" s="8" t="n">
        <f aca="false" ca="false" dt2D="false" dtr="false" t="normal">+B272+1</f>
        <v>85</v>
      </c>
      <c r="C273" s="106" t="s">
        <v>560</v>
      </c>
      <c r="D273" s="8" t="s">
        <v>601</v>
      </c>
      <c r="E273" s="56" t="s">
        <v>349</v>
      </c>
      <c r="F273" s="12" t="s">
        <v>5</v>
      </c>
      <c r="G273" s="12" t="n">
        <v>2</v>
      </c>
      <c r="H273" s="12" t="n">
        <v>2</v>
      </c>
      <c r="I273" s="56" t="n">
        <v>710.38</v>
      </c>
      <c r="J273" s="56" t="n">
        <v>710.38</v>
      </c>
      <c r="K273" s="56" t="n">
        <v>0</v>
      </c>
      <c r="L273" s="55" t="n">
        <v>35</v>
      </c>
      <c r="M273" s="15" t="n">
        <f aca="false" ca="false" dt2D="false" dtr="false" t="normal">SUM(N273:R273)</f>
        <v>2775458.62</v>
      </c>
      <c r="N273" s="15" t="n"/>
      <c r="O273" s="15" t="n"/>
      <c r="P273" s="15" t="n"/>
      <c r="Q273" s="15" t="n">
        <v>340416.13</v>
      </c>
      <c r="R273" s="15" t="n">
        <v>2435042.49</v>
      </c>
      <c r="S273" s="15" t="n"/>
      <c r="T273" s="15" t="n"/>
      <c r="U273" s="15" t="n"/>
      <c r="V273" s="15" t="n">
        <f aca="false" ca="false" dt2D="false" dtr="false" t="normal">$M273/($J273+$K273)</f>
        <v>3907.005574481264</v>
      </c>
      <c r="W273" s="15" t="n">
        <f aca="false" ca="false" dt2D="false" dtr="false" t="normal">$M273/($J273+$K273)</f>
        <v>3907.005574481264</v>
      </c>
      <c r="X273" s="12" t="n">
        <v>2026</v>
      </c>
      <c r="Y273" s="15" t="n"/>
      <c r="Z273" s="28" t="n">
        <f aca="false" ca="false" dt2D="false" dtr="false" t="normal">AC273-R273</f>
        <v>815372.2379999999</v>
      </c>
      <c r="AA273" s="30" t="n">
        <v>232068.97</v>
      </c>
      <c r="AB273" s="30" t="n">
        <f aca="false" ca="false" dt2D="false" dtr="false" t="normal">+(J273*12.71+K273*25.41)*12</f>
        <v>108347.1576</v>
      </c>
      <c r="AC273" s="30" t="n">
        <f aca="false" ca="false" dt2D="false" dtr="false" t="normal">+(J273*12.71+K273*25.41)*12*30</f>
        <v>3250414.728</v>
      </c>
      <c r="AD273" s="4" t="n"/>
      <c r="AF273" s="33" t="n"/>
    </row>
    <row customHeight="true" ht="12.75" outlineLevel="0" r="274">
      <c r="A274" s="8" t="n">
        <f aca="false" ca="false" dt2D="false" dtr="false" t="normal">+A273+1</f>
        <v>234</v>
      </c>
      <c r="B274" s="8" t="n">
        <f aca="false" ca="false" dt2D="false" dtr="false" t="normal">+B273+1</f>
        <v>86</v>
      </c>
      <c r="C274" s="106" t="s">
        <v>560</v>
      </c>
      <c r="D274" s="8" t="s">
        <v>604</v>
      </c>
      <c r="E274" s="56" t="s">
        <v>238</v>
      </c>
      <c r="F274" s="12" t="s">
        <v>5</v>
      </c>
      <c r="G274" s="12" t="n">
        <v>2</v>
      </c>
      <c r="H274" s="12" t="n">
        <v>2</v>
      </c>
      <c r="I274" s="56" t="n">
        <v>624.35</v>
      </c>
      <c r="J274" s="56" t="n">
        <v>624.35</v>
      </c>
      <c r="K274" s="56" t="n">
        <v>0</v>
      </c>
      <c r="L274" s="55" t="n">
        <v>25</v>
      </c>
      <c r="M274" s="15" t="n">
        <f aca="false" ca="false" dt2D="false" dtr="false" t="normal">SUM(N274:R274)</f>
        <v>3154462.1399999997</v>
      </c>
      <c r="N274" s="15" t="n"/>
      <c r="O274" s="15" t="n"/>
      <c r="P274" s="15" t="n"/>
      <c r="Q274" s="15" t="n">
        <v>400503.26</v>
      </c>
      <c r="R274" s="15" t="n">
        <v>2753958.88</v>
      </c>
      <c r="S274" s="15" t="n"/>
      <c r="T274" s="15" t="n"/>
      <c r="U274" s="15" t="n"/>
      <c r="V274" s="15" t="n">
        <f aca="false" ca="false" dt2D="false" dtr="false" t="normal">$M274/($J274+$K274)</f>
        <v>5052.3939136702165</v>
      </c>
      <c r="W274" s="15" t="n">
        <f aca="false" ca="false" dt2D="false" dtr="false" t="normal">$M274/($J274+$K274)</f>
        <v>5052.3939136702165</v>
      </c>
      <c r="X274" s="12" t="n">
        <v>2026</v>
      </c>
      <c r="Y274" s="15" t="n"/>
      <c r="Z274" s="28" t="n">
        <f aca="false" ca="false" dt2D="false" dtr="false" t="normal">AC274-R274</f>
        <v>102816.98000000045</v>
      </c>
      <c r="AA274" s="30" t="n">
        <v>305277.4</v>
      </c>
      <c r="AB274" s="30" t="n">
        <f aca="false" ca="false" dt2D="false" dtr="false" t="normal">+(J274*12.71+K274*25.41)*12</f>
        <v>95225.86200000001</v>
      </c>
      <c r="AC274" s="30" t="n">
        <f aca="false" ca="false" dt2D="false" dtr="false" t="normal">+(J274*12.71+K274*25.41)*12*30</f>
        <v>2856775.8600000003</v>
      </c>
      <c r="AD274" s="4" t="n"/>
      <c r="AF274" s="33" t="n"/>
    </row>
    <row customHeight="true" ht="12.75" outlineLevel="0" r="275">
      <c r="A275" s="8" t="n">
        <f aca="false" ca="false" dt2D="false" dtr="false" t="normal">+A274+1</f>
        <v>235</v>
      </c>
      <c r="B275" s="8" t="n">
        <f aca="false" ca="false" dt2D="false" dtr="false" t="normal">+B274+1</f>
        <v>87</v>
      </c>
      <c r="C275" s="106" t="s">
        <v>560</v>
      </c>
      <c r="D275" s="8" t="s">
        <v>605</v>
      </c>
      <c r="E275" s="56" t="s">
        <v>238</v>
      </c>
      <c r="F275" s="12" t="s">
        <v>5</v>
      </c>
      <c r="G275" s="12" t="n">
        <v>2</v>
      </c>
      <c r="H275" s="12" t="n">
        <v>2</v>
      </c>
      <c r="I275" s="56" t="n">
        <v>377.4</v>
      </c>
      <c r="J275" s="56" t="n">
        <v>377.4</v>
      </c>
      <c r="K275" s="56" t="n">
        <v>0</v>
      </c>
      <c r="L275" s="55" t="n">
        <v>17</v>
      </c>
      <c r="M275" s="15" t="n">
        <f aca="false" ca="false" dt2D="false" dtr="false" t="normal">SUM(N275:R275)</f>
        <v>1474503.9100000001</v>
      </c>
      <c r="N275" s="15" t="n"/>
      <c r="O275" s="15" t="n"/>
      <c r="P275" s="15" t="n"/>
      <c r="Q275" s="15" t="n">
        <v>177991.39</v>
      </c>
      <c r="R275" s="15" t="n">
        <v>1296512.52</v>
      </c>
      <c r="S275" s="15" t="n"/>
      <c r="T275" s="15" t="n"/>
      <c r="U275" s="15" t="n"/>
      <c r="V275" s="15" t="n">
        <f aca="false" ca="false" dt2D="false" dtr="false" t="normal">$M275/($J275+$K275)</f>
        <v>3907.005590885003</v>
      </c>
      <c r="W275" s="15" t="n">
        <f aca="false" ca="false" dt2D="false" dtr="false" t="normal">$M275/($J275+$K275)</f>
        <v>3907.005590885003</v>
      </c>
      <c r="X275" s="12" t="n">
        <v>2026</v>
      </c>
      <c r="Y275" s="15" t="n"/>
      <c r="Z275" s="28" t="n">
        <f aca="false" ca="false" dt2D="false" dtr="false" t="normal">AC275-R275</f>
        <v>430318.9199999999</v>
      </c>
      <c r="AA275" s="30" t="n">
        <v>120430.34</v>
      </c>
      <c r="AB275" s="30" t="n">
        <f aca="false" ca="false" dt2D="false" dtr="false" t="normal">+(J275*12.71+K275*25.41)*12</f>
        <v>57561.047999999995</v>
      </c>
      <c r="AC275" s="30" t="n">
        <f aca="false" ca="false" dt2D="false" dtr="false" t="normal">+(J275*12.71+K275*25.41)*12*30</f>
        <v>1726831.44</v>
      </c>
      <c r="AD275" s="4" t="n"/>
      <c r="AF275" s="33" t="n"/>
    </row>
    <row customHeight="true" ht="12.75" outlineLevel="0" r="276">
      <c r="A276" s="8" t="n">
        <f aca="false" ca="false" dt2D="false" dtr="false" t="normal">+A275+1</f>
        <v>236</v>
      </c>
      <c r="B276" s="8" t="n">
        <f aca="false" ca="false" dt2D="false" dtr="false" t="normal">+B275+1</f>
        <v>88</v>
      </c>
      <c r="C276" s="106" t="s">
        <v>560</v>
      </c>
      <c r="D276" s="8" t="s">
        <v>609</v>
      </c>
      <c r="E276" s="56" t="s">
        <v>231</v>
      </c>
      <c r="F276" s="12" t="s">
        <v>5</v>
      </c>
      <c r="G276" s="12" t="n">
        <v>2</v>
      </c>
      <c r="H276" s="12" t="n">
        <v>2</v>
      </c>
      <c r="I276" s="56" t="n">
        <v>740.46</v>
      </c>
      <c r="J276" s="56" t="n">
        <v>740.46</v>
      </c>
      <c r="K276" s="56" t="n">
        <v>0</v>
      </c>
      <c r="L276" s="55" t="n">
        <v>32</v>
      </c>
      <c r="M276" s="15" t="n">
        <f aca="false" ca="false" dt2D="false" dtr="false" t="normal">SUM(N276:R276)</f>
        <v>2892981.35</v>
      </c>
      <c r="N276" s="15" t="n"/>
      <c r="O276" s="15" t="n"/>
      <c r="P276" s="15" t="n"/>
      <c r="Q276" s="15" t="n">
        <v>202009.42</v>
      </c>
      <c r="R276" s="15" t="n">
        <v>2690971.93</v>
      </c>
      <c r="S276" s="15" t="n"/>
      <c r="T276" s="15" t="n"/>
      <c r="U276" s="15" t="n"/>
      <c r="V276" s="15" t="n">
        <f aca="false" ca="false" dt2D="false" dtr="false" t="normal">$M276/($J276+$K276)</f>
        <v>3907.0055776139156</v>
      </c>
      <c r="W276" s="15" t="n">
        <f aca="false" ca="false" dt2D="false" dtr="false" t="normal">$M276/($J276+$K276)</f>
        <v>3907.0055776139156</v>
      </c>
      <c r="X276" s="12" t="n">
        <v>2026</v>
      </c>
      <c r="Y276" s="15" t="n"/>
      <c r="Z276" s="28" t="n">
        <f aca="false" ca="false" dt2D="false" dtr="false" t="normal">AC276-R276</f>
        <v>697076.8460000004</v>
      </c>
      <c r="AA276" s="30" t="n">
        <v>89074.46</v>
      </c>
      <c r="AB276" s="30" t="n">
        <f aca="false" ca="false" dt2D="false" dtr="false" t="normal">+(J276*12.71+K276*25.41)*12</f>
        <v>112934.95920000001</v>
      </c>
      <c r="AC276" s="30" t="n">
        <f aca="false" ca="false" dt2D="false" dtr="false" t="normal">+(J276*12.71+K276*25.41)*12*30</f>
        <v>3388048.7760000005</v>
      </c>
      <c r="AD276" s="4" t="n"/>
      <c r="AF276" s="33" t="n"/>
    </row>
    <row customHeight="true" ht="12.75" outlineLevel="0" r="277">
      <c r="A277" s="8" t="n">
        <f aca="false" ca="false" dt2D="false" dtr="false" t="normal">+A276+1</f>
        <v>237</v>
      </c>
      <c r="B277" s="8" t="n">
        <f aca="false" ca="false" dt2D="false" dtr="false" t="normal">+B276+1</f>
        <v>89</v>
      </c>
      <c r="C277" s="106" t="s">
        <v>560</v>
      </c>
      <c r="D277" s="8" t="s">
        <v>610</v>
      </c>
      <c r="E277" s="56" t="s">
        <v>283</v>
      </c>
      <c r="F277" s="12" t="s">
        <v>5</v>
      </c>
      <c r="G277" s="12" t="n">
        <v>4</v>
      </c>
      <c r="H277" s="12" t="n">
        <v>2</v>
      </c>
      <c r="I277" s="56" t="n">
        <v>1244.71</v>
      </c>
      <c r="J277" s="56" t="n">
        <v>1244.71</v>
      </c>
      <c r="K277" s="56" t="n">
        <v>0</v>
      </c>
      <c r="L277" s="55" t="n">
        <v>39</v>
      </c>
      <c r="M277" s="15" t="n">
        <f aca="false" ca="false" dt2D="false" dtr="false" t="normal">SUM(N277:R277)</f>
        <v>3814793.32</v>
      </c>
      <c r="N277" s="15" t="n"/>
      <c r="O277" s="15" t="n"/>
      <c r="P277" s="15" t="n"/>
      <c r="Q277" s="15" t="n">
        <v>189843.17</v>
      </c>
      <c r="R277" s="15" t="n">
        <v>3624950.15</v>
      </c>
      <c r="S277" s="15" t="n"/>
      <c r="T277" s="15" t="n"/>
      <c r="U277" s="15" t="n"/>
      <c r="V277" s="15" t="n">
        <f aca="false" ca="false" dt2D="false" dtr="false" t="normal">$M277/($J277+$K277)</f>
        <v>3064.804910380731</v>
      </c>
      <c r="W277" s="15" t="n">
        <f aca="false" ca="false" dt2D="false" dtr="false" t="normal">$M277/($J277+$K277)</f>
        <v>3064.804910380731</v>
      </c>
      <c r="X277" s="12" t="n">
        <v>2026</v>
      </c>
      <c r="Y277" s="15" t="n"/>
      <c r="Z277" s="28" t="n">
        <f aca="false" ca="false" dt2D="false" dtr="false" t="normal">AC277-R277</f>
        <v>2050773.0160000012</v>
      </c>
      <c r="AA277" s="30" t="n">
        <v>0</v>
      </c>
      <c r="AB277" s="30" t="n">
        <f aca="false" ca="false" dt2D="false" dtr="false" t="normal">+(J277*12.71+K277*25.41)*12</f>
        <v>189843.16920000003</v>
      </c>
      <c r="AC277" s="30" t="n">
        <f aca="false" ca="false" dt2D="false" dtr="false" t="normal">+(J277*12.71+K277*25.41)*12*30-'[7]Лист1'!$AQ$31</f>
        <v>5675723.166000001</v>
      </c>
      <c r="AD277" s="4" t="n"/>
      <c r="AF277" s="33" t="n"/>
    </row>
    <row customHeight="true" ht="12.75" outlineLevel="0" r="278">
      <c r="A278" s="8" t="n">
        <f aca="false" ca="false" dt2D="false" dtr="false" t="normal">+A277+1</f>
        <v>238</v>
      </c>
      <c r="B278" s="8" t="n">
        <f aca="false" ca="false" dt2D="false" dtr="false" t="normal">+B277+1</f>
        <v>90</v>
      </c>
      <c r="C278" s="106" t="s">
        <v>560</v>
      </c>
      <c r="D278" s="8" t="s">
        <v>611</v>
      </c>
      <c r="E278" s="56" t="s">
        <v>283</v>
      </c>
      <c r="F278" s="12" t="s">
        <v>5</v>
      </c>
      <c r="G278" s="12" t="n">
        <v>3</v>
      </c>
      <c r="H278" s="12" t="n">
        <v>4</v>
      </c>
      <c r="I278" s="56" t="n">
        <v>1366.1</v>
      </c>
      <c r="J278" s="56" t="n">
        <v>1214.1</v>
      </c>
      <c r="K278" s="56" t="n">
        <v>152</v>
      </c>
      <c r="L278" s="55" t="n">
        <v>51</v>
      </c>
      <c r="M278" s="15" t="n">
        <f aca="false" ca="false" dt2D="false" dtr="false" t="normal">SUM(N278:R278)</f>
        <v>6902075.33</v>
      </c>
      <c r="N278" s="15" t="n"/>
      <c r="O278" s="15" t="n"/>
      <c r="P278" s="15" t="n"/>
      <c r="Q278" s="15" t="n">
        <v>854294.86</v>
      </c>
      <c r="R278" s="15" t="n">
        <v>6047780.47</v>
      </c>
      <c r="S278" s="15" t="n"/>
      <c r="T278" s="15" t="n"/>
      <c r="U278" s="15" t="n"/>
      <c r="V278" s="15" t="n">
        <f aca="false" ca="false" dt2D="false" dtr="false" t="normal">$M278/($J278+$K278)</f>
        <v>5052.393916989972</v>
      </c>
      <c r="W278" s="15" t="n">
        <f aca="false" ca="false" dt2D="false" dtr="false" t="normal">$M278/($J278+$K278)</f>
        <v>5052.393916989972</v>
      </c>
      <c r="X278" s="12" t="n">
        <v>2026</v>
      </c>
      <c r="Y278" s="15" t="n"/>
      <c r="Z278" s="28" t="n">
        <f aca="false" ca="false" dt2D="false" dtr="false" t="normal">AC278-R278</f>
        <v>897890.6899999995</v>
      </c>
      <c r="AA278" s="30" t="n">
        <v>622772.49</v>
      </c>
      <c r="AB278" s="30" t="n">
        <f aca="false" ca="false" dt2D="false" dtr="false" t="normal">+(J278*12.71+K278*25.41)*12</f>
        <v>231522.37199999997</v>
      </c>
      <c r="AC278" s="30" t="n">
        <f aca="false" ca="false" dt2D="false" dtr="false" t="normal">+(J278*12.71+K278*25.41)*12*30</f>
        <v>6945671.159999999</v>
      </c>
      <c r="AD278" s="4" t="n"/>
      <c r="AF278" s="33" t="n"/>
    </row>
    <row customHeight="true" ht="12.75" outlineLevel="0" r="279">
      <c r="A279" s="8" t="n">
        <f aca="false" ca="false" dt2D="false" dtr="false" t="normal">+A278+1</f>
        <v>239</v>
      </c>
      <c r="B279" s="8" t="n">
        <f aca="false" ca="false" dt2D="false" dtr="false" t="normal">+B278+1</f>
        <v>91</v>
      </c>
      <c r="C279" s="106" t="s">
        <v>560</v>
      </c>
      <c r="D279" s="8" t="s">
        <v>612</v>
      </c>
      <c r="E279" s="55" t="s">
        <v>250</v>
      </c>
      <c r="F279" s="12" t="s">
        <v>5</v>
      </c>
      <c r="G279" s="12" t="n">
        <v>3</v>
      </c>
      <c r="H279" s="12" t="n">
        <v>2</v>
      </c>
      <c r="I279" s="56" t="n">
        <v>566.29</v>
      </c>
      <c r="J279" s="56" t="n">
        <v>566.29</v>
      </c>
      <c r="K279" s="56" t="n">
        <v>0</v>
      </c>
      <c r="L279" s="55" t="n">
        <v>16</v>
      </c>
      <c r="M279" s="15" t="n">
        <f aca="false" ca="false" dt2D="false" dtr="false" t="normal">SUM(N279:S279)</f>
        <v>2649695.1399999997</v>
      </c>
      <c r="N279" s="15" t="n"/>
      <c r="O279" s="15" t="n"/>
      <c r="P279" s="15" t="n"/>
      <c r="Q279" s="15" t="n">
        <v>178318.49</v>
      </c>
      <c r="R279" s="15" t="n">
        <v>2471376.65</v>
      </c>
      <c r="S279" s="15" t="n"/>
      <c r="T279" s="15" t="n"/>
      <c r="U279" s="15" t="n"/>
      <c r="V279" s="15" t="n">
        <f aca="false" ca="false" dt2D="false" dtr="false" t="normal">$M279/($J279+$K279)</f>
        <v>4679.042787264476</v>
      </c>
      <c r="W279" s="15" t="n">
        <f aca="false" ca="false" dt2D="false" dtr="false" t="normal">$M279/($J279+$K279)</f>
        <v>4679.042787264476</v>
      </c>
      <c r="X279" s="12" t="n">
        <v>2026</v>
      </c>
      <c r="Y279" s="15" t="n"/>
      <c r="Z279" s="28" t="n">
        <f aca="false" ca="false" dt2D="false" dtr="false" t="normal">AC279-R279</f>
        <v>119739.87399999984</v>
      </c>
      <c r="AA279" s="30" t="n">
        <v>91947.94</v>
      </c>
      <c r="AB279" s="30" t="n">
        <f aca="false" ca="false" dt2D="false" dtr="false" t="normal">+(J279*12.71+K279*25.41)*12</f>
        <v>86370.5508</v>
      </c>
      <c r="AC279" s="30" t="n">
        <f aca="false" ca="false" dt2D="false" dtr="false" t="normal">+(J279*12.71+K279*25.41)*12*30</f>
        <v>2591116.5239999997</v>
      </c>
      <c r="AG279" s="57" t="n"/>
    </row>
    <row customHeight="true" ht="12.75" outlineLevel="0" r="280">
      <c r="A280" s="8" t="n">
        <f aca="false" ca="false" dt2D="false" dtr="false" t="normal">+A279+1</f>
        <v>240</v>
      </c>
      <c r="B280" s="8" t="n">
        <f aca="false" ca="false" dt2D="false" dtr="false" t="normal">+B279+1</f>
        <v>92</v>
      </c>
      <c r="C280" s="106" t="s">
        <v>560</v>
      </c>
      <c r="D280" s="8" t="s">
        <v>613</v>
      </c>
      <c r="E280" s="56" t="s">
        <v>122</v>
      </c>
      <c r="F280" s="12" t="s">
        <v>5</v>
      </c>
      <c r="G280" s="12" t="n">
        <v>4</v>
      </c>
      <c r="H280" s="12" t="n">
        <v>2</v>
      </c>
      <c r="I280" s="56" t="n">
        <v>1407.29</v>
      </c>
      <c r="J280" s="56" t="n">
        <v>1407.29</v>
      </c>
      <c r="K280" s="56" t="n">
        <v>0</v>
      </c>
      <c r="L280" s="55" t="n">
        <v>55</v>
      </c>
      <c r="M280" s="15" t="n">
        <f aca="false" ca="false" dt2D="false" dtr="false" t="normal">SUM(N280:R280)</f>
        <v>6221453.05</v>
      </c>
      <c r="N280" s="15" t="n"/>
      <c r="O280" s="15" t="n"/>
      <c r="P280" s="15" t="n"/>
      <c r="Q280" s="15" t="n">
        <v>838636.58</v>
      </c>
      <c r="R280" s="15" t="n">
        <v>5382816.47</v>
      </c>
      <c r="S280" s="15" t="n"/>
      <c r="T280" s="15" t="n"/>
      <c r="U280" s="15" t="n"/>
      <c r="V280" s="15" t="n">
        <f aca="false" ca="false" dt2D="false" dtr="false" t="normal">$M280/($J280+$K280)</f>
        <v>4420.874908512104</v>
      </c>
      <c r="W280" s="15" t="n">
        <f aca="false" ca="false" dt2D="false" dtr="false" t="normal">$M280/($J280+$K280)</f>
        <v>4420.874908512104</v>
      </c>
      <c r="X280" s="12" t="n">
        <v>2026</v>
      </c>
      <c r="Y280" s="15" t="n"/>
      <c r="Z280" s="28" t="n">
        <f aca="false" ca="false" dt2D="false" dtr="false" t="normal">AC280-R280</f>
        <v>1056379.654000001</v>
      </c>
      <c r="AA280" s="30" t="n">
        <v>623996.71</v>
      </c>
      <c r="AB280" s="30" t="n">
        <f aca="false" ca="false" dt2D="false" dtr="false" t="normal">+(J280*12.71+K280*25.41)*12</f>
        <v>214639.87080000003</v>
      </c>
      <c r="AC280" s="30" t="n">
        <f aca="false" ca="false" dt2D="false" dtr="false" t="normal">+(J280*12.71+K280*25.41)*12*30</f>
        <v>6439196.124000001</v>
      </c>
      <c r="AD280" s="4" t="n"/>
      <c r="AF280" s="33" t="n"/>
    </row>
    <row customHeight="true" ht="12.75" outlineLevel="0" r="281">
      <c r="A281" s="8" t="n">
        <f aca="false" ca="false" dt2D="false" dtr="false" t="normal">+A280+1</f>
        <v>241</v>
      </c>
      <c r="B281" s="8" t="n">
        <f aca="false" ca="false" dt2D="false" dtr="false" t="normal">+B280+1</f>
        <v>93</v>
      </c>
      <c r="C281" s="106" t="s">
        <v>560</v>
      </c>
      <c r="D281" s="8" t="s">
        <v>614</v>
      </c>
      <c r="E281" s="56" t="s">
        <v>238</v>
      </c>
      <c r="F281" s="12" t="s">
        <v>5</v>
      </c>
      <c r="G281" s="12" t="n">
        <v>2</v>
      </c>
      <c r="H281" s="12" t="n">
        <v>2</v>
      </c>
      <c r="I281" s="56" t="n">
        <v>608.58</v>
      </c>
      <c r="J281" s="56" t="n">
        <v>608.58</v>
      </c>
      <c r="K281" s="56" t="n">
        <v>0</v>
      </c>
      <c r="L281" s="55" t="n">
        <v>32</v>
      </c>
      <c r="M281" s="15" t="n">
        <f aca="false" ca="false" dt2D="false" dtr="false" t="normal">SUM(N281:R281)</f>
        <v>2992501.27</v>
      </c>
      <c r="N281" s="15" t="n"/>
      <c r="O281" s="15" t="n"/>
      <c r="P281" s="15" t="n"/>
      <c r="Q281" s="15" t="n">
        <v>247476.5</v>
      </c>
      <c r="R281" s="15" t="n">
        <v>2745024.77</v>
      </c>
      <c r="S281" s="15" t="n"/>
      <c r="T281" s="15" t="n"/>
      <c r="U281" s="15" t="n"/>
      <c r="V281" s="15" t="n">
        <f aca="false" ca="false" dt2D="false" dtr="false" t="normal">$M281/($J281+$K281)</f>
        <v>4917.18635183542</v>
      </c>
      <c r="W281" s="15" t="n">
        <f aca="false" ca="false" dt2D="false" dtr="false" t="normal">$M281/($J281+$K281)</f>
        <v>4917.18635183542</v>
      </c>
      <c r="X281" s="12" t="n">
        <v>2026</v>
      </c>
      <c r="Y281" s="15" t="n"/>
      <c r="Z281" s="28" t="n">
        <f aca="false" ca="false" dt2D="false" dtr="false" t="normal">AC281-R281</f>
        <v>39593.87800000049</v>
      </c>
      <c r="AA281" s="30" t="n">
        <v>154655.88</v>
      </c>
      <c r="AB281" s="30" t="n">
        <f aca="false" ca="false" dt2D="false" dtr="false" t="normal">+(J281*12.71+K281*25.41)*12</f>
        <v>92820.62160000001</v>
      </c>
      <c r="AC281" s="30" t="n">
        <f aca="false" ca="false" dt2D="false" dtr="false" t="normal">+(J281*12.71+K281*25.41)*12*30</f>
        <v>2784618.6480000005</v>
      </c>
      <c r="AD281" s="4" t="n"/>
      <c r="AF281" s="33" t="n"/>
    </row>
    <row customHeight="true" ht="12.75" outlineLevel="0" r="282">
      <c r="A282" s="8" t="n">
        <f aca="false" ca="false" dt2D="false" dtr="false" t="normal">+A281+1</f>
        <v>242</v>
      </c>
      <c r="B282" s="8" t="n">
        <f aca="false" ca="false" dt2D="false" dtr="false" t="normal">+B281+1</f>
        <v>94</v>
      </c>
      <c r="C282" s="106" t="s">
        <v>560</v>
      </c>
      <c r="D282" s="8" t="s">
        <v>615</v>
      </c>
      <c r="E282" s="56" t="s">
        <v>122</v>
      </c>
      <c r="F282" s="12" t="s">
        <v>5</v>
      </c>
      <c r="G282" s="12" t="n">
        <v>2</v>
      </c>
      <c r="H282" s="12" t="n">
        <v>2</v>
      </c>
      <c r="I282" s="56" t="n">
        <v>728.04</v>
      </c>
      <c r="J282" s="56" t="n">
        <v>728.04</v>
      </c>
      <c r="K282" s="56" t="n">
        <v>0</v>
      </c>
      <c r="L282" s="55" t="n">
        <v>31</v>
      </c>
      <c r="M282" s="15" t="n">
        <f aca="false" ca="false" dt2D="false" dtr="false" t="normal">SUM(N282:R282)</f>
        <v>2844456.3499999996</v>
      </c>
      <c r="N282" s="15" t="n"/>
      <c r="O282" s="15" t="n"/>
      <c r="P282" s="15" t="n"/>
      <c r="Q282" s="15" t="n">
        <v>538350.82</v>
      </c>
      <c r="R282" s="15" t="n">
        <v>2306105.53</v>
      </c>
      <c r="S282" s="15" t="n"/>
      <c r="T282" s="15" t="n"/>
      <c r="U282" s="15" t="n"/>
      <c r="V282" s="15" t="n">
        <f aca="false" ca="false" dt2D="false" dtr="false" t="normal">$M282/($J282+$K282)</f>
        <v>3907.005590352178</v>
      </c>
      <c r="W282" s="15" t="n">
        <f aca="false" ca="false" dt2D="false" dtr="false" t="normal">$M282/($J282+$K282)</f>
        <v>3907.005590352178</v>
      </c>
      <c r="X282" s="12" t="n">
        <v>2026</v>
      </c>
      <c r="Y282" s="15" t="n"/>
      <c r="Z282" s="28" t="n">
        <f aca="false" ca="false" dt2D="false" dtr="false" t="normal">AC282-R282</f>
        <v>1025114.2940000002</v>
      </c>
      <c r="AA282" s="30" t="n">
        <v>427310.16</v>
      </c>
      <c r="AB282" s="30" t="n">
        <f aca="false" ca="false" dt2D="false" dtr="false" t="normal">+(J282*12.71+K282*25.41)*12</f>
        <v>111040.6608</v>
      </c>
      <c r="AC282" s="30" t="n">
        <f aca="false" ca="false" dt2D="false" dtr="false" t="normal">+(J282*12.71+K282*25.41)*12*30</f>
        <v>3331219.824</v>
      </c>
      <c r="AD282" s="4" t="n"/>
      <c r="AF282" s="33" t="n"/>
    </row>
    <row customHeight="true" ht="12.75" outlineLevel="0" r="283">
      <c r="A283" s="8" t="n">
        <f aca="false" ca="false" dt2D="false" dtr="false" t="normal">+A282+1</f>
        <v>243</v>
      </c>
      <c r="B283" s="8" t="n">
        <f aca="false" ca="false" dt2D="false" dtr="false" t="normal">+B282+1</f>
        <v>95</v>
      </c>
      <c r="C283" s="106" t="s">
        <v>560</v>
      </c>
      <c r="D283" s="8" t="s">
        <v>616</v>
      </c>
      <c r="E283" s="56" t="s">
        <v>228</v>
      </c>
      <c r="F283" s="12" t="s">
        <v>5</v>
      </c>
      <c r="G283" s="12" t="n">
        <v>2</v>
      </c>
      <c r="H283" s="12" t="n">
        <v>2</v>
      </c>
      <c r="I283" s="56" t="n">
        <v>722.01</v>
      </c>
      <c r="J283" s="56" t="n">
        <v>722.01</v>
      </c>
      <c r="K283" s="56" t="n">
        <v>0</v>
      </c>
      <c r="L283" s="55" t="n">
        <v>32</v>
      </c>
      <c r="M283" s="15" t="n">
        <f aca="false" ca="false" dt2D="false" dtr="false" t="normal">SUM(N283:R283)</f>
        <v>2820897.1</v>
      </c>
      <c r="N283" s="15" t="n"/>
      <c r="O283" s="15" t="n"/>
      <c r="P283" s="15" t="n"/>
      <c r="Q283" s="15" t="n">
        <v>460319.33</v>
      </c>
      <c r="R283" s="15" t="n">
        <v>2360577.77</v>
      </c>
      <c r="S283" s="15" t="n"/>
      <c r="T283" s="15" t="n"/>
      <c r="U283" s="15" t="n"/>
      <c r="V283" s="15" t="n">
        <f aca="false" ca="false" dt2D="false" dtr="false" t="normal">$M283/($J283+$K283)</f>
        <v>3907.0055816401436</v>
      </c>
      <c r="W283" s="15" t="n">
        <f aca="false" ca="false" dt2D="false" dtr="false" t="normal">$M283/($J283+$K283)</f>
        <v>3907.0055816401436</v>
      </c>
      <c r="X283" s="12" t="n">
        <v>2026</v>
      </c>
      <c r="Y283" s="15" t="n"/>
      <c r="Z283" s="28" t="n">
        <f aca="false" ca="false" dt2D="false" dtr="false" t="normal">AC283-R283</f>
        <v>943051.1860000002</v>
      </c>
      <c r="AA283" s="30" t="n">
        <v>350198.36</v>
      </c>
      <c r="AB283" s="30" t="n">
        <f aca="false" ca="false" dt2D="false" dtr="false" t="normal">+(J283*12.71+K283*25.41)*12</f>
        <v>110120.9652</v>
      </c>
      <c r="AC283" s="30" t="n">
        <f aca="false" ca="false" dt2D="false" dtr="false" t="normal">+(J283*12.71+K283*25.41)*12*30</f>
        <v>3303628.9560000002</v>
      </c>
      <c r="AD283" s="4" t="n"/>
      <c r="AF283" s="33" t="n"/>
    </row>
    <row customHeight="true" ht="12.75" outlineLevel="0" r="284">
      <c r="A284" s="8" t="n">
        <f aca="false" ca="false" dt2D="false" dtr="false" t="normal">+A283+1</f>
        <v>244</v>
      </c>
      <c r="B284" s="8" t="n">
        <f aca="false" ca="false" dt2D="false" dtr="false" t="normal">+B283+1</f>
        <v>96</v>
      </c>
      <c r="C284" s="106" t="s">
        <v>3</v>
      </c>
      <c r="D284" s="8" t="s">
        <v>617</v>
      </c>
      <c r="E284" s="56" t="s">
        <v>64</v>
      </c>
      <c r="F284" s="12" t="s">
        <v>5</v>
      </c>
      <c r="G284" s="12" t="n">
        <v>2</v>
      </c>
      <c r="H284" s="12" t="n">
        <v>3</v>
      </c>
      <c r="I284" s="56" t="n">
        <v>916.31</v>
      </c>
      <c r="J284" s="56" t="n">
        <v>870.3</v>
      </c>
      <c r="K284" s="56" t="n">
        <v>46.01</v>
      </c>
      <c r="L284" s="55" t="n">
        <v>43</v>
      </c>
      <c r="M284" s="15" t="n">
        <f aca="false" ca="false" dt2D="false" dtr="false" t="normal">SUM(N284:R284)</f>
        <v>4629559.07</v>
      </c>
      <c r="N284" s="15" t="n"/>
      <c r="O284" s="15" t="n"/>
      <c r="P284" s="15" t="n"/>
      <c r="Q284" s="15" t="n">
        <v>738403.17</v>
      </c>
      <c r="R284" s="15" t="n">
        <v>3891155.9</v>
      </c>
      <c r="S284" s="15" t="n"/>
      <c r="T284" s="15" t="n"/>
      <c r="U284" s="15" t="n"/>
      <c r="V284" s="15" t="n">
        <f aca="false" ca="false" dt2D="false" dtr="false" t="normal">$M284/($J284+$K284)</f>
        <v>5052.393916905851</v>
      </c>
      <c r="W284" s="15" t="n">
        <f aca="false" ca="false" dt2D="false" dtr="false" t="normal">$M284/($J284+$K284)</f>
        <v>5052.393916905851</v>
      </c>
      <c r="X284" s="12" t="n">
        <v>2026</v>
      </c>
      <c r="Y284" s="15" t="n"/>
      <c r="Z284" s="28" t="n">
        <f aca="false" ca="false" dt2D="false" dtr="false" t="normal">AC284-R284</f>
        <v>511869.8560000011</v>
      </c>
      <c r="AA284" s="30" t="n">
        <v>591635.64</v>
      </c>
      <c r="AB284" s="30" t="n">
        <f aca="false" ca="false" dt2D="false" dtr="false" t="normal">+(J284*12.71+K284*25.41)*12</f>
        <v>146767.52520000003</v>
      </c>
      <c r="AC284" s="30" t="n">
        <f aca="false" ca="false" dt2D="false" dtr="false" t="normal">+(J284*12.71+K284*25.41)*12*30</f>
        <v>4403025.756000001</v>
      </c>
      <c r="AD284" s="4" t="n"/>
      <c r="AF284" s="33" t="n"/>
    </row>
    <row customHeight="true" ht="12.75" outlineLevel="0" r="285">
      <c r="A285" s="8" t="n">
        <f aca="false" ca="false" dt2D="false" dtr="false" t="normal">+A284+1</f>
        <v>245</v>
      </c>
      <c r="B285" s="8" t="n">
        <f aca="false" ca="false" dt2D="false" dtr="false" t="normal">+B284+1</f>
        <v>97</v>
      </c>
      <c r="C285" s="106" t="s">
        <v>3</v>
      </c>
      <c r="D285" s="8" t="s">
        <v>618</v>
      </c>
      <c r="E285" s="56" t="s">
        <v>53</v>
      </c>
      <c r="F285" s="12" t="s">
        <v>5</v>
      </c>
      <c r="G285" s="12" t="n">
        <v>2</v>
      </c>
      <c r="H285" s="12" t="n">
        <v>3</v>
      </c>
      <c r="I285" s="56" t="n">
        <v>1129.37</v>
      </c>
      <c r="J285" s="56" t="n">
        <v>1129.37</v>
      </c>
      <c r="K285" s="56" t="n">
        <v>0</v>
      </c>
      <c r="L285" s="55" t="n">
        <v>43</v>
      </c>
      <c r="M285" s="15" t="n">
        <f aca="false" ca="false" dt2D="false" dtr="false" t="normal">SUM(N285:R285)</f>
        <v>5706022.12</v>
      </c>
      <c r="N285" s="15" t="n"/>
      <c r="O285" s="15" t="n"/>
      <c r="P285" s="15" t="n"/>
      <c r="Q285" s="15" t="n">
        <v>1034862.58</v>
      </c>
      <c r="R285" s="15" t="n">
        <v>4671159.54</v>
      </c>
      <c r="S285" s="15" t="n"/>
      <c r="T285" s="15" t="n"/>
      <c r="U285" s="15" t="n"/>
      <c r="V285" s="15" t="n">
        <f aca="false" ca="false" dt2D="false" dtr="false" t="normal">$M285/($J285+$K285)</f>
        <v>5052.393918733454</v>
      </c>
      <c r="W285" s="15" t="n">
        <f aca="false" ca="false" dt2D="false" dtr="false" t="normal">$M285/($J285+$K285)</f>
        <v>5052.393918733454</v>
      </c>
      <c r="X285" s="12" t="n">
        <v>2026</v>
      </c>
      <c r="Y285" s="15" t="n"/>
      <c r="Z285" s="28" t="n">
        <f aca="false" ca="false" dt2D="false" dtr="false" t="normal">AC285-R285</f>
        <v>496385.8320000004</v>
      </c>
      <c r="AA285" s="30" t="n">
        <v>862611.07</v>
      </c>
      <c r="AB285" s="30" t="n">
        <f aca="false" ca="false" dt2D="false" dtr="false" t="normal">+(J285*12.71+K285*25.41)*12</f>
        <v>172251.5124</v>
      </c>
      <c r="AC285" s="30" t="n">
        <f aca="false" ca="false" dt2D="false" dtr="false" t="normal">+(J285*12.71+K285*25.41)*12*30</f>
        <v>5167545.372</v>
      </c>
      <c r="AD285" s="4" t="n"/>
      <c r="AF285" s="33" t="n"/>
    </row>
    <row customHeight="true" ht="11.25" outlineLevel="0" r="286">
      <c r="A286" s="8" t="n">
        <f aca="false" ca="false" dt2D="false" dtr="false" t="normal">+A285+1</f>
        <v>246</v>
      </c>
      <c r="B286" s="8" t="n">
        <f aca="false" ca="false" dt2D="false" dtr="false" t="normal">+B285+1</f>
        <v>98</v>
      </c>
      <c r="C286" s="106" t="s">
        <v>3</v>
      </c>
      <c r="D286" s="8" t="s">
        <v>619</v>
      </c>
      <c r="E286" s="56" t="s">
        <v>269</v>
      </c>
      <c r="F286" s="12" t="s">
        <v>5</v>
      </c>
      <c r="G286" s="12" t="n">
        <v>2</v>
      </c>
      <c r="H286" s="12" t="n">
        <v>2</v>
      </c>
      <c r="I286" s="56" t="n">
        <v>845.7</v>
      </c>
      <c r="J286" s="56" t="n">
        <v>845.7</v>
      </c>
      <c r="K286" s="56" t="n">
        <v>0</v>
      </c>
      <c r="L286" s="55" t="n">
        <v>33</v>
      </c>
      <c r="M286" s="15" t="n">
        <f aca="false" ca="false" dt2D="false" dtr="false" t="normal">SUM(N286:R286)</f>
        <v>968654.93</v>
      </c>
      <c r="N286" s="15" t="n"/>
      <c r="O286" s="15" t="n"/>
      <c r="P286" s="15" t="n"/>
      <c r="Q286" s="15" t="n">
        <v>128986.16</v>
      </c>
      <c r="R286" s="15" t="n">
        <v>839668.77</v>
      </c>
      <c r="S286" s="15" t="n"/>
      <c r="T286" s="15" t="n"/>
      <c r="U286" s="15" t="n"/>
      <c r="V286" s="15" t="n">
        <f aca="false" ca="false" dt2D="false" dtr="false" t="normal">$M286/($J286+$K286)</f>
        <v>1145.388352843798</v>
      </c>
      <c r="W286" s="15" t="n">
        <f aca="false" ca="false" dt2D="false" dtr="false" t="normal">$M286/($J286+$K286)</f>
        <v>1145.388352843798</v>
      </c>
      <c r="X286" s="12" t="n">
        <v>2026</v>
      </c>
      <c r="Y286" s="15" t="n"/>
      <c r="Z286" s="28" t="n">
        <f aca="false" ca="false" dt2D="false" dtr="false" t="normal">AC286-R286</f>
        <v>2783777.9800000004</v>
      </c>
      <c r="AA286" s="30" t="n">
        <v>0</v>
      </c>
      <c r="AB286" s="30" t="n">
        <f aca="false" ca="false" dt2D="false" dtr="false" t="normal">+(J286*12.71+K286*25.41)*12</f>
        <v>128986.16400000002</v>
      </c>
      <c r="AC286" s="30" t="n">
        <f aca="false" ca="false" dt2D="false" dtr="false" t="normal">+(J286*12.71+K286*25.41)*12*30-'[7]Лист1'!$AQ$41</f>
        <v>3623446.7500000005</v>
      </c>
      <c r="AD286" s="4" t="n"/>
      <c r="AF286" s="33" t="n"/>
    </row>
    <row customHeight="true" ht="13.5" outlineLevel="0" r="287">
      <c r="A287" s="8" t="n">
        <f aca="false" ca="false" dt2D="false" dtr="false" t="normal">+A286+1</f>
        <v>247</v>
      </c>
      <c r="B287" s="8" t="n">
        <f aca="false" ca="false" dt2D="false" dtr="false" t="normal">+B286+1</f>
        <v>99</v>
      </c>
      <c r="C287" s="106" t="s">
        <v>3</v>
      </c>
      <c r="D287" s="8" t="s">
        <v>620</v>
      </c>
      <c r="E287" s="56" t="s">
        <v>274</v>
      </c>
      <c r="F287" s="12" t="s">
        <v>5</v>
      </c>
      <c r="G287" s="12" t="n">
        <v>2</v>
      </c>
      <c r="H287" s="12" t="n">
        <v>2</v>
      </c>
      <c r="I287" s="56" t="n">
        <v>730.46</v>
      </c>
      <c r="J287" s="56" t="n">
        <v>635.11</v>
      </c>
      <c r="K287" s="56" t="n">
        <v>95.35</v>
      </c>
      <c r="L287" s="55" t="n">
        <v>28</v>
      </c>
      <c r="M287" s="15" t="n">
        <f aca="false" ca="false" dt2D="false" dtr="false" t="normal">SUM(N287:R287)</f>
        <v>6495379.720000001</v>
      </c>
      <c r="N287" s="15" t="n"/>
      <c r="O287" s="15" t="n">
        <v>3122648</v>
      </c>
      <c r="P287" s="15" t="n"/>
      <c r="Q287" s="15" t="n">
        <v>125941.1</v>
      </c>
      <c r="R287" s="15" t="n">
        <v>3246790.62</v>
      </c>
      <c r="S287" s="15" t="n"/>
      <c r="T287" s="15" t="n"/>
      <c r="U287" s="15" t="n"/>
      <c r="V287" s="15" t="n">
        <f aca="false" ca="false" dt2D="false" dtr="false" t="normal">$M287/($J287+$K287)</f>
        <v>8892.177148646058</v>
      </c>
      <c r="W287" s="15" t="n">
        <f aca="false" ca="false" dt2D="false" dtr="false" t="normal">$M287/($J287+$K287)</f>
        <v>8892.177148646058</v>
      </c>
      <c r="X287" s="12" t="n">
        <v>2026</v>
      </c>
      <c r="Y287" s="15" t="n"/>
      <c r="Z287" s="28" t="n">
        <f aca="false" ca="false" dt2D="false" dtr="false" t="normal">AC287-R287</f>
        <v>-0.004000000189989805</v>
      </c>
      <c r="AA287" s="30" t="n">
        <v>0</v>
      </c>
      <c r="AB287" s="30" t="n">
        <f aca="false" ca="false" dt2D="false" dtr="false" t="normal">+(J287*12.71+K287*25.41)*12</f>
        <v>125941.0992</v>
      </c>
      <c r="AC287" s="30" t="n">
        <f aca="false" ca="false" dt2D="false" dtr="false" t="normal">+(J287*12.71+K287*25.41)*12*30-'[7]Лист1'!$AQ$43</f>
        <v>3246790.616</v>
      </c>
      <c r="AD287" s="4" t="n"/>
      <c r="AF287" s="33" t="n"/>
    </row>
    <row customHeight="true" ht="12.75" outlineLevel="0" r="288">
      <c r="A288" s="8" t="n">
        <f aca="false" ca="false" dt2D="false" dtr="false" t="normal">+A287+1</f>
        <v>248</v>
      </c>
      <c r="B288" s="8" t="n">
        <f aca="false" ca="false" dt2D="false" dtr="false" t="normal">+B287+1</f>
        <v>100</v>
      </c>
      <c r="C288" s="106" t="s">
        <v>3</v>
      </c>
      <c r="D288" s="8" t="s">
        <v>621</v>
      </c>
      <c r="E288" s="56" t="s">
        <v>122</v>
      </c>
      <c r="F288" s="12" t="s">
        <v>5</v>
      </c>
      <c r="G288" s="12" t="n">
        <v>2</v>
      </c>
      <c r="H288" s="12" t="n">
        <v>2</v>
      </c>
      <c r="I288" s="56" t="n">
        <v>727.83</v>
      </c>
      <c r="J288" s="56" t="n">
        <v>603.3</v>
      </c>
      <c r="K288" s="56" t="n">
        <v>124.53</v>
      </c>
      <c r="L288" s="55" t="n">
        <v>20</v>
      </c>
      <c r="M288" s="15" t="n">
        <f aca="false" ca="false" dt2D="false" dtr="false" t="normal">SUM(N288:R288)</f>
        <v>6471993.300000001</v>
      </c>
      <c r="N288" s="15" t="n"/>
      <c r="O288" s="15" t="n">
        <v>3101908.2</v>
      </c>
      <c r="P288" s="15" t="n"/>
      <c r="Q288" s="15" t="n">
        <v>129987</v>
      </c>
      <c r="R288" s="15" t="n">
        <v>3240098.1</v>
      </c>
      <c r="S288" s="15" t="n"/>
      <c r="T288" s="15" t="n"/>
      <c r="U288" s="15" t="n"/>
      <c r="V288" s="15" t="n">
        <f aca="false" ca="false" dt2D="false" dtr="false" t="normal">$M288/($J288+$K288)</f>
        <v>8892.17715675364</v>
      </c>
      <c r="W288" s="15" t="n">
        <f aca="false" ca="false" dt2D="false" dtr="false" t="normal">$M288/($J288+$K288)</f>
        <v>8892.17715675364</v>
      </c>
      <c r="X288" s="12" t="n">
        <v>2026</v>
      </c>
      <c r="Y288" s="15" t="n"/>
      <c r="Z288" s="28" t="n">
        <f aca="false" ca="false" dt2D="false" dtr="false" t="normal">AC288-R288</f>
        <v>-0.001999999862164259</v>
      </c>
      <c r="AA288" s="30" t="n">
        <v>0</v>
      </c>
      <c r="AB288" s="30" t="n">
        <f aca="false" ca="false" dt2D="false" dtr="false" t="normal">+(J288*12.71+K288*25.41)*12</f>
        <v>129987.0036</v>
      </c>
      <c r="AC288" s="30" t="n">
        <f aca="false" ca="false" dt2D="false" dtr="false" t="normal">+(J288*12.71+K288*25.41)*12*30-'[7]Лист1'!$AQ$44</f>
        <v>3240098.098</v>
      </c>
      <c r="AD288" s="4" t="n"/>
      <c r="AF288" s="33" t="n"/>
    </row>
    <row customHeight="true" ht="12.75" outlineLevel="0" r="289">
      <c r="A289" s="8" t="n">
        <f aca="false" ca="false" dt2D="false" dtr="false" t="normal">+A288+1</f>
        <v>249</v>
      </c>
      <c r="B289" s="8" t="n">
        <f aca="false" ca="false" dt2D="false" dtr="false" t="normal">+B288+1</f>
        <v>101</v>
      </c>
      <c r="C289" s="106" t="s">
        <v>3</v>
      </c>
      <c r="D289" s="8" t="s">
        <v>622</v>
      </c>
      <c r="E289" s="56" t="s">
        <v>83</v>
      </c>
      <c r="F289" s="12" t="s">
        <v>5</v>
      </c>
      <c r="G289" s="12" t="n">
        <v>2</v>
      </c>
      <c r="H289" s="12" t="n">
        <v>2</v>
      </c>
      <c r="I289" s="56" t="n">
        <v>798.9</v>
      </c>
      <c r="J289" s="56" t="n">
        <v>798.9</v>
      </c>
      <c r="K289" s="56" t="n">
        <v>0</v>
      </c>
      <c r="L289" s="55" t="n">
        <v>30</v>
      </c>
      <c r="M289" s="15" t="n">
        <f aca="false" ca="false" dt2D="false" dtr="false" t="normal">SUM(N289:R289)</f>
        <v>4036357.51</v>
      </c>
      <c r="N289" s="15" t="n"/>
      <c r="O289" s="15" t="n"/>
      <c r="P289" s="15" t="n"/>
      <c r="Q289" s="15" t="n">
        <v>781645.53</v>
      </c>
      <c r="R289" s="15" t="n">
        <v>3254711.98</v>
      </c>
      <c r="S289" s="15" t="n"/>
      <c r="T289" s="15" t="n"/>
      <c r="U289" s="15" t="n"/>
      <c r="V289" s="15" t="n">
        <f aca="false" ca="false" dt2D="false" dtr="false" t="normal">$M289/($J289+$K289)</f>
        <v>5052.393929152585</v>
      </c>
      <c r="W289" s="15" t="n">
        <f aca="false" ca="false" dt2D="false" dtr="false" t="normal">$M289/($J289+$K289)</f>
        <v>5052.393929152585</v>
      </c>
      <c r="X289" s="12" t="n">
        <v>2026</v>
      </c>
      <c r="Y289" s="15" t="n"/>
      <c r="Z289" s="28" t="n">
        <f aca="false" ca="false" dt2D="false" dtr="false" t="normal">AC289-R289</f>
        <v>400734.85999999987</v>
      </c>
      <c r="AA289" s="30" t="n">
        <v>659797.3</v>
      </c>
      <c r="AB289" s="30" t="n">
        <f aca="false" ca="false" dt2D="false" dtr="false" t="normal">+(J289*12.71+K289*25.41)*12</f>
        <v>121848.228</v>
      </c>
      <c r="AC289" s="30" t="n">
        <f aca="false" ca="false" dt2D="false" dtr="false" t="normal">+(J289*12.71+K289*25.41)*12*30</f>
        <v>3655446.84</v>
      </c>
      <c r="AD289" s="4" t="n"/>
      <c r="AF289" s="33" t="n"/>
    </row>
    <row customHeight="true" ht="12.75" outlineLevel="0" r="290">
      <c r="A290" s="8" t="n">
        <f aca="false" ca="false" dt2D="false" dtr="false" t="normal">+A289+1</f>
        <v>250</v>
      </c>
      <c r="B290" s="8" t="n">
        <f aca="false" ca="false" dt2D="false" dtr="false" t="normal">+B289+1</f>
        <v>102</v>
      </c>
      <c r="C290" s="106" t="s">
        <v>25</v>
      </c>
      <c r="D290" s="8" t="s">
        <v>623</v>
      </c>
      <c r="E290" s="56" t="s">
        <v>131</v>
      </c>
      <c r="F290" s="12" t="s">
        <v>5</v>
      </c>
      <c r="G290" s="12" t="n">
        <v>2</v>
      </c>
      <c r="H290" s="12" t="n">
        <v>2</v>
      </c>
      <c r="I290" s="56" t="n">
        <v>562.19</v>
      </c>
      <c r="J290" s="56" t="n">
        <v>562.19</v>
      </c>
      <c r="K290" s="56" t="n">
        <v>0</v>
      </c>
      <c r="L290" s="55" t="n">
        <v>25</v>
      </c>
      <c r="M290" s="15" t="n">
        <f aca="false" ca="false" dt2D="false" dtr="false" t="normal">SUM(N290:R290)</f>
        <v>2840405.33</v>
      </c>
      <c r="N290" s="15" t="n"/>
      <c r="O290" s="15" t="n">
        <v>192460.19</v>
      </c>
      <c r="P290" s="15" t="n"/>
      <c r="Q290" s="15" t="n">
        <v>85745.22</v>
      </c>
      <c r="R290" s="15" t="n">
        <v>2562199.92</v>
      </c>
      <c r="S290" s="15" t="n"/>
      <c r="T290" s="15" t="n"/>
      <c r="U290" s="15" t="n"/>
      <c r="V290" s="15" t="n">
        <f aca="false" ca="false" dt2D="false" dtr="false" t="normal">$M290/($J290+$K290)</f>
        <v>5052.393905974848</v>
      </c>
      <c r="W290" s="15" t="n">
        <f aca="false" ca="false" dt2D="false" dtr="false" t="normal">$M290/($J290+$K290)</f>
        <v>5052.393905974848</v>
      </c>
      <c r="X290" s="12" t="n">
        <v>2026</v>
      </c>
      <c r="Y290" s="15" t="n"/>
      <c r="Z290" s="28" t="n">
        <f aca="false" ca="false" dt2D="false" dtr="false" t="normal">AC290-R290</f>
        <v>0.0040000006556510925</v>
      </c>
      <c r="AA290" s="30" t="n">
        <v>0</v>
      </c>
      <c r="AB290" s="30" t="n">
        <f aca="false" ca="false" dt2D="false" dtr="false" t="normal">+(J290*12.71+K290*25.41)*12</f>
        <v>85745.21880000002</v>
      </c>
      <c r="AC290" s="30" t="n">
        <f aca="false" ca="false" dt2D="false" dtr="false" t="normal">+(J290*12.71+K290*25.41)*12*30-'[7]Лист1'!$AQ$46</f>
        <v>2562199.9240000006</v>
      </c>
      <c r="AD290" s="4" t="n"/>
      <c r="AF290" s="33" t="n"/>
    </row>
    <row customHeight="true" ht="12.75" outlineLevel="0" r="291">
      <c r="A291" s="8" t="n">
        <f aca="false" ca="false" dt2D="false" dtr="false" t="normal">+A290+1</f>
        <v>251</v>
      </c>
      <c r="B291" s="8" t="n">
        <f aca="false" ca="false" dt2D="false" dtr="false" t="normal">+B290+1</f>
        <v>103</v>
      </c>
      <c r="C291" s="106" t="s">
        <v>25</v>
      </c>
      <c r="D291" s="8" t="s">
        <v>624</v>
      </c>
      <c r="E291" s="56" t="s">
        <v>131</v>
      </c>
      <c r="F291" s="12" t="s">
        <v>5</v>
      </c>
      <c r="G291" s="12" t="n">
        <v>5</v>
      </c>
      <c r="H291" s="12" t="n">
        <v>2</v>
      </c>
      <c r="I291" s="56" t="n">
        <v>865.12</v>
      </c>
      <c r="J291" s="56" t="n">
        <v>865.12</v>
      </c>
      <c r="K291" s="56" t="n">
        <v>0</v>
      </c>
      <c r="L291" s="55" t="n">
        <v>28</v>
      </c>
      <c r="M291" s="15" t="n">
        <f aca="false" ca="false" dt2D="false" dtr="false" t="normal">SUM(N291:R291)</f>
        <v>3824587.31</v>
      </c>
      <c r="N291" s="15" t="n"/>
      <c r="O291" s="15" t="n"/>
      <c r="P291" s="15" t="n"/>
      <c r="Q291" s="15" t="n">
        <v>131948.1</v>
      </c>
      <c r="R291" s="15" t="n">
        <v>3692639.21</v>
      </c>
      <c r="S291" s="15" t="n"/>
      <c r="T291" s="15" t="n"/>
      <c r="U291" s="15" t="n"/>
      <c r="V291" s="15" t="n">
        <f aca="false" ca="false" dt2D="false" dtr="false" t="normal">$M291/($J291+$K291)</f>
        <v>4420.874919086369</v>
      </c>
      <c r="W291" s="15" t="n">
        <f aca="false" ca="false" dt2D="false" dtr="false" t="normal">$M291/($J291+$K291)</f>
        <v>4420.874919086369</v>
      </c>
      <c r="X291" s="12" t="n">
        <v>2026</v>
      </c>
      <c r="Y291" s="15" t="n"/>
      <c r="Z291" s="28" t="n">
        <f aca="false" ca="false" dt2D="false" dtr="false" t="normal">AC291-R291</f>
        <v>40982.392000000924</v>
      </c>
      <c r="AA291" s="30" t="n">
        <v>0</v>
      </c>
      <c r="AB291" s="30" t="n">
        <f aca="false" ca="false" dt2D="false" dtr="false" t="normal">+(J291*12.71+K291*25.41)*12</f>
        <v>131948.10240000003</v>
      </c>
      <c r="AC291" s="30" t="n">
        <f aca="false" ca="false" dt2D="false" dtr="false" t="normal">+(J291*12.71+K291*25.41)*12*30-'[7]Лист1'!$AQ$48</f>
        <v>3733621.602000001</v>
      </c>
      <c r="AD291" s="4" t="n"/>
      <c r="AF291" s="33" t="n"/>
    </row>
    <row customHeight="true" ht="12.75" outlineLevel="0" r="292">
      <c r="A292" s="8" t="n">
        <f aca="false" ca="false" dt2D="false" dtr="false" t="normal">+A291+1</f>
        <v>252</v>
      </c>
      <c r="B292" s="8" t="n">
        <f aca="false" ca="false" dt2D="false" dtr="false" t="normal">+B291+1</f>
        <v>104</v>
      </c>
      <c r="C292" s="106" t="s">
        <v>25</v>
      </c>
      <c r="D292" s="8" t="s">
        <v>625</v>
      </c>
      <c r="E292" s="56" t="s">
        <v>53</v>
      </c>
      <c r="F292" s="12" t="s">
        <v>5</v>
      </c>
      <c r="G292" s="12" t="n">
        <v>3</v>
      </c>
      <c r="H292" s="12" t="n">
        <v>2</v>
      </c>
      <c r="I292" s="56" t="n">
        <v>948.32</v>
      </c>
      <c r="J292" s="56" t="n">
        <v>948.32</v>
      </c>
      <c r="K292" s="56" t="n">
        <v>0</v>
      </c>
      <c r="L292" s="55" t="n">
        <v>26</v>
      </c>
      <c r="M292" s="15" t="n">
        <f aca="false" ca="false" dt2D="false" dtr="false" t="normal">SUM(N292:R292)</f>
        <v>4791286.21</v>
      </c>
      <c r="N292" s="15" t="n"/>
      <c r="O292" s="15" t="n"/>
      <c r="P292" s="15" t="n"/>
      <c r="Q292" s="15" t="n">
        <v>922770.95</v>
      </c>
      <c r="R292" s="15" t="n">
        <v>3868515.26</v>
      </c>
      <c r="S292" s="15" t="n"/>
      <c r="T292" s="15" t="n"/>
      <c r="U292" s="15" t="n"/>
      <c r="V292" s="15" t="n">
        <f aca="false" ca="false" dt2D="false" dtr="false" t="normal">$M292/($J292+$K292)</f>
        <v>5052.393928209886</v>
      </c>
      <c r="W292" s="15" t="n">
        <f aca="false" ca="false" dt2D="false" dtr="false" t="normal">$M292/($J292+$K292)</f>
        <v>5052.393928209886</v>
      </c>
      <c r="X292" s="12" t="n">
        <v>2026</v>
      </c>
      <c r="Y292" s="15" t="n"/>
      <c r="Z292" s="28" t="n">
        <f aca="false" ca="false" dt2D="false" dtr="false" t="normal">AC292-R292</f>
        <v>470617.7320000008</v>
      </c>
      <c r="AA292" s="30" t="n">
        <v>778133.18</v>
      </c>
      <c r="AB292" s="30" t="n">
        <f aca="false" ca="false" dt2D="false" dtr="false" t="normal">+(J292*12.71+K292*25.41)*12</f>
        <v>144637.76640000002</v>
      </c>
      <c r="AC292" s="30" t="n">
        <f aca="false" ca="false" dt2D="false" dtr="false" t="normal">+(J292*12.71+K292*25.41)*12*30</f>
        <v>4339132.992000001</v>
      </c>
      <c r="AD292" s="4" t="n"/>
      <c r="AF292" s="33" t="n"/>
    </row>
    <row customHeight="true" ht="12.75" outlineLevel="0" r="293">
      <c r="A293" s="8" t="n">
        <f aca="false" ca="false" dt2D="false" dtr="false" t="normal">+A292+1</f>
        <v>253</v>
      </c>
      <c r="B293" s="8" t="n">
        <f aca="false" ca="false" dt2D="false" dtr="false" t="normal">+B292+1</f>
        <v>105</v>
      </c>
      <c r="C293" s="106" t="s">
        <v>25</v>
      </c>
      <c r="D293" s="8" t="s">
        <v>626</v>
      </c>
      <c r="E293" s="56" t="s">
        <v>117</v>
      </c>
      <c r="F293" s="12" t="s">
        <v>5</v>
      </c>
      <c r="G293" s="12" t="n">
        <v>2</v>
      </c>
      <c r="H293" s="12" t="n">
        <v>1</v>
      </c>
      <c r="I293" s="56" t="n">
        <v>698.48</v>
      </c>
      <c r="J293" s="56" t="n">
        <v>698.48</v>
      </c>
      <c r="K293" s="56" t="n">
        <v>0</v>
      </c>
      <c r="L293" s="55" t="n">
        <v>24</v>
      </c>
      <c r="M293" s="15" t="n">
        <f aca="false" ca="false" dt2D="false" dtr="false" t="normal">SUM(N293:R293)</f>
        <v>3528996.1</v>
      </c>
      <c r="N293" s="15" t="n"/>
      <c r="O293" s="15" t="n"/>
      <c r="P293" s="15" t="n"/>
      <c r="Q293" s="15" t="n">
        <v>478870.16</v>
      </c>
      <c r="R293" s="15" t="n">
        <v>3050125.94</v>
      </c>
      <c r="S293" s="15" t="n"/>
      <c r="T293" s="15" t="n"/>
      <c r="U293" s="15" t="n"/>
      <c r="V293" s="15" t="n">
        <f aca="false" ca="false" dt2D="false" dtr="false" t="normal">$M293/($J293+$K293)</f>
        <v>5052.393912495705</v>
      </c>
      <c r="W293" s="15" t="n">
        <f aca="false" ca="false" dt2D="false" dtr="false" t="normal">$M293/($J293+$K293)</f>
        <v>5052.393912495705</v>
      </c>
      <c r="X293" s="12" t="n">
        <v>2026</v>
      </c>
      <c r="Y293" s="15" t="n"/>
      <c r="Z293" s="28" t="n">
        <f aca="false" ca="false" dt2D="false" dtr="false" t="normal">AC293-R293</f>
        <v>145839.14800000004</v>
      </c>
      <c r="AA293" s="30" t="n">
        <v>372337.99</v>
      </c>
      <c r="AB293" s="30" t="n">
        <f aca="false" ca="false" dt2D="false" dtr="false" t="normal">+(J293*12.71+K293*25.41)*12</f>
        <v>106532.1696</v>
      </c>
      <c r="AC293" s="30" t="n">
        <f aca="false" ca="false" dt2D="false" dtr="false" t="normal">+(J293*12.71+K293*25.41)*12*30</f>
        <v>3195965.088</v>
      </c>
      <c r="AD293" s="4" t="n"/>
      <c r="AF293" s="33" t="n"/>
    </row>
    <row customHeight="true" ht="12.75" outlineLevel="0" r="294">
      <c r="A294" s="8" t="n">
        <f aca="false" ca="false" dt2D="false" dtr="false" t="normal">+A293+1</f>
        <v>254</v>
      </c>
      <c r="B294" s="8" t="n">
        <f aca="false" ca="false" dt2D="false" dtr="false" t="normal">+B293+1</f>
        <v>106</v>
      </c>
      <c r="C294" s="106" t="s">
        <v>25</v>
      </c>
      <c r="D294" s="8" t="s">
        <v>627</v>
      </c>
      <c r="E294" s="56" t="s">
        <v>349</v>
      </c>
      <c r="F294" s="12" t="s">
        <v>5</v>
      </c>
      <c r="G294" s="12" t="n">
        <v>2</v>
      </c>
      <c r="H294" s="12" t="n">
        <v>2</v>
      </c>
      <c r="I294" s="56" t="n">
        <v>373.91</v>
      </c>
      <c r="J294" s="56" t="n">
        <v>373.91</v>
      </c>
      <c r="K294" s="56" t="n">
        <v>0</v>
      </c>
      <c r="L294" s="55" t="n">
        <v>11</v>
      </c>
      <c r="M294" s="15" t="n">
        <f aca="false" ca="false" dt2D="false" dtr="false" t="normal">SUM(N294:R294)</f>
        <v>3324873.96</v>
      </c>
      <c r="N294" s="15" t="n"/>
      <c r="O294" s="15" t="n">
        <v>1298645.02</v>
      </c>
      <c r="P294" s="15" t="n"/>
      <c r="Q294" s="15" t="n">
        <v>315366.34</v>
      </c>
      <c r="R294" s="15" t="n">
        <v>1710862.6</v>
      </c>
      <c r="S294" s="15" t="n"/>
      <c r="T294" s="15" t="n"/>
      <c r="U294" s="15" t="n"/>
      <c r="V294" s="15" t="n">
        <f aca="false" ca="false" dt2D="false" dtr="false" t="normal">$M294/($J294+$K294)</f>
        <v>8892.17715493033</v>
      </c>
      <c r="W294" s="15" t="n">
        <f aca="false" ca="false" dt2D="false" dtr="false" t="normal">$M294/($J294+$K294)</f>
        <v>8892.17715493033</v>
      </c>
      <c r="X294" s="12" t="n">
        <v>2026</v>
      </c>
      <c r="Y294" s="15" t="n"/>
      <c r="Z294" s="28" t="n">
        <f aca="false" ca="false" dt2D="false" dtr="false" t="normal">AC294-R294</f>
        <v>-0.003999999957159162</v>
      </c>
      <c r="AA294" s="30" t="n">
        <v>258337.59</v>
      </c>
      <c r="AB294" s="30" t="n">
        <f aca="false" ca="false" dt2D="false" dtr="false" t="normal">+(J294*12.71+K294*25.41)*12</f>
        <v>57028.75320000001</v>
      </c>
      <c r="AC294" s="30" t="n">
        <f aca="false" ca="false" dt2D="false" dtr="false" t="normal">+(J294*12.71+K294*25.41)*12*30</f>
        <v>1710862.5960000001</v>
      </c>
      <c r="AD294" s="4" t="n"/>
      <c r="AF294" s="33" t="n"/>
    </row>
    <row customHeight="true" ht="12.75" outlineLevel="0" r="295">
      <c r="A295" s="8" t="n">
        <f aca="false" ca="false" dt2D="false" dtr="false" t="normal">+A294+1</f>
        <v>255</v>
      </c>
      <c r="B295" s="8" t="n">
        <f aca="false" ca="false" dt2D="false" dtr="false" t="normal">+B294+1</f>
        <v>107</v>
      </c>
      <c r="C295" s="106" t="s">
        <v>51</v>
      </c>
      <c r="D295" s="8" t="s">
        <v>628</v>
      </c>
      <c r="E295" s="56" t="s">
        <v>131</v>
      </c>
      <c r="F295" s="12" t="s">
        <v>5</v>
      </c>
      <c r="G295" s="12" t="n">
        <v>2</v>
      </c>
      <c r="H295" s="12" t="n">
        <v>2</v>
      </c>
      <c r="I295" s="56" t="n">
        <v>892.81</v>
      </c>
      <c r="J295" s="56" t="n">
        <v>892.81</v>
      </c>
      <c r="K295" s="56" t="n">
        <v>0</v>
      </c>
      <c r="L295" s="55" t="n">
        <v>32</v>
      </c>
      <c r="M295" s="15" t="n">
        <f aca="false" ca="false" dt2D="false" dtr="false" t="normal">SUM(N295:S295)</f>
        <v>3251154.8800000004</v>
      </c>
      <c r="N295" s="15" t="n"/>
      <c r="O295" s="15" t="n">
        <v>2000030.36</v>
      </c>
      <c r="P295" s="15" t="n"/>
      <c r="Q295" s="15" t="n">
        <v>136171.38</v>
      </c>
      <c r="R295" s="15" t="n">
        <v>935924.35</v>
      </c>
      <c r="S295" s="15" t="n">
        <v>179028.79</v>
      </c>
      <c r="T295" s="15" t="n"/>
      <c r="U295" s="15" t="n"/>
      <c r="V295" s="15" t="n">
        <f aca="false" ca="false" dt2D="false" dtr="false" t="normal">$M295/($J295+$K295)</f>
        <v>3641.485736046864</v>
      </c>
      <c r="W295" s="15" t="n">
        <f aca="false" ca="false" dt2D="false" dtr="false" t="normal">$M295/($J295+$K295)</f>
        <v>3641.485736046864</v>
      </c>
      <c r="X295" s="12" t="n">
        <v>2026</v>
      </c>
      <c r="Y295" s="15" t="n"/>
      <c r="Z295" s="28" t="n">
        <f aca="false" ca="false" dt2D="false" dtr="false" t="normal">AC295-R295</f>
        <v>-0.003999999607913196</v>
      </c>
      <c r="AA295" s="30" t="n">
        <v>0</v>
      </c>
      <c r="AB295" s="30" t="n">
        <f aca="false" ca="false" dt2D="false" dtr="false" t="normal">+(J295*12.71+K295*25.41)*12</f>
        <v>136171.3812</v>
      </c>
      <c r="AC295" s="30" t="n">
        <f aca="false" ca="false" dt2D="false" dtr="false" t="normal">+(J295*12.71+K295*25.41)*12*30-'[7]Лист1'!$AQ$53</f>
        <v>935924.3460000004</v>
      </c>
      <c r="AD295" s="4" t="n"/>
      <c r="AF295" s="33" t="n"/>
    </row>
    <row customHeight="true" ht="12.75" outlineLevel="0" r="296">
      <c r="A296" s="8" t="n">
        <f aca="false" ca="false" dt2D="false" dtr="false" t="normal">+A295+1</f>
        <v>256</v>
      </c>
      <c r="B296" s="8" t="n">
        <f aca="false" ca="false" dt2D="false" dtr="false" t="normal">+B295+1</f>
        <v>108</v>
      </c>
      <c r="C296" s="106" t="s">
        <v>51</v>
      </c>
      <c r="D296" s="8" t="s">
        <v>629</v>
      </c>
      <c r="E296" s="56" t="s">
        <v>131</v>
      </c>
      <c r="F296" s="12" t="s">
        <v>5</v>
      </c>
      <c r="G296" s="12" t="n">
        <v>3</v>
      </c>
      <c r="H296" s="12" t="n">
        <v>2</v>
      </c>
      <c r="I296" s="56" t="n">
        <v>918.48</v>
      </c>
      <c r="J296" s="56" t="n">
        <v>918.48</v>
      </c>
      <c r="K296" s="56" t="n">
        <v>0</v>
      </c>
      <c r="L296" s="55" t="n">
        <v>40</v>
      </c>
      <c r="M296" s="15" t="n">
        <f aca="false" ca="false" dt2D="false" dtr="false" t="normal">SUM(N296:R296)</f>
        <v>3947827.47</v>
      </c>
      <c r="N296" s="15" t="n"/>
      <c r="O296" s="15" t="n"/>
      <c r="P296" s="15" t="n"/>
      <c r="Q296" s="15" t="n">
        <v>505252.08</v>
      </c>
      <c r="R296" s="15" t="n">
        <v>3442575.39</v>
      </c>
      <c r="S296" s="15" t="n"/>
      <c r="T296" s="15" t="n"/>
      <c r="U296" s="15" t="n"/>
      <c r="V296" s="15" t="n">
        <f aca="false" ca="false" dt2D="false" dtr="false" t="normal">$M296/($J296+$K296)</f>
        <v>4298.218219231774</v>
      </c>
      <c r="W296" s="15" t="n">
        <f aca="false" ca="false" dt2D="false" dtr="false" t="normal">$M296/($J296+$K296)</f>
        <v>4298.218219231774</v>
      </c>
      <c r="X296" s="12" t="n">
        <v>2026</v>
      </c>
      <c r="Y296" s="15" t="n"/>
      <c r="Z296" s="28" t="n">
        <f aca="false" ca="false" dt2D="false" dtr="false" t="normal">AC296-R296</f>
        <v>760021.6980000003</v>
      </c>
      <c r="AA296" s="30" t="n">
        <v>365165.51</v>
      </c>
      <c r="AB296" s="30" t="n">
        <f aca="false" ca="false" dt2D="false" dtr="false" t="normal">+(J296*12.71+K296*25.41)*12</f>
        <v>140086.56960000002</v>
      </c>
      <c r="AC296" s="30" t="n">
        <f aca="false" ca="false" dt2D="false" dtr="false" t="normal">+(J296*12.71+K296*25.41)*12*30</f>
        <v>4202597.088</v>
      </c>
      <c r="AD296" s="4" t="n"/>
      <c r="AF296" s="33" t="n"/>
    </row>
    <row customHeight="true" ht="12.75" outlineLevel="0" r="297">
      <c r="A297" s="8" t="n">
        <f aca="false" ca="false" dt2D="false" dtr="false" t="normal">+A296+1</f>
        <v>257</v>
      </c>
      <c r="B297" s="8" t="n">
        <f aca="false" ca="false" dt2D="false" dtr="false" t="normal">+B296+1</f>
        <v>109</v>
      </c>
      <c r="C297" s="106" t="s">
        <v>51</v>
      </c>
      <c r="D297" s="8" t="s">
        <v>630</v>
      </c>
      <c r="E297" s="56" t="s">
        <v>131</v>
      </c>
      <c r="F297" s="12" t="s">
        <v>5</v>
      </c>
      <c r="G297" s="12" t="n">
        <v>3</v>
      </c>
      <c r="H297" s="12" t="n">
        <v>2</v>
      </c>
      <c r="I297" s="56" t="n">
        <v>913.25</v>
      </c>
      <c r="J297" s="56" t="n">
        <v>913.25</v>
      </c>
      <c r="K297" s="56" t="n">
        <v>0</v>
      </c>
      <c r="L297" s="55" t="n">
        <v>40</v>
      </c>
      <c r="M297" s="15" t="n">
        <f aca="false" ca="false" dt2D="false" dtr="false" t="normal">SUM(N297:S297)</f>
        <v>4977295.43</v>
      </c>
      <c r="N297" s="15" t="n"/>
      <c r="O297" s="15" t="n"/>
      <c r="P297" s="15" t="n"/>
      <c r="Q297" s="15" t="n">
        <v>480385.17</v>
      </c>
      <c r="R297" s="15" t="n">
        <v>4178666.7</v>
      </c>
      <c r="S297" s="15" t="n">
        <v>318243.56</v>
      </c>
      <c r="T297" s="15" t="n"/>
      <c r="U297" s="15" t="n"/>
      <c r="V297" s="15" t="n">
        <f aca="false" ca="false" dt2D="false" dtr="false" t="normal">$M297/($J297+$K297)</f>
        <v>5450.0908075554335</v>
      </c>
      <c r="W297" s="15" t="n">
        <f aca="false" ca="false" dt2D="false" dtr="false" t="normal">$M297/($J297+$K297)</f>
        <v>5450.0908075554335</v>
      </c>
      <c r="X297" s="12" t="n">
        <v>2026</v>
      </c>
      <c r="Y297" s="15" t="n"/>
      <c r="Z297" s="28" t="n">
        <f aca="false" ca="false" dt2D="false" dtr="false" t="normal">AC297-R297</f>
        <v>0</v>
      </c>
      <c r="AA297" s="30" t="n">
        <v>341096.28</v>
      </c>
      <c r="AB297" s="30" t="n">
        <f aca="false" ca="false" dt2D="false" dtr="false" t="normal">+(J297*12.71+K297*25.41)*12</f>
        <v>139288.89</v>
      </c>
      <c r="AC297" s="30" t="n">
        <f aca="false" ca="false" dt2D="false" dtr="false" t="normal">+(J297*12.71+K297*25.41)*12*30</f>
        <v>4178666.7</v>
      </c>
      <c r="AD297" s="4" t="n"/>
      <c r="AF297" s="33" t="n"/>
    </row>
    <row customHeight="true" ht="12.75" outlineLevel="0" r="298">
      <c r="A298" s="8" t="n">
        <f aca="false" ca="false" dt2D="false" dtr="false" t="normal">+A297+1</f>
        <v>258</v>
      </c>
      <c r="B298" s="8" t="n">
        <f aca="false" ca="false" dt2D="false" dtr="false" t="normal">+B297+1</f>
        <v>110</v>
      </c>
      <c r="C298" s="106" t="s">
        <v>51</v>
      </c>
      <c r="D298" s="8" t="s">
        <v>631</v>
      </c>
      <c r="E298" s="56" t="s">
        <v>632</v>
      </c>
      <c r="F298" s="12" t="s">
        <v>5</v>
      </c>
      <c r="G298" s="12" t="n">
        <v>2</v>
      </c>
      <c r="H298" s="12" t="n">
        <v>2</v>
      </c>
      <c r="I298" s="56" t="n">
        <v>892.17</v>
      </c>
      <c r="J298" s="56" t="n">
        <v>637.97</v>
      </c>
      <c r="K298" s="56" t="n">
        <v>254.2</v>
      </c>
      <c r="L298" s="55" t="n">
        <v>27</v>
      </c>
      <c r="M298" s="15" t="n">
        <f aca="false" ca="false" dt2D="false" dtr="false" t="normal">SUM(N298:R298)</f>
        <v>7933333.6899999995</v>
      </c>
      <c r="N298" s="15" t="n"/>
      <c r="O298" s="15" t="n">
        <v>3233377.37</v>
      </c>
      <c r="P298" s="15" t="n"/>
      <c r="Q298" s="15" t="n">
        <v>174813.85</v>
      </c>
      <c r="R298" s="15" t="n">
        <v>4525142.47</v>
      </c>
      <c r="S298" s="15" t="n"/>
      <c r="T298" s="15" t="n"/>
      <c r="U298" s="15" t="n"/>
      <c r="V298" s="15" t="n">
        <f aca="false" ca="false" dt2D="false" dtr="false" t="normal">$M298/($J298+$K298)</f>
        <v>8892.177152336437</v>
      </c>
      <c r="W298" s="15" t="n">
        <f aca="false" ca="false" dt2D="false" dtr="false" t="normal">$M298/($J298+$K298)</f>
        <v>8892.177152336437</v>
      </c>
      <c r="X298" s="12" t="n">
        <v>2026</v>
      </c>
      <c r="Y298" s="15" t="n"/>
      <c r="Z298" s="28" t="n">
        <f aca="false" ca="false" dt2D="false" dtr="false" t="normal">AC298-R298</f>
        <v>0.002000001259148121</v>
      </c>
      <c r="AA298" s="30" t="n">
        <v>0</v>
      </c>
      <c r="AB298" s="30" t="n">
        <f aca="false" ca="false" dt2D="false" dtr="false" t="normal">+(J298*12.71+K298*25.41)*12</f>
        <v>174813.84840000002</v>
      </c>
      <c r="AC298" s="30" t="n">
        <f aca="false" ca="false" dt2D="false" dtr="false" t="normal">+(J298*12.71+K298*25.41)*12*30-'[7]Лист1'!$AQ$59</f>
        <v>4525142.472000001</v>
      </c>
      <c r="AD298" s="4" t="n"/>
      <c r="AF298" s="33" t="n"/>
    </row>
    <row customHeight="true" ht="12.75" outlineLevel="0" r="299">
      <c r="A299" s="8" t="n">
        <f aca="false" ca="false" dt2D="false" dtr="false" t="normal">+A298+1</f>
        <v>259</v>
      </c>
      <c r="B299" s="8" t="n">
        <f aca="false" ca="false" dt2D="false" dtr="false" t="normal">+B298+1</f>
        <v>111</v>
      </c>
      <c r="C299" s="106" t="s">
        <v>51</v>
      </c>
      <c r="D299" s="8" t="s">
        <v>633</v>
      </c>
      <c r="E299" s="56" t="s">
        <v>238</v>
      </c>
      <c r="F299" s="12" t="s">
        <v>5</v>
      </c>
      <c r="G299" s="12" t="n">
        <v>2</v>
      </c>
      <c r="H299" s="12" t="n">
        <v>2</v>
      </c>
      <c r="I299" s="56" t="n">
        <v>814.22</v>
      </c>
      <c r="J299" s="56" t="n">
        <v>596</v>
      </c>
      <c r="K299" s="56" t="n">
        <v>218.22</v>
      </c>
      <c r="L299" s="55" t="n">
        <v>18</v>
      </c>
      <c r="M299" s="15" t="n">
        <f aca="false" ca="false" dt2D="false" dtr="false" t="normal">SUM(N299:R299)</f>
        <v>7240188.470000001</v>
      </c>
      <c r="N299" s="15" t="n"/>
      <c r="O299" s="15" t="n">
        <v>2553158.51</v>
      </c>
      <c r="P299" s="15" t="n"/>
      <c r="Q299" s="15" t="n">
        <v>157441.56</v>
      </c>
      <c r="R299" s="15" t="n">
        <v>4529588.4</v>
      </c>
      <c r="S299" s="15" t="n"/>
      <c r="T299" s="15" t="n"/>
      <c r="U299" s="15" t="n"/>
      <c r="V299" s="15" t="n">
        <f aca="false" ca="false" dt2D="false" dtr="false" t="normal">$M299/($J299+$K299)</f>
        <v>8892.177138856821</v>
      </c>
      <c r="W299" s="15" t="n">
        <f aca="false" ca="false" dt2D="false" dtr="false" t="normal">$M299/($J299+$K299)</f>
        <v>8892.177138856821</v>
      </c>
      <c r="X299" s="12" t="n">
        <v>2026</v>
      </c>
      <c r="Y299" s="15" t="n"/>
      <c r="Z299" s="28" t="n">
        <f aca="false" ca="false" dt2D="false" dtr="false" t="normal">AC299-R299</f>
        <v>0.0019999993965029716</v>
      </c>
      <c r="AA299" s="30" t="n">
        <v>0</v>
      </c>
      <c r="AB299" s="30" t="n">
        <f aca="false" ca="false" dt2D="false" dtr="false" t="normal">+(J299*12.71+K299*25.41)*12</f>
        <v>157441.5624</v>
      </c>
      <c r="AC299" s="30" t="n">
        <f aca="false" ca="false" dt2D="false" dtr="false" t="normal">+(J299*12.71+K299*25.41)*12*30-'[7]Лист1'!$AQ$60</f>
        <v>4529588.402</v>
      </c>
      <c r="AD299" s="4" t="n"/>
      <c r="AF299" s="33" t="n"/>
    </row>
    <row customHeight="true" ht="12.75" outlineLevel="0" r="300">
      <c r="A300" s="8" t="n">
        <f aca="false" ca="false" dt2D="false" dtr="false" t="normal">+A299+1</f>
        <v>260</v>
      </c>
      <c r="B300" s="8" t="n">
        <f aca="false" ca="false" dt2D="false" dtr="false" t="normal">+B299+1</f>
        <v>112</v>
      </c>
      <c r="C300" s="106" t="s">
        <v>51</v>
      </c>
      <c r="D300" s="8" t="s">
        <v>635</v>
      </c>
      <c r="E300" s="56" t="s">
        <v>83</v>
      </c>
      <c r="F300" s="12" t="s">
        <v>5</v>
      </c>
      <c r="G300" s="12" t="n">
        <v>4</v>
      </c>
      <c r="H300" s="12" t="n">
        <v>4</v>
      </c>
      <c r="I300" s="56" t="n">
        <v>2547.81</v>
      </c>
      <c r="J300" s="56" t="n">
        <v>2475.91</v>
      </c>
      <c r="K300" s="56" t="n">
        <v>71.9000000000001</v>
      </c>
      <c r="L300" s="55" t="n">
        <v>84</v>
      </c>
      <c r="M300" s="15" t="n">
        <f aca="false" ca="false" dt2D="false" dtr="false" t="normal">SUM(N300:R300)</f>
        <v>11836694.299999999</v>
      </c>
      <c r="N300" s="15" t="n"/>
      <c r="O300" s="15" t="n"/>
      <c r="P300" s="15" t="n"/>
      <c r="Q300" s="15" t="n">
        <v>2101611.53</v>
      </c>
      <c r="R300" s="15" t="n">
        <v>9735082.77</v>
      </c>
      <c r="S300" s="15" t="n"/>
      <c r="T300" s="15" t="n"/>
      <c r="U300" s="15" t="n"/>
      <c r="V300" s="15" t="n">
        <f aca="false" ca="false" dt2D="false" dtr="false" t="normal">$M300/($J300+$K300)</f>
        <v>4645.830850809126</v>
      </c>
      <c r="W300" s="15" t="n">
        <f aca="false" ca="false" dt2D="false" dtr="false" t="normal">$M300/($J300+$K300)</f>
        <v>4645.830850809126</v>
      </c>
      <c r="X300" s="12" t="n">
        <v>2026</v>
      </c>
      <c r="Y300" s="15" t="n"/>
      <c r="Z300" s="28" t="n">
        <f aca="false" ca="false" dt2D="false" dtr="false" t="normal">AC300-R300</f>
        <v>2506556.9580000006</v>
      </c>
      <c r="AA300" s="30" t="n">
        <v>1693556.87</v>
      </c>
      <c r="AB300" s="30" t="n">
        <f aca="false" ca="false" dt2D="false" dtr="false" t="normal">+(J300*12.98+K300*25.97)*12</f>
        <v>408054.65760000004</v>
      </c>
      <c r="AC300" s="30" t="n">
        <f aca="false" ca="false" dt2D="false" dtr="false" t="normal">+(J300*12.98+K300*25.97)*12*30</f>
        <v>12241639.728</v>
      </c>
      <c r="AD300" s="4" t="n"/>
      <c r="AF300" s="33" t="n"/>
    </row>
    <row customHeight="true" ht="12.75" outlineLevel="0" r="301">
      <c r="A301" s="8" t="n">
        <f aca="false" ca="false" dt2D="false" dtr="false" t="normal">+A300+1</f>
        <v>261</v>
      </c>
      <c r="B301" s="8" t="n">
        <f aca="false" ca="false" dt2D="false" dtr="false" t="normal">+B300+1</f>
        <v>113</v>
      </c>
      <c r="C301" s="106" t="s">
        <v>51</v>
      </c>
      <c r="D301" s="8" t="s">
        <v>636</v>
      </c>
      <c r="E301" s="56" t="s">
        <v>140</v>
      </c>
      <c r="F301" s="12" t="s">
        <v>5</v>
      </c>
      <c r="G301" s="12" t="n">
        <v>5</v>
      </c>
      <c r="H301" s="12" t="n">
        <v>3</v>
      </c>
      <c r="I301" s="56" t="n">
        <v>2868.61</v>
      </c>
      <c r="J301" s="56" t="n">
        <v>2868.61</v>
      </c>
      <c r="K301" s="56" t="n">
        <v>0</v>
      </c>
      <c r="L301" s="55" t="n">
        <v>89</v>
      </c>
      <c r="M301" s="15" t="n">
        <f aca="false" ca="false" dt2D="false" dtr="false" t="normal">SUM(N301:R301)</f>
        <v>16135894.3</v>
      </c>
      <c r="N301" s="15" t="n"/>
      <c r="O301" s="15" t="n">
        <v>523361.61</v>
      </c>
      <c r="P301" s="15" t="n"/>
      <c r="Q301" s="15" t="n">
        <v>2486920.77</v>
      </c>
      <c r="R301" s="15" t="n">
        <v>13125611.92</v>
      </c>
      <c r="S301" s="15" t="n"/>
      <c r="T301" s="15" t="n"/>
      <c r="U301" s="15" t="n"/>
      <c r="V301" s="15" t="n">
        <f aca="false" ca="false" dt2D="false" dtr="false" t="normal">$M301/($J301+$K301)</f>
        <v>5624.987119197102</v>
      </c>
      <c r="W301" s="15" t="n">
        <f aca="false" ca="false" dt2D="false" dtr="false" t="normal">$M301/($J301+$K301)</f>
        <v>5624.987119197102</v>
      </c>
      <c r="X301" s="12" t="n">
        <v>2026</v>
      </c>
      <c r="Y301" s="15" t="n"/>
      <c r="Z301" s="28" t="n">
        <f aca="false" ca="false" dt2D="false" dtr="false" t="normal">AC301-R301</f>
        <v>-0.003999998793005943</v>
      </c>
      <c r="AA301" s="30" t="n">
        <v>2049400.37</v>
      </c>
      <c r="AB301" s="30" t="n">
        <f aca="false" ca="false" dt2D="false" dtr="false" t="normal">+(J301*12.71+K301*25.41)*12</f>
        <v>437520.3972</v>
      </c>
      <c r="AC301" s="30" t="n">
        <f aca="false" ca="false" dt2D="false" dtr="false" t="normal">+(J301*12.71+K301*25.41)*12*30</f>
        <v>13125611.916000001</v>
      </c>
      <c r="AD301" s="4" t="n"/>
      <c r="AF301" s="33" t="n"/>
    </row>
    <row customHeight="true" ht="12" outlineLevel="0" r="302">
      <c r="A302" s="8" t="n">
        <f aca="false" ca="false" dt2D="false" dtr="false" t="normal">+A301+1</f>
        <v>262</v>
      </c>
      <c r="B302" s="8" t="n">
        <f aca="false" ca="false" dt2D="false" dtr="false" t="normal">+B301+1</f>
        <v>114</v>
      </c>
      <c r="C302" s="106" t="s">
        <v>51</v>
      </c>
      <c r="D302" s="8" t="s">
        <v>637</v>
      </c>
      <c r="E302" s="56" t="s">
        <v>131</v>
      </c>
      <c r="F302" s="12" t="s">
        <v>5</v>
      </c>
      <c r="G302" s="12" t="n">
        <v>3</v>
      </c>
      <c r="H302" s="12" t="n">
        <v>2</v>
      </c>
      <c r="I302" s="56" t="n">
        <v>1225.2</v>
      </c>
      <c r="J302" s="56" t="n">
        <v>861.78</v>
      </c>
      <c r="K302" s="56" t="n">
        <v>363.42</v>
      </c>
      <c r="L302" s="55" t="n">
        <v>38</v>
      </c>
      <c r="M302" s="15" t="n">
        <f aca="false" ca="false" dt2D="false" dtr="false" t="normal">SUM(N302:R302)</f>
        <v>4215867.77</v>
      </c>
      <c r="N302" s="15" t="n"/>
      <c r="O302" s="15" t="n">
        <v>735588.43</v>
      </c>
      <c r="P302" s="15" t="n"/>
      <c r="Q302" s="15" t="n">
        <v>242252.71</v>
      </c>
      <c r="R302" s="15" t="n">
        <v>3238026.63</v>
      </c>
      <c r="S302" s="15" t="n"/>
      <c r="T302" s="15" t="n"/>
      <c r="U302" s="15" t="n"/>
      <c r="V302" s="15" t="n">
        <f aca="false" ca="false" dt2D="false" dtr="false" t="normal">$M302/($J302+$K302)</f>
        <v>3440.9629203395357</v>
      </c>
      <c r="W302" s="15" t="n">
        <f aca="false" ca="false" dt2D="false" dtr="false" t="normal">$M302/($J302+$K302)</f>
        <v>3440.9629203395357</v>
      </c>
      <c r="X302" s="12" t="n">
        <v>2026</v>
      </c>
      <c r="Y302" s="15" t="n"/>
      <c r="Z302" s="28" t="n">
        <f aca="false" ca="false" dt2D="false" dtr="false" t="normal">AC302-R302</f>
        <v>0</v>
      </c>
      <c r="AA302" s="30" t="n">
        <v>0</v>
      </c>
      <c r="AB302" s="30" t="n">
        <f aca="false" ca="false" dt2D="false" dtr="false" t="normal">+(J302*12.71+K302*25.41)*12</f>
        <v>242252.71200000003</v>
      </c>
      <c r="AC302" s="30" t="n">
        <f aca="false" ca="false" dt2D="false" dtr="false" t="normal">+(J302*12.71+K302*25.41)*12*30-'[7]Лист1'!$AQ$64</f>
        <v>3238026.6300000013</v>
      </c>
      <c r="AD302" s="4" t="n"/>
      <c r="AF302" s="33" t="n"/>
    </row>
    <row customHeight="true" ht="12.75" outlineLevel="0" r="303">
      <c r="A303" s="8" t="n">
        <f aca="false" ca="false" dt2D="false" dtr="false" t="normal">+A302+1</f>
        <v>263</v>
      </c>
      <c r="B303" s="8" t="n">
        <f aca="false" ca="false" dt2D="false" dtr="false" t="normal">+B302+1</f>
        <v>115</v>
      </c>
      <c r="C303" s="106" t="s">
        <v>51</v>
      </c>
      <c r="D303" s="8" t="s">
        <v>638</v>
      </c>
      <c r="E303" s="56" t="s">
        <v>53</v>
      </c>
      <c r="F303" s="12" t="s">
        <v>5</v>
      </c>
      <c r="G303" s="12" t="n">
        <v>3</v>
      </c>
      <c r="H303" s="12" t="n">
        <v>2</v>
      </c>
      <c r="I303" s="56" t="n">
        <v>1245.06</v>
      </c>
      <c r="J303" s="56" t="n">
        <v>890.12</v>
      </c>
      <c r="K303" s="56" t="n">
        <v>354.94</v>
      </c>
      <c r="L303" s="55" t="n">
        <v>45</v>
      </c>
      <c r="M303" s="15" t="n">
        <f aca="false" ca="false" dt2D="false" dtr="false" t="normal">SUM(N303:R303)</f>
        <v>14228409.959999999</v>
      </c>
      <c r="N303" s="15" t="n"/>
      <c r="O303" s="15" t="n">
        <v>6331999.02</v>
      </c>
      <c r="P303" s="15" t="n"/>
      <c r="Q303" s="15" t="n">
        <v>576728.72</v>
      </c>
      <c r="R303" s="15" t="n">
        <v>7319682.22</v>
      </c>
      <c r="S303" s="15" t="n"/>
      <c r="T303" s="15" t="n"/>
      <c r="U303" s="15" t="n"/>
      <c r="V303" s="15" t="n">
        <f aca="false" ca="false" dt2D="false" dtr="false" t="normal">$M303/($J303+$K303)</f>
        <v>11427.890993205147</v>
      </c>
      <c r="W303" s="15" t="n">
        <f aca="false" ca="false" dt2D="false" dtr="false" t="normal">$M303/($J303+$K303)</f>
        <v>11427.890993205147</v>
      </c>
      <c r="X303" s="12" t="n">
        <v>2026</v>
      </c>
      <c r="Y303" s="15" t="n"/>
      <c r="Z303" s="28" t="n">
        <f aca="false" ca="false" dt2D="false" dtr="false" t="normal">AC303-R303</f>
        <v>-0.003999998793005943</v>
      </c>
      <c r="AA303" s="30" t="n">
        <v>332739.31</v>
      </c>
      <c r="AB303" s="30" t="n">
        <f aca="false" ca="false" dt2D="false" dtr="false" t="normal">+(J303*12.71+K303*25.41)*12</f>
        <v>243989.40720000005</v>
      </c>
      <c r="AC303" s="30" t="n">
        <f aca="false" ca="false" dt2D="false" dtr="false" t="normal">+(J303*12.71+K303*25.41)*12*30</f>
        <v>7319682.216000001</v>
      </c>
      <c r="AD303" s="4" t="n"/>
      <c r="AF303" s="33" t="n"/>
    </row>
    <row customHeight="true" ht="12.75" outlineLevel="0" r="304">
      <c r="A304" s="8" t="n">
        <f aca="false" ca="false" dt2D="false" dtr="false" t="normal">+A303+1</f>
        <v>264</v>
      </c>
      <c r="B304" s="8" t="n">
        <f aca="false" ca="false" dt2D="false" dtr="false" t="normal">+B303+1</f>
        <v>116</v>
      </c>
      <c r="C304" s="106" t="s">
        <v>51</v>
      </c>
      <c r="D304" s="8" t="s">
        <v>639</v>
      </c>
      <c r="E304" s="56" t="s">
        <v>127</v>
      </c>
      <c r="F304" s="12" t="s">
        <v>5</v>
      </c>
      <c r="G304" s="12" t="n">
        <v>2</v>
      </c>
      <c r="H304" s="12" t="n">
        <v>2</v>
      </c>
      <c r="I304" s="56" t="n">
        <v>1050</v>
      </c>
      <c r="J304" s="56" t="n">
        <v>745.9</v>
      </c>
      <c r="K304" s="56" t="n">
        <v>304.1</v>
      </c>
      <c r="L304" s="55" t="n">
        <v>37</v>
      </c>
      <c r="M304" s="15" t="n">
        <f aca="false" ca="false" dt2D="false" dtr="false" t="normal">SUM(N304:R304)</f>
        <v>2263347.57</v>
      </c>
      <c r="N304" s="15" t="n"/>
      <c r="O304" s="15" t="n"/>
      <c r="P304" s="15" t="n"/>
      <c r="Q304" s="15" t="n">
        <v>206490.84</v>
      </c>
      <c r="R304" s="15" t="n">
        <v>2056856.73</v>
      </c>
      <c r="S304" s="15" t="n"/>
      <c r="T304" s="15" t="n"/>
      <c r="U304" s="15" t="n"/>
      <c r="V304" s="15" t="n">
        <f aca="false" ca="false" dt2D="false" dtr="false" t="normal">$M304/($J304+$K304)</f>
        <v>2155.569114285714</v>
      </c>
      <c r="W304" s="15" t="n">
        <f aca="false" ca="false" dt2D="false" dtr="false" t="normal">$M304/($J304+$K304)</f>
        <v>2155.569114285714</v>
      </c>
      <c r="X304" s="12" t="n">
        <v>2026</v>
      </c>
      <c r="Y304" s="15" t="n"/>
      <c r="Z304" s="28" t="n">
        <f aca="false" ca="false" dt2D="false" dtr="false" t="normal">AC304-R304</f>
        <v>2850963.8300000005</v>
      </c>
      <c r="AA304" s="30" t="n">
        <v>0</v>
      </c>
      <c r="AB304" s="30" t="n">
        <f aca="false" ca="false" dt2D="false" dtr="false" t="normal">+(J304*12.71+K304*25.41)*12</f>
        <v>206490.84</v>
      </c>
      <c r="AC304" s="30" t="n">
        <f aca="false" ca="false" dt2D="false" dtr="false" t="normal">+(J304*12.71+K304*25.41)*12*30-'[7]Лист1'!$AQ$66</f>
        <v>4907820.5600000005</v>
      </c>
      <c r="AD304" s="4" t="n"/>
      <c r="AF304" s="33" t="n"/>
    </row>
    <row customHeight="true" ht="12" outlineLevel="0" r="305">
      <c r="A305" s="8" t="n">
        <f aca="false" ca="false" dt2D="false" dtr="false" t="normal">+A304+1</f>
        <v>265</v>
      </c>
      <c r="B305" s="8" t="n">
        <f aca="false" ca="false" dt2D="false" dtr="false" t="normal">+B304+1</f>
        <v>117</v>
      </c>
      <c r="C305" s="106" t="s">
        <v>51</v>
      </c>
      <c r="D305" s="8" t="s">
        <v>640</v>
      </c>
      <c r="E305" s="56" t="s">
        <v>74</v>
      </c>
      <c r="F305" s="12" t="s">
        <v>5</v>
      </c>
      <c r="G305" s="12" t="n">
        <v>2</v>
      </c>
      <c r="H305" s="12" t="n">
        <v>2</v>
      </c>
      <c r="I305" s="56" t="n">
        <v>693.73</v>
      </c>
      <c r="J305" s="56" t="n">
        <v>648.73</v>
      </c>
      <c r="K305" s="56" t="n">
        <v>45</v>
      </c>
      <c r="L305" s="55" t="n">
        <v>77</v>
      </c>
      <c r="M305" s="15" t="n">
        <f aca="false" ca="false" dt2D="false" dtr="false" t="normal">SUM(N305:R305)</f>
        <v>794590.26</v>
      </c>
      <c r="N305" s="15" t="n"/>
      <c r="O305" s="15" t="n"/>
      <c r="P305" s="15" t="n"/>
      <c r="Q305" s="15" t="n">
        <v>112665.7</v>
      </c>
      <c r="R305" s="15" t="n">
        <v>681924.56</v>
      </c>
      <c r="S305" s="15" t="n"/>
      <c r="T305" s="15" t="n"/>
      <c r="U305" s="15" t="n"/>
      <c r="V305" s="15" t="n">
        <f aca="false" ca="false" dt2D="false" dtr="false" t="normal">$M305/($J305+$K305)</f>
        <v>1145.3883499344124</v>
      </c>
      <c r="W305" s="15" t="n">
        <f aca="false" ca="false" dt2D="false" dtr="false" t="normal">$M305/($J305+$K305)</f>
        <v>1145.3883499344124</v>
      </c>
      <c r="X305" s="12" t="n">
        <v>2026</v>
      </c>
      <c r="Y305" s="15" t="n"/>
      <c r="Z305" s="28" t="n">
        <f aca="false" ca="false" dt2D="false" dtr="false" t="normal">AC305-R305</f>
        <v>2173574.718000001</v>
      </c>
      <c r="AA305" s="30" t="n">
        <v>0</v>
      </c>
      <c r="AB305" s="30" t="n">
        <f aca="false" ca="false" dt2D="false" dtr="false" t="normal">+(J305*12.71+K305*25.41)*12</f>
        <v>112665.69960000002</v>
      </c>
      <c r="AC305" s="30" t="n">
        <f aca="false" ca="false" dt2D="false" dtr="false" t="normal">+(J305*12.71+K305*25.41)*12*30-'[7]Лист1'!$AQ$68</f>
        <v>2855499.278000001</v>
      </c>
      <c r="AD305" s="4" t="n"/>
      <c r="AF305" s="33" t="n"/>
    </row>
    <row customHeight="true" ht="12.75" outlineLevel="0" r="306">
      <c r="A306" s="8" t="n">
        <f aca="false" ca="false" dt2D="false" dtr="false" t="normal">+A305+1</f>
        <v>266</v>
      </c>
      <c r="B306" s="8" t="n">
        <f aca="false" ca="false" dt2D="false" dtr="false" t="normal">+B305+1</f>
        <v>118</v>
      </c>
      <c r="C306" s="106" t="s">
        <v>51</v>
      </c>
      <c r="D306" s="8" t="s">
        <v>641</v>
      </c>
      <c r="E306" s="56" t="s">
        <v>157</v>
      </c>
      <c r="F306" s="12" t="s">
        <v>5</v>
      </c>
      <c r="G306" s="12" t="n">
        <v>2</v>
      </c>
      <c r="H306" s="12" t="n">
        <v>2</v>
      </c>
      <c r="I306" s="56" t="n">
        <v>695.29</v>
      </c>
      <c r="J306" s="56" t="n">
        <v>695.29</v>
      </c>
      <c r="K306" s="56" t="n">
        <v>0</v>
      </c>
      <c r="L306" s="55" t="n">
        <v>34</v>
      </c>
      <c r="M306" s="15" t="n">
        <f aca="false" ca="false" dt2D="false" dtr="false" t="normal">SUM(N306:R306)</f>
        <v>13700672.16</v>
      </c>
      <c r="N306" s="15" t="n"/>
      <c r="O306" s="15" t="n">
        <v>10493475.73</v>
      </c>
      <c r="P306" s="15" t="n"/>
      <c r="Q306" s="15" t="n">
        <v>106045.63</v>
      </c>
      <c r="R306" s="15" t="n">
        <v>3101150.8</v>
      </c>
      <c r="S306" s="15" t="n"/>
      <c r="T306" s="15" t="n"/>
      <c r="U306" s="15" t="n"/>
      <c r="V306" s="15" t="n">
        <f aca="false" ca="false" dt2D="false" dtr="false" t="normal">$M306/($J306+$K306)</f>
        <v>19704.975132678454</v>
      </c>
      <c r="W306" s="15" t="n">
        <f aca="false" ca="false" dt2D="false" dtr="false" t="normal">$M306/($J306+$K306)</f>
        <v>19704.975132678454</v>
      </c>
      <c r="X306" s="12" t="n">
        <v>2026</v>
      </c>
      <c r="Y306" s="15" t="n"/>
      <c r="Z306" s="28" t="n">
        <f aca="false" ca="false" dt2D="false" dtr="false" t="normal">AC306-R306</f>
        <v>0.003999999724328518</v>
      </c>
      <c r="AA306" s="30" t="n">
        <v>0</v>
      </c>
      <c r="AB306" s="30" t="n">
        <f aca="false" ca="false" dt2D="false" dtr="false" t="normal">+(J306*12.71+K306*25.41)*12</f>
        <v>106045.63079999998</v>
      </c>
      <c r="AC306" s="30" t="n">
        <f aca="false" ca="false" dt2D="false" dtr="false" t="normal">+(J306*12.71+K306*25.41)*12*30-'[7]Лист1'!$AQ$69</f>
        <v>3101150.8039999995</v>
      </c>
      <c r="AD306" s="4" t="n"/>
      <c r="AF306" s="33" t="n"/>
    </row>
    <row customHeight="true" ht="12" outlineLevel="0" r="307">
      <c r="A307" s="8" t="n">
        <f aca="false" ca="false" dt2D="false" dtr="false" t="normal">+A306+1</f>
        <v>267</v>
      </c>
      <c r="B307" s="8" t="n">
        <f aca="false" ca="false" dt2D="false" dtr="false" t="normal">+B306+1</f>
        <v>119</v>
      </c>
      <c r="C307" s="106" t="s">
        <v>51</v>
      </c>
      <c r="D307" s="8" t="s">
        <v>642</v>
      </c>
      <c r="E307" s="56" t="s">
        <v>74</v>
      </c>
      <c r="F307" s="12" t="s">
        <v>5</v>
      </c>
      <c r="G307" s="12" t="n">
        <v>2</v>
      </c>
      <c r="H307" s="12" t="n">
        <v>2</v>
      </c>
      <c r="I307" s="56" t="n">
        <v>621.87</v>
      </c>
      <c r="J307" s="56" t="n">
        <v>621.87</v>
      </c>
      <c r="K307" s="56" t="n">
        <v>0</v>
      </c>
      <c r="L307" s="55" t="n">
        <v>50</v>
      </c>
      <c r="M307" s="15" t="n">
        <f aca="false" ca="false" dt2D="false" dtr="false" t="normal">SUM(N307:R307)</f>
        <v>712282.65</v>
      </c>
      <c r="N307" s="15" t="n"/>
      <c r="O307" s="15" t="n"/>
      <c r="P307" s="15" t="n"/>
      <c r="Q307" s="15" t="n">
        <v>94847.61</v>
      </c>
      <c r="R307" s="15" t="n">
        <v>617435.04</v>
      </c>
      <c r="S307" s="15" t="n"/>
      <c r="T307" s="15" t="n"/>
      <c r="U307" s="15" t="n"/>
      <c r="V307" s="15" t="n">
        <f aca="false" ca="false" dt2D="false" dtr="false" t="normal">$M307/($J307+$K307)</f>
        <v>1145.3883448309132</v>
      </c>
      <c r="W307" s="15" t="n">
        <f aca="false" ca="false" dt2D="false" dtr="false" t="normal">$M307/($J307+$K307)</f>
        <v>1145.3883448309132</v>
      </c>
      <c r="X307" s="12" t="n">
        <v>2026</v>
      </c>
      <c r="Y307" s="15" t="n"/>
      <c r="Z307" s="28" t="n">
        <f aca="false" ca="false" dt2D="false" dtr="false" t="normal">AC307-R307</f>
        <v>1648981.8820000002</v>
      </c>
      <c r="AA307" s="30" t="n">
        <v>0</v>
      </c>
      <c r="AB307" s="30" t="n">
        <f aca="false" ca="false" dt2D="false" dtr="false" t="normal">+(J307*12.71+K307*25.41)*12</f>
        <v>94847.6124</v>
      </c>
      <c r="AC307" s="30" t="n">
        <f aca="false" ca="false" dt2D="false" dtr="false" t="normal">+(J307*12.71+K307*25.41)*12*30-'[7]Лист1'!$AQ$70</f>
        <v>2266416.9220000003</v>
      </c>
      <c r="AD307" s="4" t="n"/>
      <c r="AF307" s="33" t="n"/>
      <c r="AH307" s="57" t="n"/>
    </row>
    <row customHeight="true" ht="12.75" outlineLevel="0" r="308">
      <c r="A308" s="8" t="n">
        <f aca="false" ca="false" dt2D="false" dtr="false" t="normal">+A307+1</f>
        <v>268</v>
      </c>
      <c r="B308" s="8" t="n">
        <f aca="false" ca="false" dt2D="false" dtr="false" t="normal">+B307+1</f>
        <v>120</v>
      </c>
      <c r="C308" s="106" t="s">
        <v>51</v>
      </c>
      <c r="D308" s="8" t="s">
        <v>643</v>
      </c>
      <c r="E308" s="56" t="s">
        <v>127</v>
      </c>
      <c r="F308" s="12" t="s">
        <v>5</v>
      </c>
      <c r="G308" s="12" t="n">
        <v>4</v>
      </c>
      <c r="H308" s="12" t="n">
        <v>4</v>
      </c>
      <c r="I308" s="56" t="n">
        <v>2616.15</v>
      </c>
      <c r="J308" s="56" t="n">
        <v>2466.55</v>
      </c>
      <c r="K308" s="56" t="n">
        <v>149.6</v>
      </c>
      <c r="L308" s="55" t="n">
        <v>131</v>
      </c>
      <c r="M308" s="15" t="n">
        <f aca="false" ca="false" dt2D="false" dtr="false" t="normal">SUM(N308:R308)</f>
        <v>14697144.73</v>
      </c>
      <c r="N308" s="15" t="n"/>
      <c r="O308" s="15" t="n"/>
      <c r="P308" s="15" t="n"/>
      <c r="Q308" s="15" t="n">
        <v>2014780.72</v>
      </c>
      <c r="R308" s="15" t="n">
        <v>12682364.01</v>
      </c>
      <c r="S308" s="15" t="n"/>
      <c r="T308" s="15" t="n"/>
      <c r="U308" s="15" t="n"/>
      <c r="V308" s="15" t="n">
        <f aca="false" ca="false" dt2D="false" dtr="false" t="normal">$M308/($J308+$K308)</f>
        <v>5617.852466410565</v>
      </c>
      <c r="W308" s="15" t="n">
        <f aca="false" ca="false" dt2D="false" dtr="false" t="normal">$M308/($J308+$K308)</f>
        <v>5617.852466410565</v>
      </c>
      <c r="X308" s="12" t="n">
        <v>2026</v>
      </c>
      <c r="Y308" s="15" t="n"/>
      <c r="Z308" s="28" t="n">
        <f aca="false" ca="false" dt2D="false" dtr="false" t="normal">AC308-R308</f>
        <v>241971.15000000037</v>
      </c>
      <c r="AA308" s="30" t="n">
        <v>1583969.55</v>
      </c>
      <c r="AB308" s="30" t="n">
        <f aca="false" ca="false" dt2D="false" dtr="false" t="normal">+(J308*12.98+K308*25.97)*12</f>
        <v>430811.172</v>
      </c>
      <c r="AC308" s="30" t="n">
        <f aca="false" ca="false" dt2D="false" dtr="false" t="normal">+(J308*12.98+K308*25.97)*12*30</f>
        <v>12924335.16</v>
      </c>
      <c r="AD308" s="4" t="n"/>
      <c r="AF308" s="33" t="n"/>
    </row>
    <row customHeight="true" ht="12" outlineLevel="0" r="309">
      <c r="A309" s="8" t="n">
        <f aca="false" ca="false" dt2D="false" dtr="false" t="normal">+A308+1</f>
        <v>269</v>
      </c>
      <c r="B309" s="8" t="n">
        <f aca="false" ca="false" dt2D="false" dtr="false" t="normal">+B308+1</f>
        <v>121</v>
      </c>
      <c r="C309" s="106" t="s">
        <v>51</v>
      </c>
      <c r="D309" s="8" t="s">
        <v>644</v>
      </c>
      <c r="E309" s="56" t="s">
        <v>225</v>
      </c>
      <c r="F309" s="12" t="s">
        <v>5</v>
      </c>
      <c r="G309" s="12" t="n">
        <v>4</v>
      </c>
      <c r="H309" s="12" t="n">
        <v>4</v>
      </c>
      <c r="I309" s="56" t="n">
        <v>4119.46</v>
      </c>
      <c r="J309" s="56" t="n">
        <v>3128.38</v>
      </c>
      <c r="K309" s="56" t="n">
        <v>991.08</v>
      </c>
      <c r="L309" s="55" t="n">
        <v>124</v>
      </c>
      <c r="M309" s="15" t="n">
        <f aca="false" ca="false" dt2D="false" dtr="false" t="normal">SUM(N309:R309)</f>
        <v>18314211.36</v>
      </c>
      <c r="N309" s="15" t="n"/>
      <c r="O309" s="15" t="n"/>
      <c r="P309" s="15" t="n"/>
      <c r="Q309" s="15" t="n">
        <v>796136.64</v>
      </c>
      <c r="R309" s="15" t="n">
        <v>17518074.72</v>
      </c>
      <c r="S309" s="15" t="n"/>
      <c r="T309" s="15" t="n"/>
      <c r="U309" s="15" t="n"/>
      <c r="V309" s="15" t="n">
        <f aca="false" ca="false" dt2D="false" dtr="false" t="normal">$M309/($J309+$K309)</f>
        <v>4445.7796313109</v>
      </c>
      <c r="W309" s="15" t="n">
        <f aca="false" ca="false" dt2D="false" dtr="false" t="normal">$M309/($J309+$K309)</f>
        <v>4445.7796313109</v>
      </c>
      <c r="X309" s="12" t="n">
        <v>2026</v>
      </c>
      <c r="Y309" s="15" t="n"/>
      <c r="Z309" s="28" t="n">
        <f aca="false" ca="false" dt2D="false" dtr="false" t="normal">AC309-R309</f>
        <v>1618388.3999999985</v>
      </c>
      <c r="AA309" s="30" t="n">
        <v>0</v>
      </c>
      <c r="AB309" s="30" t="n">
        <f aca="false" ca="false" dt2D="false" dtr="false" t="normal">+(J309*12.98+K309*25.97)*12</f>
        <v>796136.64</v>
      </c>
      <c r="AC309" s="30" t="n">
        <f aca="false" ca="false" dt2D="false" dtr="false" t="normal">+(J309*12.98+K309*25.97)*12*30-'[7]Лист1'!$AQ$72</f>
        <v>19136463.119999997</v>
      </c>
      <c r="AD309" s="4" t="n"/>
      <c r="AF309" s="33" t="n"/>
    </row>
    <row customHeight="true" ht="12.75" outlineLevel="0" r="310">
      <c r="A310" s="8" t="n">
        <f aca="false" ca="false" dt2D="false" dtr="false" t="normal">+A309+1</f>
        <v>270</v>
      </c>
      <c r="B310" s="8" t="n">
        <f aca="false" ca="false" dt2D="false" dtr="false" t="normal">+B309+1</f>
        <v>122</v>
      </c>
      <c r="C310" s="106" t="s">
        <v>51</v>
      </c>
      <c r="D310" s="8" t="s">
        <v>645</v>
      </c>
      <c r="E310" s="56" t="s">
        <v>99</v>
      </c>
      <c r="F310" s="12" t="s">
        <v>5</v>
      </c>
      <c r="G310" s="12" t="n">
        <v>4</v>
      </c>
      <c r="H310" s="12" t="n">
        <v>4</v>
      </c>
      <c r="I310" s="56" t="n">
        <v>3582.37</v>
      </c>
      <c r="J310" s="56" t="n">
        <v>2705.26</v>
      </c>
      <c r="K310" s="56" t="n">
        <v>877.11</v>
      </c>
      <c r="L310" s="55" t="n">
        <v>119</v>
      </c>
      <c r="M310" s="15" t="n">
        <f aca="false" ca="false" dt2D="false" dtr="false" t="normal">SUM(N310:R310)</f>
        <v>20125226.14</v>
      </c>
      <c r="N310" s="15" t="n"/>
      <c r="O310" s="15" t="n"/>
      <c r="P310" s="15" t="n"/>
      <c r="Q310" s="15" t="n">
        <v>2035857.8</v>
      </c>
      <c r="R310" s="15" t="n">
        <v>18089368.34</v>
      </c>
      <c r="S310" s="15" t="n"/>
      <c r="T310" s="15" t="n"/>
      <c r="U310" s="15" t="n"/>
      <c r="V310" s="15" t="n">
        <f aca="false" ca="false" dt2D="false" dtr="false" t="normal">$M310/($J310+$K310)</f>
        <v>5617.852466383985</v>
      </c>
      <c r="W310" s="15" t="n">
        <f aca="false" ca="false" dt2D="false" dtr="false" t="normal">$M310/($J310+$K310)</f>
        <v>5617.852466383985</v>
      </c>
      <c r="X310" s="12" t="n">
        <v>2026</v>
      </c>
      <c r="Y310" s="15" t="n"/>
      <c r="Z310" s="28" t="n">
        <f aca="false" ca="false" dt2D="false" dtr="false" t="normal">AC310-R310</f>
        <v>2752047.4000000022</v>
      </c>
      <c r="AA310" s="30" t="n">
        <v>1341143.94</v>
      </c>
      <c r="AB310" s="30" t="n">
        <f aca="false" ca="false" dt2D="false" dtr="false" t="normal">+(J310*12.98+K310*25.97)*12</f>
        <v>694713.858</v>
      </c>
      <c r="AC310" s="30" t="n">
        <f aca="false" ca="false" dt2D="false" dtr="false" t="normal">+(J310*12.98+K310*25.97)*12*30</f>
        <v>20841415.740000002</v>
      </c>
      <c r="AD310" s="4" t="n"/>
      <c r="AF310" s="33" t="n"/>
    </row>
    <row customHeight="true" ht="12" outlineLevel="0" r="311">
      <c r="A311" s="8" t="n">
        <f aca="false" ca="false" dt2D="false" dtr="false" t="normal">+A310+1</f>
        <v>271</v>
      </c>
      <c r="B311" s="8" t="n">
        <f aca="false" ca="false" dt2D="false" dtr="false" t="normal">+B310+1</f>
        <v>123</v>
      </c>
      <c r="C311" s="106" t="s">
        <v>51</v>
      </c>
      <c r="D311" s="8" t="s">
        <v>647</v>
      </c>
      <c r="E311" s="56" t="s">
        <v>157</v>
      </c>
      <c r="F311" s="12" t="s">
        <v>5</v>
      </c>
      <c r="G311" s="12" t="n">
        <v>4</v>
      </c>
      <c r="H311" s="12" t="n">
        <v>4</v>
      </c>
      <c r="I311" s="56" t="n">
        <v>4026.4</v>
      </c>
      <c r="J311" s="56" t="n">
        <v>3048.03</v>
      </c>
      <c r="K311" s="56" t="n">
        <v>978.37</v>
      </c>
      <c r="L311" s="55" t="n">
        <v>135</v>
      </c>
      <c r="M311" s="15" t="n">
        <f aca="false" ca="false" dt2D="false" dtr="false" t="normal">SUM(N311:R311)</f>
        <v>17159640.93</v>
      </c>
      <c r="N311" s="15" t="n"/>
      <c r="O311" s="15" t="n"/>
      <c r="P311" s="15" t="n"/>
      <c r="Q311" s="15" t="n">
        <v>779660.38</v>
      </c>
      <c r="R311" s="15" t="n">
        <v>16379980.55</v>
      </c>
      <c r="S311" s="15" t="n"/>
      <c r="T311" s="15" t="n"/>
      <c r="U311" s="15" t="n"/>
      <c r="V311" s="15" t="n">
        <f aca="false" ca="false" dt2D="false" dtr="false" t="normal">$M311/($J311+$K311)</f>
        <v>4261.782468209815</v>
      </c>
      <c r="W311" s="15" t="n">
        <f aca="false" ca="false" dt2D="false" dtr="false" t="normal">$M311/($J311+$K311)</f>
        <v>4261.782468209815</v>
      </c>
      <c r="X311" s="12" t="n">
        <v>2026</v>
      </c>
      <c r="Y311" s="15" t="n"/>
      <c r="Z311" s="28" t="n">
        <f aca="false" ca="false" dt2D="false" dtr="false" t="normal">AC311-R311</f>
        <v>2147267.398000002</v>
      </c>
      <c r="AA311" s="30" t="n">
        <v>0</v>
      </c>
      <c r="AB311" s="30" t="n">
        <f aca="false" ca="false" dt2D="false" dtr="false" t="normal">+(J311*12.98+K311*25.97)*12</f>
        <v>779660.3796000001</v>
      </c>
      <c r="AC311" s="30" t="n">
        <f aca="false" ca="false" dt2D="false" dtr="false" t="normal">+(J311*12.98+K311*25.97)*12*30-'[7]Лист1'!$AQ$74</f>
        <v>18527247.948000003</v>
      </c>
      <c r="AD311" s="4" t="n"/>
      <c r="AF311" s="33" t="n"/>
    </row>
    <row customHeight="true" ht="12" outlineLevel="0" r="312">
      <c r="A312" s="8" t="n">
        <f aca="false" ca="false" dt2D="false" dtr="false" t="normal">+A311+1</f>
        <v>272</v>
      </c>
      <c r="B312" s="8" t="n">
        <f aca="false" ca="false" dt2D="false" dtr="false" t="normal">+B311+1</f>
        <v>124</v>
      </c>
      <c r="C312" s="106" t="s">
        <v>51</v>
      </c>
      <c r="D312" s="8" t="s">
        <v>646</v>
      </c>
      <c r="E312" s="56" t="s">
        <v>216</v>
      </c>
      <c r="F312" s="12" t="s">
        <v>5</v>
      </c>
      <c r="G312" s="12" t="n">
        <v>4</v>
      </c>
      <c r="H312" s="12" t="n">
        <v>4</v>
      </c>
      <c r="I312" s="56" t="n">
        <v>3576.31</v>
      </c>
      <c r="J312" s="56" t="n">
        <v>2733.31</v>
      </c>
      <c r="K312" s="56" t="n">
        <v>843</v>
      </c>
      <c r="L312" s="55" t="n">
        <v>110</v>
      </c>
      <c r="M312" s="15" t="n">
        <f aca="false" ca="false" dt2D="false" dtr="false" t="normal">SUM(N312:R312)</f>
        <v>15241455.25</v>
      </c>
      <c r="N312" s="15" t="n"/>
      <c r="O312" s="15" t="n"/>
      <c r="P312" s="15" t="n"/>
      <c r="Q312" s="15" t="n">
        <v>688452.89</v>
      </c>
      <c r="R312" s="15" t="n">
        <v>14553002.36</v>
      </c>
      <c r="S312" s="15" t="n"/>
      <c r="T312" s="15" t="n"/>
      <c r="U312" s="15" t="n"/>
      <c r="V312" s="15" t="n">
        <f aca="false" ca="false" dt2D="false" dtr="false" t="normal">$M312/($J312+$K312)</f>
        <v>4261.782465725846</v>
      </c>
      <c r="W312" s="15" t="n">
        <f aca="false" ca="false" dt2D="false" dtr="false" t="normal">$M312/($J312+$K312)</f>
        <v>4261.782465725846</v>
      </c>
      <c r="X312" s="12" t="n">
        <v>2026</v>
      </c>
      <c r="Y312" s="15" t="n"/>
      <c r="Z312" s="28" t="n">
        <f aca="false" ca="false" dt2D="false" dtr="false" t="normal">AC312-R312</f>
        <v>1145804.9279999956</v>
      </c>
      <c r="AA312" s="30" t="n">
        <v>0</v>
      </c>
      <c r="AB312" s="30" t="n">
        <f aca="false" ca="false" dt2D="false" dtr="false" t="normal">+(J312*12.98+K312*25.97)*12</f>
        <v>688452.8855999999</v>
      </c>
      <c r="AC312" s="30" t="n">
        <f aca="false" ca="false" dt2D="false" dtr="false" t="normal">+(J312*12.98+K312*25.97)*12*30-'[7]Лист1'!$AQ$75</f>
        <v>15698807.287999995</v>
      </c>
      <c r="AD312" s="4" t="n"/>
      <c r="AF312" s="33" t="n"/>
    </row>
    <row customHeight="true" ht="12.75" outlineLevel="0" r="313">
      <c r="A313" s="8" t="n">
        <f aca="false" ca="false" dt2D="false" dtr="false" t="normal">+A312+1</f>
        <v>273</v>
      </c>
      <c r="B313" s="8" t="n">
        <f aca="false" ca="false" dt2D="false" dtr="false" t="normal">+B312+1</f>
        <v>125</v>
      </c>
      <c r="C313" s="106" t="s">
        <v>51</v>
      </c>
      <c r="D313" s="8" t="s">
        <v>648</v>
      </c>
      <c r="E313" s="56" t="s">
        <v>53</v>
      </c>
      <c r="F313" s="12" t="s">
        <v>5</v>
      </c>
      <c r="G313" s="12" t="n">
        <v>5</v>
      </c>
      <c r="H313" s="12" t="n">
        <v>3</v>
      </c>
      <c r="I313" s="56" t="n">
        <v>2716.09</v>
      </c>
      <c r="J313" s="56" t="n">
        <v>2716.09</v>
      </c>
      <c r="K313" s="56" t="n">
        <v>0</v>
      </c>
      <c r="L313" s="55" t="n">
        <v>33</v>
      </c>
      <c r="M313" s="15" t="n">
        <f aca="false" ca="false" dt2D="false" dtr="false" t="normal">SUM(N313:R313)</f>
        <v>12007494.120000001</v>
      </c>
      <c r="N313" s="15" t="n"/>
      <c r="O313" s="15" t="n"/>
      <c r="P313" s="15" t="n"/>
      <c r="Q313" s="15" t="n">
        <v>1047650.88</v>
      </c>
      <c r="R313" s="15" t="n">
        <v>10959843.24</v>
      </c>
      <c r="S313" s="15" t="n"/>
      <c r="T313" s="15" t="n"/>
      <c r="U313" s="15" t="n"/>
      <c r="V313" s="15" t="n">
        <f aca="false" ca="false" dt2D="false" dtr="false" t="normal">$M313/($J313+$K313)</f>
        <v>4420.874904734379</v>
      </c>
      <c r="W313" s="15" t="n">
        <f aca="false" ca="false" dt2D="false" dtr="false" t="normal">$M313/($J313+$K313)</f>
        <v>4420.874904734379</v>
      </c>
      <c r="X313" s="12" t="n">
        <v>2026</v>
      </c>
      <c r="Y313" s="15" t="n"/>
      <c r="Z313" s="28" t="n">
        <f aca="false" ca="false" dt2D="false" dtr="false" t="normal">AC313-R313</f>
        <v>1467898.1640000008</v>
      </c>
      <c r="AA313" s="30" t="n">
        <v>633392.83</v>
      </c>
      <c r="AB313" s="30" t="n">
        <f aca="false" ca="false" dt2D="false" dtr="false" t="normal">+(J313*12.71+K313*25.41)*12</f>
        <v>414258.0468</v>
      </c>
      <c r="AC313" s="30" t="n">
        <f aca="false" ca="false" dt2D="false" dtr="false" t="normal">+(J313*12.71+K313*25.41)*12*30</f>
        <v>12427741.404000001</v>
      </c>
      <c r="AD313" s="4" t="n"/>
      <c r="AF313" s="33" t="n"/>
    </row>
    <row customHeight="true" ht="12.75" outlineLevel="0" r="314">
      <c r="A314" s="8" t="n">
        <f aca="false" ca="false" dt2D="false" dtr="false" t="normal">+A313+1</f>
        <v>274</v>
      </c>
      <c r="B314" s="8" t="n">
        <f aca="false" ca="false" dt2D="false" dtr="false" t="normal">+B313+1</f>
        <v>126</v>
      </c>
      <c r="C314" s="106" t="s">
        <v>51</v>
      </c>
      <c r="D314" s="8" t="s">
        <v>651</v>
      </c>
      <c r="E314" s="56" t="s">
        <v>166</v>
      </c>
      <c r="F314" s="12" t="s">
        <v>5</v>
      </c>
      <c r="G314" s="12" t="n">
        <v>5</v>
      </c>
      <c r="H314" s="12" t="n">
        <v>3</v>
      </c>
      <c r="I314" s="56" t="n">
        <v>2889.86</v>
      </c>
      <c r="J314" s="56" t="n">
        <v>2889.86</v>
      </c>
      <c r="K314" s="56" t="n">
        <v>0</v>
      </c>
      <c r="L314" s="55" t="n">
        <v>108</v>
      </c>
      <c r="M314" s="15" t="n">
        <f aca="false" ca="false" dt2D="false" dtr="false" t="normal">SUM(N314:R314)</f>
        <v>16255425.28</v>
      </c>
      <c r="N314" s="15" t="n"/>
      <c r="O314" s="15" t="n">
        <v>747752.1</v>
      </c>
      <c r="P314" s="15" t="n"/>
      <c r="Q314" s="15" t="n">
        <v>2284829.76</v>
      </c>
      <c r="R314" s="15" t="n">
        <v>13222843.42</v>
      </c>
      <c r="S314" s="15" t="n"/>
      <c r="T314" s="15" t="n"/>
      <c r="U314" s="15" t="n"/>
      <c r="V314" s="15" t="n">
        <f aca="false" ca="false" dt2D="false" dtr="false" t="normal">$M314/($J314+$K314)</f>
        <v>5624.987120483344</v>
      </c>
      <c r="W314" s="15" t="n">
        <f aca="false" ca="false" dt2D="false" dtr="false" t="normal">$M314/($J314+$K314)</f>
        <v>5624.987120483344</v>
      </c>
      <c r="X314" s="12" t="n">
        <v>2026</v>
      </c>
      <c r="Y314" s="15" t="n"/>
      <c r="Z314" s="28" t="n">
        <f aca="false" ca="false" dt2D="false" dtr="false" t="normal">AC314-R314</f>
        <v>-0.003999998793005943</v>
      </c>
      <c r="AA314" s="30" t="n">
        <v>1844068.31</v>
      </c>
      <c r="AB314" s="30" t="n">
        <f aca="false" ca="false" dt2D="false" dtr="false" t="normal">+(J314*12.71+K314*25.41)*12</f>
        <v>440761.44720000005</v>
      </c>
      <c r="AC314" s="30" t="n">
        <f aca="false" ca="false" dt2D="false" dtr="false" t="normal">+(J314*12.71+K314*25.41)*12*30</f>
        <v>13222843.416000001</v>
      </c>
      <c r="AD314" s="4" t="n"/>
      <c r="AF314" s="33" t="n"/>
    </row>
    <row customHeight="true" ht="12.75" outlineLevel="0" r="315">
      <c r="A315" s="8" t="n">
        <f aca="false" ca="false" dt2D="false" dtr="false" t="normal">+A314+1</f>
        <v>275</v>
      </c>
      <c r="B315" s="8" t="n">
        <f aca="false" ca="false" dt2D="false" dtr="false" t="normal">+B314+1</f>
        <v>127</v>
      </c>
      <c r="C315" s="106" t="s">
        <v>51</v>
      </c>
      <c r="D315" s="8" t="s">
        <v>654</v>
      </c>
      <c r="E315" s="56" t="s">
        <v>283</v>
      </c>
      <c r="F315" s="12" t="s">
        <v>5</v>
      </c>
      <c r="G315" s="12" t="n">
        <v>3</v>
      </c>
      <c r="H315" s="12" t="n">
        <v>4</v>
      </c>
      <c r="I315" s="56" t="n">
        <v>1829.34</v>
      </c>
      <c r="J315" s="56" t="n">
        <v>1829.34</v>
      </c>
      <c r="K315" s="56" t="n">
        <v>0</v>
      </c>
      <c r="L315" s="55" t="n">
        <v>91</v>
      </c>
      <c r="M315" s="15" t="n">
        <f aca="false" ca="false" dt2D="false" dtr="false" t="normal">SUM(N315:R315)</f>
        <v>3935121.33</v>
      </c>
      <c r="N315" s="15" t="n"/>
      <c r="O315" s="15" t="n"/>
      <c r="P315" s="15" t="n"/>
      <c r="Q315" s="15" t="n">
        <v>337791.31</v>
      </c>
      <c r="R315" s="15" t="n">
        <v>3597330.02</v>
      </c>
      <c r="S315" s="15" t="n"/>
      <c r="T315" s="15" t="n"/>
      <c r="U315" s="15" t="n"/>
      <c r="V315" s="15" t="n">
        <f aca="false" ca="false" dt2D="false" dtr="false" t="normal">$M315/($J315+$K315)</f>
        <v>2151.115336678802</v>
      </c>
      <c r="W315" s="15" t="n">
        <f aca="false" ca="false" dt2D="false" dtr="false" t="normal">$M315/($J315+$K315)</f>
        <v>2151.115336678802</v>
      </c>
      <c r="X315" s="12" t="n">
        <v>2026</v>
      </c>
      <c r="Y315" s="15" t="n"/>
      <c r="Z315" s="28" t="n">
        <f aca="false" ca="false" dt2D="false" dtr="false" t="normal">AC315-R315</f>
        <v>4772998.084000001</v>
      </c>
      <c r="AA315" s="30" t="n">
        <v>58780.37</v>
      </c>
      <c r="AB315" s="30" t="n">
        <f aca="false" ca="false" dt2D="false" dtr="false" t="normal">+(J315*12.71+K315*25.41)*12</f>
        <v>279010.9368</v>
      </c>
      <c r="AC315" s="30" t="n">
        <f aca="false" ca="false" dt2D="false" dtr="false" t="normal">+(J315*12.71+K315*25.41)*12*30</f>
        <v>8370328.104</v>
      </c>
      <c r="AD315" s="4" t="n"/>
      <c r="AF315" s="33" t="n"/>
    </row>
    <row customHeight="true" ht="12.75" outlineLevel="0" r="316">
      <c r="A316" s="8" t="n">
        <f aca="false" ca="false" dt2D="false" dtr="false" t="normal">+A315+1</f>
        <v>276</v>
      </c>
      <c r="B316" s="8" t="n">
        <f aca="false" ca="false" dt2D="false" dtr="false" t="normal">+B315+1</f>
        <v>128</v>
      </c>
      <c r="C316" s="106" t="s">
        <v>51</v>
      </c>
      <c r="D316" s="8" t="s">
        <v>655</v>
      </c>
      <c r="E316" s="56" t="s">
        <v>117</v>
      </c>
      <c r="F316" s="12" t="s">
        <v>5</v>
      </c>
      <c r="G316" s="12" t="n">
        <v>5</v>
      </c>
      <c r="H316" s="12" t="n">
        <v>2</v>
      </c>
      <c r="I316" s="56" t="n">
        <v>2043.6</v>
      </c>
      <c r="J316" s="56" t="n">
        <v>1809.99</v>
      </c>
      <c r="K316" s="56" t="n">
        <v>233.61</v>
      </c>
      <c r="L316" s="55" t="n">
        <v>66</v>
      </c>
      <c r="M316" s="15" t="n">
        <f aca="false" ca="false" dt2D="false" dtr="false" t="normal">SUM(N316:R316)</f>
        <v>11495223.68</v>
      </c>
      <c r="N316" s="15" t="n"/>
      <c r="O316" s="15" t="n"/>
      <c r="P316" s="15" t="n"/>
      <c r="Q316" s="15" t="n">
        <v>1359326.02</v>
      </c>
      <c r="R316" s="15" t="n">
        <v>10135897.66</v>
      </c>
      <c r="S316" s="15" t="n"/>
      <c r="T316" s="15" t="n"/>
      <c r="U316" s="15" t="n"/>
      <c r="V316" s="15" t="n">
        <f aca="false" ca="false" dt2D="false" dtr="false" t="normal">$M316/($J316+$K316)</f>
        <v>5624.987120767273</v>
      </c>
      <c r="W316" s="15" t="n">
        <f aca="false" ca="false" dt2D="false" dtr="false" t="normal">$M316/($J316+$K316)</f>
        <v>5624.987120767273</v>
      </c>
      <c r="X316" s="12" t="n">
        <v>2026</v>
      </c>
      <c r="Y316" s="15" t="n"/>
      <c r="Z316" s="28" t="n">
        <f aca="false" ca="false" dt2D="false" dtr="false" t="normal">AC316-R316</f>
        <v>282863.4199999999</v>
      </c>
      <c r="AA316" s="30" t="n">
        <v>1012033.98</v>
      </c>
      <c r="AB316" s="30" t="n">
        <f aca="false" ca="false" dt2D="false" dtr="false" t="normal">+(J316*12.71+K316*25.41)*12</f>
        <v>347292.036</v>
      </c>
      <c r="AC316" s="30" t="n">
        <f aca="false" ca="false" dt2D="false" dtr="false" t="normal">+(J316*12.71+K316*25.41)*12*30</f>
        <v>10418761.08</v>
      </c>
      <c r="AD316" s="4" t="n"/>
      <c r="AF316" s="33" t="n"/>
    </row>
    <row customHeight="true" ht="12.75" outlineLevel="0" r="317">
      <c r="A317" s="8" t="n">
        <f aca="false" ca="false" dt2D="false" dtr="false" t="normal">+A316+1</f>
        <v>277</v>
      </c>
      <c r="B317" s="8" t="n">
        <f aca="false" ca="false" dt2D="false" dtr="false" t="normal">+B316+1</f>
        <v>129</v>
      </c>
      <c r="C317" s="106" t="s">
        <v>51</v>
      </c>
      <c r="D317" s="8" t="s">
        <v>656</v>
      </c>
      <c r="E317" s="56" t="s">
        <v>657</v>
      </c>
      <c r="F317" s="12" t="s">
        <v>5</v>
      </c>
      <c r="G317" s="12" t="n">
        <v>5</v>
      </c>
      <c r="H317" s="12" t="n">
        <v>2</v>
      </c>
      <c r="I317" s="56" t="n">
        <v>1659.06</v>
      </c>
      <c r="J317" s="56" t="n">
        <v>1567.16</v>
      </c>
      <c r="K317" s="56" t="n">
        <v>91.8999999999999</v>
      </c>
      <c r="L317" s="55" t="n">
        <v>59</v>
      </c>
      <c r="M317" s="15" t="n">
        <f aca="false" ca="false" dt2D="false" dtr="false" t="normal">SUM(N317:R317)</f>
        <v>9332191.13</v>
      </c>
      <c r="N317" s="15" t="n"/>
      <c r="O317" s="15" t="n"/>
      <c r="P317" s="15" t="n"/>
      <c r="Q317" s="15" t="n">
        <v>1347329.9</v>
      </c>
      <c r="R317" s="15" t="n">
        <v>7984861.23</v>
      </c>
      <c r="S317" s="15" t="n"/>
      <c r="T317" s="15" t="n"/>
      <c r="U317" s="15" t="n"/>
      <c r="V317" s="15" t="n">
        <f aca="false" ca="false" dt2D="false" dtr="false" t="normal">$M317/($J317+$K317)</f>
        <v>5624.9871192120845</v>
      </c>
      <c r="W317" s="15" t="n">
        <f aca="false" ca="false" dt2D="false" dtr="false" t="normal">$M317/($J317+$K317)</f>
        <v>5624.9871192120845</v>
      </c>
      <c r="X317" s="12" t="n">
        <v>2026</v>
      </c>
      <c r="Y317" s="15" t="n"/>
      <c r="Z317" s="28" t="n">
        <f aca="false" ca="false" dt2D="false" dtr="false" t="normal">AC317-R317</f>
        <v>26500.50599999819</v>
      </c>
      <c r="AA317" s="30" t="n">
        <v>1080284.51</v>
      </c>
      <c r="AB317" s="30" t="n">
        <f aca="false" ca="false" dt2D="false" dtr="false" t="normal">+(J317*12.71+K317*25.41)*12</f>
        <v>267045.39119999995</v>
      </c>
      <c r="AC317" s="30" t="n">
        <f aca="false" ca="false" dt2D="false" dtr="false" t="normal">+(J317*12.71+K317*25.41)*12*30</f>
        <v>8011361.735999999</v>
      </c>
      <c r="AD317" s="4" t="n"/>
      <c r="AF317" s="33" t="n"/>
    </row>
    <row customHeight="true" ht="12.75" outlineLevel="0" r="318">
      <c r="A318" s="8" t="n">
        <f aca="false" ca="false" dt2D="false" dtr="false" t="normal">+A317+1</f>
        <v>278</v>
      </c>
      <c r="B318" s="8" t="n">
        <f aca="false" ca="false" dt2D="false" dtr="false" t="normal">+B317+1</f>
        <v>130</v>
      </c>
      <c r="C318" s="106" t="s">
        <v>77</v>
      </c>
      <c r="D318" s="8" t="s">
        <v>658</v>
      </c>
      <c r="E318" s="56" t="s">
        <v>99</v>
      </c>
      <c r="F318" s="12" t="s">
        <v>79</v>
      </c>
      <c r="G318" s="12" t="n">
        <v>2</v>
      </c>
      <c r="H318" s="12" t="n">
        <v>1</v>
      </c>
      <c r="I318" s="56" t="n">
        <v>269.5</v>
      </c>
      <c r="J318" s="56" t="n">
        <v>269.5</v>
      </c>
      <c r="K318" s="56" t="n">
        <v>0</v>
      </c>
      <c r="L318" s="55" t="n">
        <v>1</v>
      </c>
      <c r="M318" s="15" t="n">
        <f aca="false" ca="false" dt2D="false" dtr="false" t="normal">SUM(N318:R318)</f>
        <v>1069958.26</v>
      </c>
      <c r="N318" s="15" t="n"/>
      <c r="O318" s="15" t="n">
        <v>678386.86</v>
      </c>
      <c r="P318" s="15" t="n"/>
      <c r="Q318" s="15" t="n">
        <v>99541.2</v>
      </c>
      <c r="R318" s="15" t="n">
        <v>292030.2</v>
      </c>
      <c r="S318" s="15" t="n"/>
      <c r="T318" s="15" t="n"/>
      <c r="U318" s="15" t="n"/>
      <c r="V318" s="15" t="n">
        <f aca="false" ca="false" dt2D="false" dtr="false" t="normal">$M318/($J318+$K318)</f>
        <v>3970.1605194805197</v>
      </c>
      <c r="W318" s="15" t="n">
        <f aca="false" ca="false" dt2D="false" dtr="false" t="normal">$M318/($J318+$K318)</f>
        <v>3970.1605194805197</v>
      </c>
      <c r="X318" s="12" t="n">
        <v>2026</v>
      </c>
      <c r="Y318" s="15" t="n"/>
      <c r="Z318" s="28" t="n">
        <f aca="false" ca="false" dt2D="false" dtr="false" t="normal">AC318-R318</f>
        <v>0</v>
      </c>
      <c r="AA318" s="30" t="n">
        <v>70338.18</v>
      </c>
      <c r="AB318" s="30" t="n">
        <f aca="false" ca="false" dt2D="false" dtr="false" t="normal">+(J318*9.03+K318*24.78)*12</f>
        <v>29203.02</v>
      </c>
      <c r="AC318" s="30" t="n">
        <f aca="false" ca="false" dt2D="false" dtr="false" t="normal">+(J318*9.03+K318*24.78)*12*10</f>
        <v>292030.2</v>
      </c>
      <c r="AD318" s="0" t="s">
        <v>81</v>
      </c>
      <c r="AF318" s="33" t="n"/>
    </row>
    <row customHeight="true" ht="12.75" outlineLevel="0" r="319">
      <c r="A319" s="8" t="n">
        <f aca="false" ca="false" dt2D="false" dtr="false" t="normal">+A318+1</f>
        <v>279</v>
      </c>
      <c r="B319" s="8" t="n">
        <f aca="false" ca="false" dt2D="false" dtr="false" t="normal">+B318+1</f>
        <v>131</v>
      </c>
      <c r="C319" s="106" t="s">
        <v>77</v>
      </c>
      <c r="D319" s="8" t="s">
        <v>659</v>
      </c>
      <c r="E319" s="56" t="s">
        <v>170</v>
      </c>
      <c r="F319" s="12" t="s">
        <v>79</v>
      </c>
      <c r="G319" s="12" t="n">
        <v>2</v>
      </c>
      <c r="H319" s="12" t="n">
        <v>1</v>
      </c>
      <c r="I319" s="56" t="n">
        <v>273.5</v>
      </c>
      <c r="J319" s="56" t="n">
        <v>273.5</v>
      </c>
      <c r="K319" s="56" t="n">
        <v>0</v>
      </c>
      <c r="L319" s="55" t="n">
        <v>8</v>
      </c>
      <c r="M319" s="15" t="n">
        <f aca="false" ca="false" dt2D="false" dtr="false" t="normal">SUM(N319:R319)</f>
        <v>1085838.9</v>
      </c>
      <c r="N319" s="15" t="n"/>
      <c r="O319" s="15" t="n">
        <v>821394.23</v>
      </c>
      <c r="P319" s="15" t="n"/>
      <c r="Q319" s="15" t="n">
        <v>29636.46</v>
      </c>
      <c r="R319" s="15" t="n">
        <v>234808.21</v>
      </c>
      <c r="S319" s="15" t="n"/>
      <c r="T319" s="15" t="n"/>
      <c r="U319" s="15" t="n"/>
      <c r="V319" s="15" t="n">
        <f aca="false" ca="false" dt2D="false" dtr="false" t="normal">$M319/($J319+$K319)</f>
        <v>3970.160511882998</v>
      </c>
      <c r="W319" s="15" t="n">
        <f aca="false" ca="false" dt2D="false" dtr="false" t="normal">$M319/($J319+$K319)</f>
        <v>3970.160511882998</v>
      </c>
      <c r="X319" s="12" t="n">
        <v>2026</v>
      </c>
      <c r="Y319" s="15" t="n"/>
      <c r="Z319" s="28" t="n">
        <f aca="false" ca="false" dt2D="false" dtr="false" t="normal">AC319-R319</f>
        <v>0</v>
      </c>
      <c r="AA319" s="30" t="n">
        <v>0</v>
      </c>
      <c r="AB319" s="30" t="n">
        <f aca="false" ca="false" dt2D="false" dtr="false" t="normal">+(J319*9.03+K319*24.78)*12</f>
        <v>29636.46</v>
      </c>
      <c r="AC319" s="30" t="n">
        <f aca="false" ca="false" dt2D="false" dtr="false" t="normal">+(J319*9.03+K319*24.78)*12*10-'[7]Лист1'!$AQ$98</f>
        <v>234808.20999999996</v>
      </c>
      <c r="AD319" s="0" t="s">
        <v>81</v>
      </c>
      <c r="AF319" s="33" t="n"/>
    </row>
    <row customHeight="true" ht="12.75" outlineLevel="0" r="320">
      <c r="A320" s="8" t="n">
        <f aca="false" ca="false" dt2D="false" dtr="false" t="normal">+A319+1</f>
        <v>280</v>
      </c>
      <c r="B320" s="8" t="n">
        <f aca="false" ca="false" dt2D="false" dtr="false" t="normal">+B319+1</f>
        <v>132</v>
      </c>
      <c r="C320" s="106" t="s">
        <v>86</v>
      </c>
      <c r="D320" s="8" t="s">
        <v>661</v>
      </c>
      <c r="E320" s="55" t="s">
        <v>94</v>
      </c>
      <c r="F320" s="12" t="s">
        <v>5</v>
      </c>
      <c r="G320" s="12" t="n">
        <v>4</v>
      </c>
      <c r="H320" s="12" t="n">
        <v>2</v>
      </c>
      <c r="I320" s="56" t="n">
        <v>1277.9</v>
      </c>
      <c r="J320" s="56" t="n">
        <v>1277.9</v>
      </c>
      <c r="K320" s="56" t="n">
        <v>0</v>
      </c>
      <c r="L320" s="55" t="n">
        <v>40</v>
      </c>
      <c r="M320" s="15" t="n">
        <f aca="false" ca="false" dt2D="false" dtr="false" t="normal">SUM(N320:S320)</f>
        <v>4427959.27</v>
      </c>
      <c r="N320" s="15" t="n"/>
      <c r="O320" s="15" t="n"/>
      <c r="P320" s="15" t="n"/>
      <c r="Q320" s="15" t="n">
        <v>194905.31</v>
      </c>
      <c r="R320" s="15" t="n">
        <v>4233053.96</v>
      </c>
      <c r="S320" s="15" t="n"/>
      <c r="T320" s="15" t="n"/>
      <c r="U320" s="15" t="n"/>
      <c r="V320" s="15" t="n">
        <f aca="false" ca="false" dt2D="false" dtr="false" t="normal">$M320/($J320+$K320)</f>
        <v>3465.0279912356204</v>
      </c>
      <c r="W320" s="15" t="n">
        <f aca="false" ca="false" dt2D="false" dtr="false" t="normal">$M320/($J320+$K320)</f>
        <v>3465.0279912356204</v>
      </c>
      <c r="X320" s="12" t="n">
        <v>2026</v>
      </c>
      <c r="Y320" s="15" t="n"/>
      <c r="Z320" s="28" t="n">
        <f aca="false" ca="false" dt2D="false" dtr="false" t="normal">AC320-R320</f>
        <v>794683.3100000005</v>
      </c>
      <c r="AA320" s="30" t="n">
        <v>0</v>
      </c>
      <c r="AB320" s="30" t="n">
        <f aca="false" ca="false" dt2D="false" dtr="false" t="normal">+(J320*12.71+K320*25.41)*12</f>
        <v>194905.30800000002</v>
      </c>
      <c r="AC320" s="30" t="n">
        <f aca="false" ca="false" dt2D="false" dtr="false" t="normal">+(J320*12.71+K320*25.41)*12*30-'[7]Лист1'!$AQ$122</f>
        <v>5027737.2700000005</v>
      </c>
      <c r="AG320" s="57" t="n"/>
    </row>
    <row customHeight="true" ht="12.75" outlineLevel="0" r="321">
      <c r="A321" s="8" t="n">
        <f aca="false" ca="false" dt2D="false" dtr="false" t="normal">+A320+1</f>
        <v>281</v>
      </c>
      <c r="B321" s="8" t="n">
        <f aca="false" ca="false" dt2D="false" dtr="false" t="normal">+B320+1</f>
        <v>133</v>
      </c>
      <c r="C321" s="106" t="s">
        <v>86</v>
      </c>
      <c r="D321" s="8" t="s">
        <v>660</v>
      </c>
      <c r="E321" s="55" t="s">
        <v>269</v>
      </c>
      <c r="F321" s="12" t="s">
        <v>5</v>
      </c>
      <c r="G321" s="12" t="n">
        <v>4</v>
      </c>
      <c r="H321" s="12" t="n">
        <v>4</v>
      </c>
      <c r="I321" s="56" t="n">
        <v>1843.8</v>
      </c>
      <c r="J321" s="56" t="n">
        <v>1843.8</v>
      </c>
      <c r="K321" s="56" t="n">
        <v>0</v>
      </c>
      <c r="L321" s="55" t="n">
        <v>59</v>
      </c>
      <c r="M321" s="15" t="n">
        <f aca="false" ca="false" dt2D="false" dtr="false" t="normal">SUM(N321:S321)</f>
        <v>12609046.86</v>
      </c>
      <c r="N321" s="15" t="n"/>
      <c r="O321" s="15" t="n">
        <v>3295852.81</v>
      </c>
      <c r="P321" s="15" t="n"/>
      <c r="Q321" s="15" t="n">
        <v>876702.77</v>
      </c>
      <c r="R321" s="15" t="n">
        <v>8436491.28</v>
      </c>
      <c r="S321" s="15" t="n"/>
      <c r="T321" s="15" t="n"/>
      <c r="U321" s="15" t="n"/>
      <c r="V321" s="15" t="n">
        <f aca="false" ca="false" dt2D="false" dtr="false" t="normal">$M321/($J321+$K321)</f>
        <v>6838.619622518711</v>
      </c>
      <c r="W321" s="15" t="n">
        <f aca="false" ca="false" dt2D="false" dtr="false" t="normal">$M321/($J321+$K321)</f>
        <v>6838.619622518711</v>
      </c>
      <c r="X321" s="12" t="n">
        <v>2026</v>
      </c>
      <c r="Y321" s="15" t="n"/>
      <c r="Z321" s="28" t="n">
        <f aca="false" ca="false" dt2D="false" dtr="false" t="normal">AC321-R321</f>
        <v>0</v>
      </c>
      <c r="AA321" s="30" t="n">
        <v>595486.39</v>
      </c>
      <c r="AB321" s="30" t="n">
        <f aca="false" ca="false" dt2D="false" dtr="false" t="normal">+(J321*12.71+K321*25.41)*12</f>
        <v>281216.376</v>
      </c>
      <c r="AC321" s="30" t="n">
        <f aca="false" ca="false" dt2D="false" dtr="false" t="normal">+(J321*12.71+K321*25.41)*12*30</f>
        <v>8436491.28</v>
      </c>
      <c r="AG321" s="57" t="n"/>
    </row>
    <row customHeight="true" ht="12.75" outlineLevel="0" r="322">
      <c r="A322" s="8" t="n">
        <f aca="false" ca="false" dt2D="false" dtr="false" t="normal">+A321+1</f>
        <v>282</v>
      </c>
      <c r="B322" s="8" t="n">
        <f aca="false" ca="false" dt2D="false" dtr="false" t="normal">+B321+1</f>
        <v>134</v>
      </c>
      <c r="C322" s="106" t="s">
        <v>86</v>
      </c>
      <c r="D322" s="8" t="s">
        <v>665</v>
      </c>
      <c r="E322" s="55" t="s">
        <v>58</v>
      </c>
      <c r="F322" s="12" t="s">
        <v>5</v>
      </c>
      <c r="G322" s="12" t="n">
        <v>5</v>
      </c>
      <c r="H322" s="12" t="n">
        <v>3</v>
      </c>
      <c r="I322" s="56" t="n">
        <v>2097.7</v>
      </c>
      <c r="J322" s="56" t="n">
        <v>2097.7</v>
      </c>
      <c r="K322" s="56" t="n">
        <v>0</v>
      </c>
      <c r="L322" s="55" t="n">
        <v>105</v>
      </c>
      <c r="M322" s="15" t="n">
        <f aca="false" ca="false" dt2D="false" dtr="false" t="normal">SUM(N322:S322)</f>
        <v>5798655.6</v>
      </c>
      <c r="N322" s="15" t="n"/>
      <c r="O322" s="15" t="n"/>
      <c r="P322" s="15" t="n"/>
      <c r="Q322" s="15" t="n">
        <v>1242122.14</v>
      </c>
      <c r="R322" s="15" t="n">
        <v>4556533.46</v>
      </c>
      <c r="S322" s="15" t="n"/>
      <c r="T322" s="15" t="n"/>
      <c r="U322" s="15" t="n"/>
      <c r="V322" s="15" t="n">
        <f aca="false" ca="false" dt2D="false" dtr="false" t="normal">$M322/($J322+$K322)</f>
        <v>2764.2921294751395</v>
      </c>
      <c r="W322" s="15" t="n">
        <f aca="false" ca="false" dt2D="false" dtr="false" t="normal">$M322/($J322+$K322)</f>
        <v>2764.2921294751395</v>
      </c>
      <c r="X322" s="12" t="n">
        <v>2026</v>
      </c>
      <c r="Y322" s="15" t="n"/>
      <c r="Z322" s="28" t="n">
        <f aca="false" ca="false" dt2D="false" dtr="false" t="normal">AC322-R322</f>
        <v>5041702.660000001</v>
      </c>
      <c r="AA322" s="30" t="n">
        <v>922180.94</v>
      </c>
      <c r="AB322" s="30" t="n">
        <f aca="false" ca="false" dt2D="false" dtr="false" t="normal">+(J322*12.71+K322*25.41)*12</f>
        <v>319941.204</v>
      </c>
      <c r="AC322" s="30" t="n">
        <f aca="false" ca="false" dt2D="false" dtr="false" t="normal">+(J322*12.71+K322*25.41)*12*30</f>
        <v>9598236.120000001</v>
      </c>
      <c r="AG322" s="57" t="n"/>
    </row>
    <row customHeight="true" ht="12.75" outlineLevel="0" r="323">
      <c r="A323" s="8" t="n">
        <f aca="false" ca="false" dt2D="false" dtr="false" t="normal">+A322+1</f>
        <v>283</v>
      </c>
      <c r="B323" s="8" t="n">
        <f aca="false" ca="false" dt2D="false" dtr="false" t="normal">+B322+1</f>
        <v>135</v>
      </c>
      <c r="C323" s="106" t="s">
        <v>86</v>
      </c>
      <c r="D323" s="8" t="s">
        <v>668</v>
      </c>
      <c r="E323" s="55" t="s">
        <v>127</v>
      </c>
      <c r="F323" s="12" t="s">
        <v>5</v>
      </c>
      <c r="G323" s="12" t="n">
        <v>5</v>
      </c>
      <c r="H323" s="12" t="n">
        <v>4</v>
      </c>
      <c r="I323" s="56" t="n">
        <v>2502.6</v>
      </c>
      <c r="J323" s="56" t="n">
        <v>2449.2</v>
      </c>
      <c r="K323" s="56" t="n">
        <v>53.4000000000001</v>
      </c>
      <c r="L323" s="55" t="n">
        <v>88</v>
      </c>
      <c r="M323" s="15" t="n">
        <f aca="false" ca="false" dt2D="false" dtr="false" t="normal">SUM(N323:S323)</f>
        <v>9801620.4</v>
      </c>
      <c r="N323" s="15" t="n"/>
      <c r="O323" s="15" t="n"/>
      <c r="P323" s="15" t="n"/>
      <c r="Q323" s="15" t="n">
        <v>1283183.73</v>
      </c>
      <c r="R323" s="15" t="n">
        <v>8518436.67</v>
      </c>
      <c r="S323" s="15" t="n"/>
      <c r="T323" s="15" t="n"/>
      <c r="U323" s="15" t="n"/>
      <c r="V323" s="15" t="n">
        <f aca="false" ca="false" dt2D="false" dtr="false" t="normal">$M323/($J323+$K323)</f>
        <v>3916.574922081036</v>
      </c>
      <c r="W323" s="15" t="n">
        <f aca="false" ca="false" dt2D="false" dtr="false" t="normal">$M323/($J323+$K323)</f>
        <v>3916.574922081036</v>
      </c>
      <c r="X323" s="12" t="n">
        <v>2026</v>
      </c>
      <c r="Y323" s="15" t="n"/>
      <c r="Z323" s="28" t="n">
        <f aca="false" ca="false" dt2D="false" dtr="false" t="normal">AC323-R323</f>
        <v>3176604.6900000013</v>
      </c>
      <c r="AA323" s="30" t="n">
        <v>893349.02</v>
      </c>
      <c r="AB323" s="30" t="n">
        <f aca="false" ca="false" dt2D="false" dtr="false" t="normal">+(J323*12.71+K323*25.41)*12</f>
        <v>389834.71200000006</v>
      </c>
      <c r="AC323" s="30" t="n">
        <f aca="false" ca="false" dt2D="false" dtr="false" t="normal">+(J323*12.71+K323*25.41)*12*30</f>
        <v>11695041.360000001</v>
      </c>
      <c r="AG323" s="57" t="n"/>
    </row>
    <row customHeight="true" ht="12.75" outlineLevel="0" r="324">
      <c r="A324" s="8" t="n">
        <f aca="false" ca="false" dt2D="false" dtr="false" t="normal">+A323+1</f>
        <v>284</v>
      </c>
      <c r="B324" s="8" t="n">
        <f aca="false" ca="false" dt2D="false" dtr="false" t="normal">+B323+1</f>
        <v>136</v>
      </c>
      <c r="C324" s="106" t="s">
        <v>86</v>
      </c>
      <c r="D324" s="8" t="s">
        <v>670</v>
      </c>
      <c r="E324" s="55" t="s">
        <v>83</v>
      </c>
      <c r="F324" s="12" t="s">
        <v>5</v>
      </c>
      <c r="G324" s="12" t="n">
        <v>5</v>
      </c>
      <c r="H324" s="12" t="n">
        <v>3</v>
      </c>
      <c r="I324" s="56" t="n">
        <v>2069.3</v>
      </c>
      <c r="J324" s="56" t="n">
        <v>2069.3</v>
      </c>
      <c r="K324" s="56" t="n">
        <v>0</v>
      </c>
      <c r="L324" s="55" t="n">
        <v>79</v>
      </c>
      <c r="M324" s="15" t="n">
        <f aca="false" ca="false" dt2D="false" dtr="false" t="normal">SUM(N324:S324)</f>
        <v>4920592.8</v>
      </c>
      <c r="N324" s="15" t="n"/>
      <c r="O324" s="15" t="n"/>
      <c r="P324" s="15" t="n"/>
      <c r="Q324" s="15" t="n">
        <v>1199823.26</v>
      </c>
      <c r="R324" s="15" t="n">
        <v>3720769.54</v>
      </c>
      <c r="S324" s="15" t="n"/>
      <c r="T324" s="15" t="n"/>
      <c r="U324" s="15" t="n"/>
      <c r="V324" s="15" t="n">
        <f aca="false" ca="false" dt2D="false" dtr="false" t="normal">$M324/($J324+$K324)</f>
        <v>2377.9020924950464</v>
      </c>
      <c r="W324" s="15" t="n">
        <f aca="false" ca="false" dt2D="false" dtr="false" t="normal">$M324/($J324+$K324)</f>
        <v>2377.9020924950464</v>
      </c>
      <c r="X324" s="12" t="n">
        <v>2026</v>
      </c>
      <c r="Y324" s="15" t="n"/>
      <c r="Z324" s="28" t="n">
        <f aca="false" ca="false" dt2D="false" dtr="false" t="normal">AC324-R324</f>
        <v>5747519.540000002</v>
      </c>
      <c r="AA324" s="30" t="n">
        <v>884213.62</v>
      </c>
      <c r="AB324" s="30" t="n">
        <f aca="false" ca="false" dt2D="false" dtr="false" t="normal">+(J324*12.71+K324*25.41)*12</f>
        <v>315609.63600000006</v>
      </c>
      <c r="AC324" s="30" t="n">
        <f aca="false" ca="false" dt2D="false" dtr="false" t="normal">+(J324*12.71+K324*25.41)*12*30</f>
        <v>9468289.080000002</v>
      </c>
      <c r="AG324" s="57" t="n"/>
    </row>
    <row customHeight="true" ht="12.75" outlineLevel="0" r="325">
      <c r="A325" s="8" t="n">
        <f aca="false" ca="false" dt2D="false" dtr="false" t="normal">+A324+1</f>
        <v>285</v>
      </c>
      <c r="B325" s="8" t="n">
        <f aca="false" ca="false" dt2D="false" dtr="false" t="normal">+B324+1</f>
        <v>137</v>
      </c>
      <c r="C325" s="106" t="s">
        <v>86</v>
      </c>
      <c r="D325" s="8" t="s">
        <v>673</v>
      </c>
      <c r="E325" s="56" t="s">
        <v>269</v>
      </c>
      <c r="F325" s="12" t="s">
        <v>5</v>
      </c>
      <c r="G325" s="12" t="n">
        <v>5</v>
      </c>
      <c r="H325" s="12" t="n">
        <v>4</v>
      </c>
      <c r="I325" s="56" t="n">
        <v>2893.7</v>
      </c>
      <c r="J325" s="56" t="n">
        <v>2433.8</v>
      </c>
      <c r="K325" s="56" t="n">
        <v>459.9</v>
      </c>
      <c r="L325" s="55" t="n">
        <v>88</v>
      </c>
      <c r="M325" s="15" t="n">
        <f aca="false" ca="false" dt2D="false" dtr="false" t="normal">SUM(N325:R325)</f>
        <v>12416230.080000002</v>
      </c>
      <c r="N325" s="15" t="n"/>
      <c r="O325" s="15" t="n"/>
      <c r="P325" s="15" t="n"/>
      <c r="Q325" s="15" t="n">
        <v>2652138.7</v>
      </c>
      <c r="R325" s="15" t="n">
        <v>9764091.38</v>
      </c>
      <c r="S325" s="15" t="n"/>
      <c r="T325" s="15" t="n"/>
      <c r="U325" s="15" t="n"/>
      <c r="V325" s="15" t="n">
        <f aca="false" ca="false" dt2D="false" dtr="false" t="normal">$M325/($J325+$K325)</f>
        <v>4290.77999792653</v>
      </c>
      <c r="W325" s="15" t="n">
        <f aca="false" ca="false" dt2D="false" dtr="false" t="normal">$M325/($J325+$K325)</f>
        <v>4290.77999792653</v>
      </c>
      <c r="X325" s="12" t="n">
        <v>2026</v>
      </c>
      <c r="Y325" s="15" t="n"/>
      <c r="Z325" s="28" t="n">
        <f aca="false" ca="false" dt2D="false" dtr="false" t="normal">AC325-R325</f>
        <v>5578985.140000002</v>
      </c>
      <c r="AA325" s="30" t="n">
        <v>2140702.82</v>
      </c>
      <c r="AB325" s="30" t="n">
        <f aca="false" ca="false" dt2D="false" dtr="false" t="normal">+(J325*12.71+K325*25.41)*12</f>
        <v>511435.8840000001</v>
      </c>
      <c r="AC325" s="30" t="n">
        <f aca="false" ca="false" dt2D="false" dtr="false" t="normal">+(J325*12.71+K325*25.41)*12*30</f>
        <v>15343076.520000003</v>
      </c>
      <c r="AD325" s="4" t="n"/>
      <c r="AF325" s="33" t="n"/>
    </row>
    <row customHeight="true" ht="12.75" outlineLevel="0" r="326">
      <c r="A326" s="8" t="n">
        <f aca="false" ca="false" dt2D="false" dtr="false" t="normal">+A325+1</f>
        <v>286</v>
      </c>
      <c r="B326" s="8" t="n">
        <f aca="false" ca="false" dt2D="false" dtr="false" t="normal">+B325+1</f>
        <v>138</v>
      </c>
      <c r="C326" s="106" t="s">
        <v>86</v>
      </c>
      <c r="D326" s="8" t="s">
        <v>674</v>
      </c>
      <c r="E326" s="56" t="s">
        <v>131</v>
      </c>
      <c r="F326" s="12" t="s">
        <v>5</v>
      </c>
      <c r="G326" s="12" t="n">
        <v>5</v>
      </c>
      <c r="H326" s="12" t="n">
        <v>4</v>
      </c>
      <c r="I326" s="56" t="n">
        <v>2550.3</v>
      </c>
      <c r="J326" s="56" t="n">
        <v>2289.3</v>
      </c>
      <c r="K326" s="56" t="n">
        <v>261</v>
      </c>
      <c r="L326" s="55" t="n">
        <v>90</v>
      </c>
      <c r="M326" s="15" t="n">
        <f aca="false" ca="false" dt2D="false" dtr="false" t="normal">SUM(N326:R326)</f>
        <v>10942776.239999998</v>
      </c>
      <c r="N326" s="15" t="n"/>
      <c r="O326" s="15" t="n"/>
      <c r="P326" s="15" t="n"/>
      <c r="Q326" s="15" t="n">
        <v>2138854.05</v>
      </c>
      <c r="R326" s="15" t="n">
        <v>8803922.19</v>
      </c>
      <c r="S326" s="15" t="n"/>
      <c r="T326" s="15" t="n"/>
      <c r="U326" s="15" t="n"/>
      <c r="V326" s="15" t="n">
        <f aca="false" ca="false" dt2D="false" dtr="false" t="normal">$M326/($J326+$K326)</f>
        <v>4290.780002352663</v>
      </c>
      <c r="W326" s="15" t="n">
        <f aca="false" ca="false" dt2D="false" dtr="false" t="normal">$M326/($J326+$K326)</f>
        <v>4290.780002352663</v>
      </c>
      <c r="X326" s="12" t="n">
        <v>2026</v>
      </c>
      <c r="Y326" s="15" t="n"/>
      <c r="Z326" s="28" t="n">
        <f aca="false" ca="false" dt2D="false" dtr="false" t="normal">AC326-R326</f>
        <v>4058522.490000002</v>
      </c>
      <c r="AA326" s="30" t="n">
        <v>1710105.89</v>
      </c>
      <c r="AB326" s="30" t="n">
        <f aca="false" ca="false" dt2D="false" dtr="false" t="normal">+(J326*12.71+K326*25.41)*12</f>
        <v>428748.1560000001</v>
      </c>
      <c r="AC326" s="30" t="n">
        <f aca="false" ca="false" dt2D="false" dtr="false" t="normal">+(J326*12.71+K326*25.41)*12*30</f>
        <v>12862444.680000002</v>
      </c>
      <c r="AD326" s="4" t="n"/>
      <c r="AF326" s="33" t="n"/>
    </row>
    <row customHeight="true" ht="12.75" outlineLevel="0" r="327">
      <c r="A327" s="8" t="n">
        <f aca="false" ca="false" dt2D="false" dtr="false" t="normal">+A326+1</f>
        <v>287</v>
      </c>
      <c r="B327" s="8" t="n">
        <f aca="false" ca="false" dt2D="false" dtr="false" t="normal">+B326+1</f>
        <v>139</v>
      </c>
      <c r="C327" s="106" t="s">
        <v>86</v>
      </c>
      <c r="D327" s="179" t="s">
        <v>678</v>
      </c>
      <c r="E327" s="55" t="s">
        <v>162</v>
      </c>
      <c r="F327" s="12" t="s">
        <v>5</v>
      </c>
      <c r="G327" s="12" t="n">
        <v>5</v>
      </c>
      <c r="H327" s="12" t="n">
        <v>4</v>
      </c>
      <c r="I327" s="56" t="n">
        <v>2434.3</v>
      </c>
      <c r="J327" s="56" t="n">
        <v>2434.3</v>
      </c>
      <c r="K327" s="56" t="n">
        <v>0</v>
      </c>
      <c r="L327" s="55" t="n">
        <v>85</v>
      </c>
      <c r="M327" s="15" t="n">
        <f aca="false" ca="false" dt2D="false" dtr="false" t="normal">SUM(N327:S327)</f>
        <v>5452582.800000001</v>
      </c>
      <c r="N327" s="15" t="n"/>
      <c r="O327" s="15" t="n"/>
      <c r="P327" s="15" t="n"/>
      <c r="Q327" s="15" t="n">
        <v>1910641.56</v>
      </c>
      <c r="R327" s="15" t="n">
        <v>3541941.24</v>
      </c>
      <c r="S327" s="15" t="n"/>
      <c r="T327" s="15" t="n"/>
      <c r="U327" s="15" t="n"/>
      <c r="V327" s="15" t="n">
        <f aca="false" ca="false" dt2D="false" dtr="false" t="normal">$M327/($J327+$K327)</f>
        <v>2239.897629708746</v>
      </c>
      <c r="W327" s="15" t="n">
        <f aca="false" ca="false" dt2D="false" dtr="false" t="normal">$M327/($J327+$K327)</f>
        <v>2239.897629708746</v>
      </c>
      <c r="X327" s="12" t="n">
        <v>2026</v>
      </c>
      <c r="Y327" s="15" t="n"/>
      <c r="Z327" s="28" t="n">
        <f aca="false" ca="false" dt2D="false" dtr="false" t="normal">AC327-R327</f>
        <v>7596441.840000002</v>
      </c>
      <c r="AA327" s="30" t="n">
        <v>1539362.12</v>
      </c>
      <c r="AB327" s="30" t="n">
        <f aca="false" ca="false" dt2D="false" dtr="false" t="normal">+(J327*12.71+K327*25.41)*12</f>
        <v>371279.43600000005</v>
      </c>
      <c r="AC327" s="30" t="n">
        <f aca="false" ca="false" dt2D="false" dtr="false" t="normal">+(J327*12.71+K327*25.41)*12*30</f>
        <v>11138383.080000002</v>
      </c>
      <c r="AG327" s="57" t="n"/>
    </row>
    <row customHeight="true" ht="12.75" outlineLevel="0" r="328">
      <c r="A328" s="8" t="n">
        <f aca="false" ca="false" dt2D="false" dtr="false" t="normal">+A327+1</f>
        <v>288</v>
      </c>
      <c r="B328" s="8" t="n">
        <f aca="false" ca="false" dt2D="false" dtr="false" t="normal">+B327+1</f>
        <v>140</v>
      </c>
      <c r="C328" s="106" t="s">
        <v>86</v>
      </c>
      <c r="D328" s="8" t="s">
        <v>680</v>
      </c>
      <c r="E328" s="55" t="s">
        <v>162</v>
      </c>
      <c r="F328" s="12" t="s">
        <v>5</v>
      </c>
      <c r="G328" s="12" t="n">
        <v>5</v>
      </c>
      <c r="H328" s="12" t="n">
        <v>4</v>
      </c>
      <c r="I328" s="56" t="n">
        <v>2466.9</v>
      </c>
      <c r="J328" s="56" t="n">
        <v>2466.9</v>
      </c>
      <c r="K328" s="56" t="n">
        <v>0</v>
      </c>
      <c r="L328" s="55" t="n">
        <v>87</v>
      </c>
      <c r="M328" s="15" t="n">
        <f aca="false" ca="false" dt2D="false" dtr="false" t="normal">SUM(N328:S328)</f>
        <v>5498868</v>
      </c>
      <c r="N328" s="15" t="n"/>
      <c r="O328" s="15" t="n"/>
      <c r="P328" s="15" t="n"/>
      <c r="Q328" s="15" t="n">
        <v>1684976.99</v>
      </c>
      <c r="R328" s="15" t="n">
        <v>3813891.01</v>
      </c>
      <c r="S328" s="15" t="n"/>
      <c r="T328" s="15" t="n"/>
      <c r="U328" s="15" t="n"/>
      <c r="V328" s="15" t="n">
        <f aca="false" ca="false" dt2D="false" dtr="false" t="normal">$M328/($J328+$K328)</f>
        <v>2229.059953788155</v>
      </c>
      <c r="W328" s="15" t="n">
        <f aca="false" ca="false" dt2D="false" dtr="false" t="normal">$M328/($J328+$K328)</f>
        <v>2229.059953788155</v>
      </c>
      <c r="X328" s="12" t="n">
        <v>2026</v>
      </c>
      <c r="Y328" s="15" t="n"/>
      <c r="Z328" s="28" t="n">
        <f aca="false" ca="false" dt2D="false" dtr="false" t="normal">AC328-R328</f>
        <v>7473656.630000001</v>
      </c>
      <c r="AA328" s="30" t="n">
        <v>1308725.4</v>
      </c>
      <c r="AB328" s="30" t="n">
        <f aca="false" ca="false" dt2D="false" dtr="false" t="normal">+(J328*12.71+K328*25.41)*12</f>
        <v>376251.58800000005</v>
      </c>
      <c r="AC328" s="30" t="n">
        <f aca="false" ca="false" dt2D="false" dtr="false" t="normal">+(J328*12.71+K328*25.41)*12*30</f>
        <v>11287547.64</v>
      </c>
      <c r="AG328" s="57" t="n"/>
    </row>
    <row customHeight="true" ht="12.75" outlineLevel="0" r="329">
      <c r="A329" s="8" t="n">
        <f aca="false" ca="false" dt2D="false" dtr="false" t="normal">+A328+1</f>
        <v>289</v>
      </c>
      <c r="B329" s="8" t="n">
        <f aca="false" ca="false" dt2D="false" dtr="false" t="normal">+B328+1</f>
        <v>141</v>
      </c>
      <c r="C329" s="106" t="s">
        <v>86</v>
      </c>
      <c r="D329" s="8" t="s">
        <v>109</v>
      </c>
      <c r="E329" s="56" t="s">
        <v>257</v>
      </c>
      <c r="F329" s="12" t="s">
        <v>5</v>
      </c>
      <c r="G329" s="12" t="n">
        <v>3</v>
      </c>
      <c r="H329" s="12" t="n">
        <v>2</v>
      </c>
      <c r="I329" s="56" t="n">
        <v>910.1</v>
      </c>
      <c r="J329" s="56" t="n">
        <v>910.1</v>
      </c>
      <c r="K329" s="56" t="n">
        <v>0</v>
      </c>
      <c r="L329" s="55" t="n">
        <v>42</v>
      </c>
      <c r="M329" s="15" t="n">
        <f aca="false" ca="false" dt2D="false" dtr="false" t="normal">SUM(N329:R329)</f>
        <v>5625606.54</v>
      </c>
      <c r="N329" s="15" t="n"/>
      <c r="O329" s="15" t="n">
        <v>1373288.4</v>
      </c>
      <c r="P329" s="15" t="n"/>
      <c r="Q329" s="15" t="n">
        <v>138808.45</v>
      </c>
      <c r="R329" s="15" t="n">
        <v>4113509.69</v>
      </c>
      <c r="S329" s="15" t="n"/>
      <c r="T329" s="15" t="n"/>
      <c r="U329" s="15" t="n"/>
      <c r="V329" s="15" t="n">
        <f aca="false" ca="false" dt2D="false" dtr="false" t="normal">$M329/($J329+$K329)</f>
        <v>6181.3059444017135</v>
      </c>
      <c r="W329" s="15" t="n">
        <f aca="false" ca="false" dt2D="false" dtr="false" t="normal">$M329/($J329+$K329)</f>
        <v>6181.3059444017135</v>
      </c>
      <c r="X329" s="12" t="n">
        <v>2026</v>
      </c>
      <c r="Y329" s="15" t="n"/>
      <c r="Z329" s="28" t="n">
        <f aca="false" ca="false" dt2D="false" dtr="false" t="normal">AC329-R329</f>
        <v>0</v>
      </c>
      <c r="AA329" s="30" t="n">
        <v>0</v>
      </c>
      <c r="AB329" s="30" t="n">
        <f aca="false" ca="false" dt2D="false" dtr="false" t="normal">+(J329*12.71+K329*25.41)*12</f>
        <v>138808.45200000002</v>
      </c>
      <c r="AC329" s="30" t="n">
        <f aca="false" ca="false" dt2D="false" dtr="false" t="normal">+(J329*12.71+K329*25.41)*12*30-'[7]Лист1'!$AQ$110</f>
        <v>4113509.6900000004</v>
      </c>
      <c r="AD329" s="4" t="n"/>
      <c r="AF329" s="33" t="n"/>
    </row>
    <row customHeight="true" ht="12.75" outlineLevel="0" r="330">
      <c r="A330" s="8" t="n">
        <f aca="false" ca="false" dt2D="false" dtr="false" t="normal">+A329+1</f>
        <v>290</v>
      </c>
      <c r="B330" s="8" t="n">
        <f aca="false" ca="false" dt2D="false" dtr="false" t="normal">+B329+1</f>
        <v>142</v>
      </c>
      <c r="C330" s="106" t="s">
        <v>86</v>
      </c>
      <c r="D330" s="8" t="s">
        <v>684</v>
      </c>
      <c r="E330" s="56" t="s">
        <v>83</v>
      </c>
      <c r="F330" s="12" t="s">
        <v>5</v>
      </c>
      <c r="G330" s="12" t="n">
        <v>5</v>
      </c>
      <c r="H330" s="12" t="n">
        <v>3</v>
      </c>
      <c r="I330" s="56" t="n">
        <v>2326.1</v>
      </c>
      <c r="J330" s="56" t="n">
        <v>2326.1</v>
      </c>
      <c r="K330" s="56" t="n">
        <v>0</v>
      </c>
      <c r="L330" s="55" t="n">
        <v>76</v>
      </c>
      <c r="M330" s="15" t="n">
        <f aca="false" ca="false" dt2D="false" dtr="false" t="normal">SUM(N330:R330)</f>
        <v>9980783.35</v>
      </c>
      <c r="N330" s="15" t="n"/>
      <c r="O330" s="15" t="n"/>
      <c r="P330" s="15" t="n"/>
      <c r="Q330" s="15" t="n">
        <v>1400036.83</v>
      </c>
      <c r="R330" s="15" t="n">
        <v>8580746.52</v>
      </c>
      <c r="S330" s="15" t="n"/>
      <c r="T330" s="15" t="n"/>
      <c r="U330" s="15" t="n"/>
      <c r="V330" s="15" t="n">
        <f aca="false" ca="false" dt2D="false" dtr="false" t="normal">$M330/($J330+$K330)</f>
        <v>4290.779996560767</v>
      </c>
      <c r="W330" s="15" t="n">
        <f aca="false" ca="false" dt2D="false" dtr="false" t="normal">$M330/($J330+$K330)</f>
        <v>4290.779996560767</v>
      </c>
      <c r="X330" s="12" t="n">
        <v>2026</v>
      </c>
      <c r="Y330" s="15" t="n"/>
      <c r="Z330" s="28" t="n">
        <f aca="false" ca="false" dt2D="false" dtr="false" t="normal">AC330-R330</f>
        <v>2062556.6400000006</v>
      </c>
      <c r="AA330" s="30" t="n">
        <v>1045260.06</v>
      </c>
      <c r="AB330" s="30" t="n">
        <f aca="false" ca="false" dt2D="false" dtr="false" t="normal">+(J330*12.71+K330*25.41)*12</f>
        <v>354776.772</v>
      </c>
      <c r="AC330" s="30" t="n">
        <f aca="false" ca="false" dt2D="false" dtr="false" t="normal">+(J330*12.71+K330*25.41)*12*30</f>
        <v>10643303.16</v>
      </c>
      <c r="AD330" s="4" t="n"/>
      <c r="AF330" s="33" t="n"/>
    </row>
    <row customHeight="true" ht="12.75" outlineLevel="0" r="331">
      <c r="A331" s="8" t="n">
        <f aca="false" ca="false" dt2D="false" dtr="false" t="normal">+A330+1</f>
        <v>291</v>
      </c>
      <c r="B331" s="8" t="n">
        <f aca="false" ca="false" dt2D="false" dtr="false" t="normal">+B330+1</f>
        <v>143</v>
      </c>
      <c r="C331" s="106" t="s">
        <v>86</v>
      </c>
      <c r="D331" s="8" t="s">
        <v>687</v>
      </c>
      <c r="E331" s="55" t="s">
        <v>64</v>
      </c>
      <c r="F331" s="12" t="s">
        <v>5</v>
      </c>
      <c r="G331" s="12" t="n">
        <v>5</v>
      </c>
      <c r="H331" s="12" t="n">
        <v>4</v>
      </c>
      <c r="I331" s="56" t="n">
        <v>2448.2</v>
      </c>
      <c r="J331" s="56" t="n">
        <v>2448.2</v>
      </c>
      <c r="K331" s="56" t="n">
        <v>0</v>
      </c>
      <c r="L331" s="55" t="n">
        <v>86</v>
      </c>
      <c r="M331" s="15" t="n">
        <f aca="false" ca="false" dt2D="false" dtr="false" t="normal">SUM(N331:S331)</f>
        <v>6006273.6</v>
      </c>
      <c r="N331" s="15" t="n"/>
      <c r="O331" s="15" t="n"/>
      <c r="P331" s="15" t="n"/>
      <c r="Q331" s="15" t="n">
        <v>2125811.72</v>
      </c>
      <c r="R331" s="15" t="n">
        <v>3880461.88</v>
      </c>
      <c r="S331" s="15" t="n"/>
      <c r="T331" s="15" t="n"/>
      <c r="U331" s="15" t="n"/>
      <c r="V331" s="15" t="n">
        <f aca="false" ca="false" dt2D="false" dtr="false" t="normal">$M331/($J331+$K331)</f>
        <v>2453.342700759742</v>
      </c>
      <c r="W331" s="15" t="n">
        <f aca="false" ca="false" dt2D="false" dtr="false" t="normal">$M331/($J331+$K331)</f>
        <v>2453.342700759742</v>
      </c>
      <c r="X331" s="12" t="n">
        <v>2026</v>
      </c>
      <c r="Y331" s="15" t="n"/>
      <c r="Z331" s="28" t="n">
        <f aca="false" ca="false" dt2D="false" dtr="false" t="normal">AC331-R331</f>
        <v>7321522.04</v>
      </c>
      <c r="AA331" s="30" t="n">
        <v>1752412.26</v>
      </c>
      <c r="AB331" s="30" t="n">
        <f aca="false" ca="false" dt2D="false" dtr="false" t="normal">+(J331*12.71+K331*25.41)*12</f>
        <v>373399.464</v>
      </c>
      <c r="AC331" s="30" t="n">
        <f aca="false" ca="false" dt2D="false" dtr="false" t="normal">+(J331*12.71+K331*25.41)*12*30</f>
        <v>11201983.92</v>
      </c>
      <c r="AG331" s="57" t="n"/>
    </row>
    <row customHeight="true" ht="12.75" outlineLevel="0" r="332">
      <c r="A332" s="8" t="n">
        <f aca="false" ca="false" dt2D="false" dtr="false" t="normal">+A331+1</f>
        <v>292</v>
      </c>
      <c r="B332" s="8" t="n">
        <f aca="false" ca="false" dt2D="false" dtr="false" t="normal">+B331+1</f>
        <v>144</v>
      </c>
      <c r="C332" s="106" t="s">
        <v>86</v>
      </c>
      <c r="D332" s="8" t="s">
        <v>689</v>
      </c>
      <c r="E332" s="56" t="s">
        <v>53</v>
      </c>
      <c r="F332" s="12" t="s">
        <v>5</v>
      </c>
      <c r="G332" s="12" t="n">
        <v>5</v>
      </c>
      <c r="H332" s="12" t="n">
        <v>4</v>
      </c>
      <c r="I332" s="56" t="n">
        <v>2787.1</v>
      </c>
      <c r="J332" s="56" t="n">
        <v>2787.1</v>
      </c>
      <c r="K332" s="56" t="n">
        <v>0</v>
      </c>
      <c r="L332" s="55" t="n">
        <v>110</v>
      </c>
      <c r="M332" s="15" t="n">
        <f aca="false" ca="false" dt2D="false" dtr="false" t="normal">SUM(N332:R332)</f>
        <v>11958832.94</v>
      </c>
      <c r="N332" s="15" t="n"/>
      <c r="O332" s="15" t="n"/>
      <c r="P332" s="15" t="n"/>
      <c r="Q332" s="15" t="n">
        <v>1549598.49</v>
      </c>
      <c r="R332" s="15" t="n">
        <v>10409234.45</v>
      </c>
      <c r="S332" s="15" t="n"/>
      <c r="T332" s="15" t="n"/>
      <c r="U332" s="15" t="n"/>
      <c r="V332" s="15" t="n">
        <f aca="false" ca="false" dt2D="false" dtr="false" t="normal">$M332/($J332+$K332)</f>
        <v>4290.780000717592</v>
      </c>
      <c r="W332" s="15" t="n">
        <f aca="false" ca="false" dt2D="false" dtr="false" t="normal">$M332/($J332+$K332)</f>
        <v>4290.780000717592</v>
      </c>
      <c r="X332" s="12" t="n">
        <v>2026</v>
      </c>
      <c r="Y332" s="15" t="n"/>
      <c r="Z332" s="28" t="n">
        <f aca="false" ca="false" dt2D="false" dtr="false" t="normal">AC332-R332</f>
        <v>2343420.3100000024</v>
      </c>
      <c r="AA332" s="30" t="n">
        <v>1124510</v>
      </c>
      <c r="AB332" s="30" t="n">
        <f aca="false" ca="false" dt2D="false" dtr="false" t="normal">+(J332*12.71+K332*25.41)*12</f>
        <v>425088.4920000001</v>
      </c>
      <c r="AC332" s="30" t="n">
        <f aca="false" ca="false" dt2D="false" dtr="false" t="normal">+(J332*12.71+K332*25.41)*12*30</f>
        <v>12752654.760000002</v>
      </c>
      <c r="AD332" s="4" t="n"/>
      <c r="AF332" s="33" t="n"/>
    </row>
    <row customHeight="true" ht="12.75" outlineLevel="0" r="333">
      <c r="A333" s="8" t="n">
        <f aca="false" ca="false" dt2D="false" dtr="false" t="normal">+A332+1</f>
        <v>293</v>
      </c>
      <c r="B333" s="8" t="n">
        <f aca="false" ca="false" dt2D="false" dtr="false" t="normal">+B332+1</f>
        <v>145</v>
      </c>
      <c r="C333" s="106" t="s">
        <v>86</v>
      </c>
      <c r="D333" s="8" t="s">
        <v>692</v>
      </c>
      <c r="E333" s="56" t="s">
        <v>228</v>
      </c>
      <c r="F333" s="12" t="s">
        <v>5</v>
      </c>
      <c r="G333" s="12" t="n">
        <v>3</v>
      </c>
      <c r="H333" s="12" t="n">
        <v>2</v>
      </c>
      <c r="I333" s="56" t="n">
        <v>637.8</v>
      </c>
      <c r="J333" s="56" t="n">
        <v>637.8</v>
      </c>
      <c r="K333" s="56" t="n">
        <v>0</v>
      </c>
      <c r="L333" s="55" t="n">
        <v>23</v>
      </c>
      <c r="M333" s="15" t="n">
        <f aca="false" ca="false" dt2D="false" dtr="false" t="normal">SUM(N333:R333)</f>
        <v>8703002.17</v>
      </c>
      <c r="N333" s="15" t="n"/>
      <c r="O333" s="15" t="n">
        <v>6478046.04</v>
      </c>
      <c r="P333" s="15" t="n"/>
      <c r="Q333" s="15" t="n">
        <v>97277.26</v>
      </c>
      <c r="R333" s="15" t="n">
        <v>2127678.87</v>
      </c>
      <c r="S333" s="15" t="n"/>
      <c r="T333" s="15" t="n"/>
      <c r="U333" s="15" t="n"/>
      <c r="V333" s="15" t="n">
        <f aca="false" ca="false" dt2D="false" dtr="false" t="normal">$M333/($J333+$K333)</f>
        <v>13645.346770147382</v>
      </c>
      <c r="W333" s="15" t="n">
        <f aca="false" ca="false" dt2D="false" dtr="false" t="normal">$M333/($J333+$K333)</f>
        <v>13645.346770147382</v>
      </c>
      <c r="X333" s="12" t="n">
        <v>2026</v>
      </c>
      <c r="Y333" s="15" t="n"/>
      <c r="Z333" s="28" t="n">
        <f aca="false" ca="false" dt2D="false" dtr="false" t="normal">AC333-R333</f>
        <v>0</v>
      </c>
      <c r="AA333" s="30" t="n">
        <v>0</v>
      </c>
      <c r="AB333" s="30" t="n">
        <f aca="false" ca="false" dt2D="false" dtr="false" t="normal">+(J333*12.71+K333*25.41)*12</f>
        <v>97277.256</v>
      </c>
      <c r="AC333" s="30" t="n">
        <f aca="false" ca="false" dt2D="false" dtr="false" t="normal">+(J333*12.71+K333*25.41)*12*30-'[7]Лист1'!$AQ$115</f>
        <v>2127678.8699999996</v>
      </c>
      <c r="AD333" s="4" t="n"/>
      <c r="AF333" s="33" t="n"/>
    </row>
    <row customHeight="true" ht="12.75" outlineLevel="0" r="334">
      <c r="A334" s="8" t="n">
        <f aca="false" ca="false" dt2D="false" dtr="false" t="normal">+A333+1</f>
        <v>294</v>
      </c>
      <c r="B334" s="8" t="n">
        <f aca="false" ca="false" dt2D="false" dtr="false" t="normal">+B333+1</f>
        <v>146</v>
      </c>
      <c r="C334" s="106" t="s">
        <v>86</v>
      </c>
      <c r="D334" s="8" t="s">
        <v>663</v>
      </c>
      <c r="E334" s="56" t="s">
        <v>250</v>
      </c>
      <c r="F334" s="12" t="s">
        <v>5</v>
      </c>
      <c r="G334" s="12" t="n">
        <v>4</v>
      </c>
      <c r="H334" s="12" t="n">
        <v>4</v>
      </c>
      <c r="I334" s="56" t="n">
        <v>2783</v>
      </c>
      <c r="J334" s="56" t="n">
        <v>2783</v>
      </c>
      <c r="K334" s="56" t="n">
        <v>0</v>
      </c>
      <c r="L334" s="55" t="n">
        <v>91</v>
      </c>
      <c r="M334" s="15" t="n">
        <f aca="false" ca="false" dt2D="false" dtr="false" t="normal">SUM(N334:R334)</f>
        <v>7064673.33</v>
      </c>
      <c r="N334" s="15" t="n"/>
      <c r="O334" s="15" t="n"/>
      <c r="P334" s="15" t="n"/>
      <c r="Q334" s="15" t="n">
        <v>424463.16</v>
      </c>
      <c r="R334" s="15" t="n">
        <v>6640210.17</v>
      </c>
      <c r="S334" s="15" t="n"/>
      <c r="T334" s="15" t="n"/>
      <c r="U334" s="15" t="n"/>
      <c r="V334" s="15" t="n">
        <f aca="false" ca="false" dt2D="false" dtr="false" t="normal">$M334/($J334+$K334)</f>
        <v>2538.51</v>
      </c>
      <c r="W334" s="15" t="n">
        <f aca="false" ca="false" dt2D="false" dtr="false" t="normal">$M334/($J334+$K334)</f>
        <v>2538.51</v>
      </c>
      <c r="X334" s="12" t="n">
        <v>2026</v>
      </c>
      <c r="Y334" s="15" t="n"/>
      <c r="Z334" s="28" t="n">
        <f aca="false" ca="false" dt2D="false" dtr="false" t="normal">AC334-R334</f>
        <v>1745943.160000001</v>
      </c>
      <c r="AA334" s="30" t="n">
        <v>0</v>
      </c>
      <c r="AB334" s="30" t="n">
        <f aca="false" ca="false" dt2D="false" dtr="false" t="normal">+(J334*12.71+K334*25.41)*12</f>
        <v>424463.16000000003</v>
      </c>
      <c r="AC334" s="30" t="n">
        <f aca="false" ca="false" dt2D="false" dtr="false" t="normal">+(J334*12.71+K334*25.41)*12*30-'[7]Лист1'!$AQ$117</f>
        <v>8386153.330000001</v>
      </c>
      <c r="AD334" s="4" t="s">
        <v>664</v>
      </c>
      <c r="AF334" s="33" t="n"/>
    </row>
    <row customHeight="true" ht="12.75" outlineLevel="0" r="335">
      <c r="A335" s="8" t="n">
        <f aca="false" ca="false" dt2D="false" dtr="false" t="normal">+A334+1</f>
        <v>295</v>
      </c>
      <c r="B335" s="8" t="n">
        <f aca="false" ca="false" dt2D="false" dtr="false" t="normal">+B334+1</f>
        <v>147</v>
      </c>
      <c r="C335" s="106" t="s">
        <v>86</v>
      </c>
      <c r="D335" s="8" t="s">
        <v>666</v>
      </c>
      <c r="E335" s="56" t="s">
        <v>264</v>
      </c>
      <c r="F335" s="12" t="s">
        <v>5</v>
      </c>
      <c r="G335" s="12" t="n">
        <v>4</v>
      </c>
      <c r="H335" s="12" t="n"/>
      <c r="I335" s="56" t="n">
        <v>1286.2</v>
      </c>
      <c r="J335" s="56" t="n">
        <v>1217.6</v>
      </c>
      <c r="K335" s="56" t="n">
        <v>68.6000000000001</v>
      </c>
      <c r="L335" s="55" t="n">
        <v>2</v>
      </c>
      <c r="M335" s="15" t="n">
        <f aca="false" ca="false" dt2D="false" dtr="false" t="normal">SUM(N335:R335)</f>
        <v>15724811.1</v>
      </c>
      <c r="N335" s="15" t="n"/>
      <c r="O335" s="15" t="n">
        <v>9888419.73</v>
      </c>
      <c r="P335" s="15" t="n"/>
      <c r="Q335" s="15" t="n">
        <v>206625.86</v>
      </c>
      <c r="R335" s="15" t="n">
        <v>5629765.51</v>
      </c>
      <c r="S335" s="15" t="n"/>
      <c r="T335" s="15" t="n"/>
      <c r="U335" s="15" t="n"/>
      <c r="V335" s="15" t="n">
        <f aca="false" ca="false" dt2D="false" dtr="false" t="normal">$M335/($J335+$K335)</f>
        <v>12225.790001554968</v>
      </c>
      <c r="W335" s="15" t="n">
        <f aca="false" ca="false" dt2D="false" dtr="false" t="normal">$M335/($J335+$K335)</f>
        <v>12225.790001554968</v>
      </c>
      <c r="X335" s="12" t="n">
        <v>2026</v>
      </c>
      <c r="Y335" s="15" t="n"/>
      <c r="Z335" s="28" t="n">
        <f aca="false" ca="false" dt2D="false" dtr="false" t="normal">AC335-R335</f>
        <v>0</v>
      </c>
      <c r="AA335" s="30" t="n">
        <v>0</v>
      </c>
      <c r="AB335" s="30" t="n">
        <f aca="false" ca="false" dt2D="false" dtr="false" t="normal">+(J335*12.71+K335*25.41)*12</f>
        <v>206625.86400000006</v>
      </c>
      <c r="AC335" s="30" t="n">
        <f aca="false" ca="false" dt2D="false" dtr="false" t="normal">+(J335*12.71+K335*25.41)*12*30-'[7]Лист1'!$AQ$118</f>
        <v>5629765.510000002</v>
      </c>
      <c r="AD335" s="4" t="n"/>
      <c r="AF335" s="33" t="n"/>
    </row>
    <row customHeight="true" ht="12.75" outlineLevel="0" r="336">
      <c r="A336" s="8" t="n">
        <f aca="false" ca="false" dt2D="false" dtr="false" t="normal">+A335+1</f>
        <v>296</v>
      </c>
      <c r="B336" s="8" t="n">
        <f aca="false" ca="false" dt2D="false" dtr="false" t="normal">+B335+1</f>
        <v>148</v>
      </c>
      <c r="C336" s="106" t="s">
        <v>86</v>
      </c>
      <c r="D336" s="8" t="s">
        <v>667</v>
      </c>
      <c r="E336" s="55" t="n">
        <v>1977</v>
      </c>
      <c r="F336" s="12" t="s">
        <v>5</v>
      </c>
      <c r="G336" s="12" t="n">
        <v>4</v>
      </c>
      <c r="H336" s="12" t="n"/>
      <c r="I336" s="56" t="n">
        <v>357.85</v>
      </c>
      <c r="J336" s="56" t="n">
        <v>357.85</v>
      </c>
      <c r="K336" s="56" t="n">
        <v>0</v>
      </c>
      <c r="L336" s="55" t="n">
        <v>2</v>
      </c>
      <c r="M336" s="15" t="n">
        <f aca="false" ca="false" dt2D="false" dtr="false" t="normal">SUM(N336:S336)</f>
        <v>924678.8200000001</v>
      </c>
      <c r="N336" s="15" t="n"/>
      <c r="O336" s="15" t="n"/>
      <c r="P336" s="15" t="n"/>
      <c r="Q336" s="15" t="n">
        <v>54579.28</v>
      </c>
      <c r="R336" s="15" t="n">
        <v>870099.54</v>
      </c>
      <c r="S336" s="15" t="n"/>
      <c r="T336" s="15" t="n"/>
      <c r="U336" s="15" t="n"/>
      <c r="V336" s="15" t="n">
        <f aca="false" ca="false" dt2D="false" dtr="false" t="normal">$M336/($J336+$K336)</f>
        <v>2583.9844068743887</v>
      </c>
      <c r="W336" s="15" t="n">
        <f aca="false" ca="false" dt2D="false" dtr="false" t="normal">$M336/($J336+$K336)</f>
        <v>2583.9844068743887</v>
      </c>
      <c r="X336" s="12" t="n">
        <v>2026</v>
      </c>
      <c r="Y336" s="15" t="n"/>
      <c r="Z336" s="28" t="n">
        <f aca="false" ca="false" dt2D="false" dtr="false" t="normal">AC336-R336</f>
        <v>226563.3600000001</v>
      </c>
      <c r="AA336" s="30" t="n">
        <v>0</v>
      </c>
      <c r="AB336" s="30" t="n">
        <f aca="false" ca="false" dt2D="false" dtr="false" t="normal">+(J336*12.71+K336*25.41)*12</f>
        <v>54579.28200000001</v>
      </c>
      <c r="AC336" s="30" t="n">
        <f aca="false" ca="false" dt2D="false" dtr="false" t="normal">+(J336*12.71+K336*25.41)*12*30-'[7]Лист1'!$AQ$119</f>
        <v>1096662.9000000001</v>
      </c>
      <c r="AG336" s="57" t="n"/>
    </row>
    <row customHeight="true" ht="12.75" outlineLevel="0" r="337">
      <c r="A337" s="8" t="n">
        <f aca="false" ca="false" dt2D="false" dtr="false" t="normal">+A336+1</f>
        <v>297</v>
      </c>
      <c r="B337" s="8" t="n">
        <f aca="false" ca="false" dt2D="false" dtr="false" t="normal">+B336+1</f>
        <v>149</v>
      </c>
      <c r="C337" s="106" t="s">
        <v>322</v>
      </c>
      <c r="D337" s="8" t="s">
        <v>672</v>
      </c>
      <c r="E337" s="55" t="s">
        <v>178</v>
      </c>
      <c r="F337" s="12" t="s">
        <v>5</v>
      </c>
      <c r="G337" s="12" t="n">
        <v>5</v>
      </c>
      <c r="H337" s="12" t="n">
        <v>2</v>
      </c>
      <c r="I337" s="56" t="n">
        <v>1544.4</v>
      </c>
      <c r="J337" s="56" t="n">
        <v>1295.3</v>
      </c>
      <c r="K337" s="56" t="n">
        <v>249.1</v>
      </c>
      <c r="L337" s="55" t="n">
        <v>31</v>
      </c>
      <c r="M337" s="15" t="n">
        <f aca="false" ca="false" dt2D="false" dtr="false" t="normal">SUM(N337:S337)</f>
        <v>3021321.59</v>
      </c>
      <c r="N337" s="15" t="n"/>
      <c r="O337" s="15" t="n"/>
      <c r="P337" s="15" t="n"/>
      <c r="Q337" s="15" t="n">
        <v>273514.73</v>
      </c>
      <c r="R337" s="15" t="n">
        <v>2747806.86</v>
      </c>
      <c r="S337" s="15" t="n"/>
      <c r="T337" s="15" t="n"/>
      <c r="U337" s="15" t="n"/>
      <c r="V337" s="15" t="n">
        <f aca="false" ca="false" dt2D="false" dtr="false" t="normal">$M337/($J337+$K337)</f>
        <v>1956.3076858326858</v>
      </c>
      <c r="W337" s="15" t="n">
        <f aca="false" ca="false" dt2D="false" dtr="false" t="normal">$M337/($J337+$K337)</f>
        <v>1956.3076858326858</v>
      </c>
      <c r="X337" s="12" t="n">
        <v>2026</v>
      </c>
      <c r="Y337" s="15" t="n"/>
      <c r="Z337" s="28" t="n">
        <f aca="false" ca="false" dt2D="false" dtr="false" t="normal">AC337-R337</f>
        <v>5163816.9</v>
      </c>
      <c r="AA337" s="30" t="n"/>
      <c r="AB337" s="30" t="n">
        <f aca="false" ca="false" dt2D="false" dtr="false" t="normal">+(J337*12.71+K337*25.41)*12</f>
        <v>273514.728</v>
      </c>
      <c r="AC337" s="30" t="n">
        <f aca="false" ca="false" dt2D="false" dtr="false" t="normal">+(J337*12.71+K337*25.41)*12*30-'[7]Лист1'!$AQ$126</f>
        <v>7911623.76</v>
      </c>
      <c r="AG337" s="57" t="n"/>
    </row>
    <row customHeight="true" ht="12.75" outlineLevel="0" r="338">
      <c r="A338" s="8" t="n">
        <f aca="false" ca="false" dt2D="false" dtr="false" t="normal">+A337+1</f>
        <v>298</v>
      </c>
      <c r="B338" s="8" t="n">
        <f aca="false" ca="false" dt2D="false" dtr="false" t="normal">+B337+1</f>
        <v>150</v>
      </c>
      <c r="C338" s="106" t="s">
        <v>322</v>
      </c>
      <c r="D338" s="8" t="s">
        <v>700</v>
      </c>
      <c r="E338" s="55" t="n">
        <v>1976</v>
      </c>
      <c r="F338" s="12" t="s">
        <v>5</v>
      </c>
      <c r="G338" s="12" t="n">
        <v>3</v>
      </c>
      <c r="H338" s="12" t="n">
        <v>4</v>
      </c>
      <c r="I338" s="56" t="n">
        <v>2192.3</v>
      </c>
      <c r="J338" s="56" t="n">
        <v>2028.1</v>
      </c>
      <c r="K338" s="56" t="n">
        <v>0</v>
      </c>
      <c r="L338" s="55" t="n">
        <v>85</v>
      </c>
      <c r="M338" s="15" t="n">
        <f aca="false" ca="false" dt2D="false" dtr="false" t="normal">SUM(N338:S338)</f>
        <v>1825581.1500000001</v>
      </c>
      <c r="N338" s="15" t="n"/>
      <c r="O338" s="15" t="n"/>
      <c r="P338" s="15" t="n"/>
      <c r="Q338" s="15" t="n">
        <v>309325.81</v>
      </c>
      <c r="R338" s="15" t="n">
        <v>1516255.34</v>
      </c>
      <c r="S338" s="15" t="n"/>
      <c r="T338" s="15" t="n"/>
      <c r="U338" s="15" t="n"/>
      <c r="V338" s="15" t="n">
        <f aca="false" ca="false" dt2D="false" dtr="false" t="normal">$M338/($J338+$K338)</f>
        <v>900.1435580099602</v>
      </c>
      <c r="W338" s="15" t="n">
        <f aca="false" ca="false" dt2D="false" dtr="false" t="normal">$M338/($J338+$K338)</f>
        <v>900.1435580099602</v>
      </c>
      <c r="X338" s="12" t="n">
        <v>2026</v>
      </c>
      <c r="Y338" s="15" t="n"/>
      <c r="Z338" s="28" t="n">
        <f aca="false" ca="false" dt2D="false" dtr="false" t="normal">AC338-R338</f>
        <v>3159979.790000001</v>
      </c>
      <c r="AA338" s="30" t="n">
        <v>0</v>
      </c>
      <c r="AB338" s="30" t="n">
        <f aca="false" ca="false" dt2D="false" dtr="false" t="normal">+(J338*12.71+K338*25.41)*12</f>
        <v>309325.81200000003</v>
      </c>
      <c r="AC338" s="30" t="n">
        <f aca="false" ca="false" dt2D="false" dtr="false" t="normal">+(J338*12.71+K338*25.41)*12*30-'[5]Лист1'!$AQ$43</f>
        <v>4676235.130000001</v>
      </c>
      <c r="AG338" s="57" t="n"/>
    </row>
    <row customHeight="true" ht="12.75" outlineLevel="0" r="339">
      <c r="A339" s="8" t="n">
        <f aca="false" ca="false" dt2D="false" dtr="false" t="normal">+A338+1</f>
        <v>299</v>
      </c>
      <c r="B339" s="8" t="n">
        <f aca="false" ca="false" dt2D="false" dtr="false" t="normal">+B338+1</f>
        <v>151</v>
      </c>
      <c r="C339" s="106" t="s">
        <v>322</v>
      </c>
      <c r="D339" s="8" t="s">
        <v>702</v>
      </c>
      <c r="E339" s="55" t="s">
        <v>703</v>
      </c>
      <c r="F339" s="12" t="s">
        <v>5</v>
      </c>
      <c r="G339" s="12" t="s">
        <v>75</v>
      </c>
      <c r="H339" s="12" t="s">
        <v>76</v>
      </c>
      <c r="I339" s="56" t="n">
        <v>2391.4</v>
      </c>
      <c r="J339" s="56" t="n">
        <v>1852</v>
      </c>
      <c r="K339" s="56" t="n">
        <v>0</v>
      </c>
      <c r="L339" s="55" t="n">
        <v>60</v>
      </c>
      <c r="M339" s="15" t="n">
        <f aca="false" ca="false" dt2D="false" dtr="false" t="normal">SUM(N339:S339)</f>
        <v>7027888.79</v>
      </c>
      <c r="N339" s="15" t="n"/>
      <c r="O339" s="15" t="n"/>
      <c r="P339" s="15" t="n">
        <v>1000000</v>
      </c>
      <c r="Q339" s="15" t="n">
        <v>1600299.74</v>
      </c>
      <c r="R339" s="15" t="n">
        <v>4427589.05</v>
      </c>
      <c r="S339" s="15" t="n"/>
      <c r="T339" s="15" t="n"/>
      <c r="U339" s="15" t="n"/>
      <c r="V339" s="15" t="n">
        <f aca="false" ca="false" dt2D="false" dtr="false" t="normal">$M339/($J339+$K339)</f>
        <v>3794.7563660907126</v>
      </c>
      <c r="W339" s="15" t="n">
        <f aca="false" ca="false" dt2D="false" dtr="false" t="normal">$M339/($J339+$K339)</f>
        <v>3794.7563660907126</v>
      </c>
      <c r="X339" s="12" t="n">
        <v>2026</v>
      </c>
      <c r="Y339" s="15" t="n"/>
      <c r="Z339" s="28" t="n">
        <f aca="false" ca="false" dt2D="false" dtr="false" t="normal">AC339-R339</f>
        <v>4046422.1500000013</v>
      </c>
      <c r="AA339" s="30" t="n">
        <v>1317832.7</v>
      </c>
      <c r="AB339" s="30" t="n">
        <f aca="false" ca="false" dt2D="false" dtr="false" t="normal">+(J339*12.71+K339*25.41)*12</f>
        <v>282467.04000000004</v>
      </c>
      <c r="AC339" s="30" t="n">
        <f aca="false" ca="false" dt2D="false" dtr="false" t="normal">+(J339*12.71+K339*25.41)*12*30</f>
        <v>8474011.200000001</v>
      </c>
      <c r="AG339" s="57" t="n"/>
    </row>
    <row customHeight="true" ht="12.75" outlineLevel="0" r="340">
      <c r="A340" s="8" t="n">
        <f aca="false" ca="false" dt2D="false" dtr="false" t="normal">+A339+1</f>
        <v>300</v>
      </c>
      <c r="B340" s="8" t="s">
        <v>192</v>
      </c>
      <c r="C340" s="106" t="s">
        <v>322</v>
      </c>
      <c r="D340" s="8" t="s">
        <v>326</v>
      </c>
      <c r="E340" s="56" t="s">
        <v>90</v>
      </c>
      <c r="F340" s="12" t="s">
        <v>5</v>
      </c>
      <c r="G340" s="12" t="n">
        <v>2</v>
      </c>
      <c r="H340" s="12" t="n">
        <v>2</v>
      </c>
      <c r="I340" s="56" t="n">
        <v>438.4</v>
      </c>
      <c r="J340" s="56" t="n">
        <v>438.4</v>
      </c>
      <c r="K340" s="56" t="n">
        <v>0</v>
      </c>
      <c r="L340" s="55" t="n">
        <v>9</v>
      </c>
      <c r="M340" s="15" t="n">
        <f aca="false" ca="false" dt2D="false" dtr="false" t="normal">SUM(N340:R340)</f>
        <v>7591824.99</v>
      </c>
      <c r="N340" s="15" t="n"/>
      <c r="O340" s="15" t="n">
        <v>7276611.44</v>
      </c>
      <c r="P340" s="15" t="n"/>
      <c r="Q340" s="15" t="n">
        <v>54536.93</v>
      </c>
      <c r="R340" s="15" t="n">
        <v>260676.62</v>
      </c>
      <c r="S340" s="15" t="n"/>
      <c r="T340" s="15" t="n"/>
      <c r="U340" s="15" t="n"/>
      <c r="V340" s="15" t="n">
        <f aca="false" ca="false" dt2D="false" dtr="false" t="normal">$M340/($J340+$K340)</f>
        <v>17317.119046532847</v>
      </c>
      <c r="W340" s="15" t="n">
        <f aca="false" ca="false" dt2D="false" dtr="false" t="normal">$M340/($J340+$K340)</f>
        <v>17317.119046532847</v>
      </c>
      <c r="X340" s="12" t="n">
        <v>2026</v>
      </c>
      <c r="Y340" s="15" t="n"/>
      <c r="Z340" s="28" t="n">
        <f aca="false" ca="false" dt2D="false" dtr="false" t="normal">AC340-R340</f>
        <v>0</v>
      </c>
      <c r="AA340" s="30" t="n">
        <v>0</v>
      </c>
      <c r="AB340" s="30" t="n">
        <f aca="false" ca="false" dt2D="false" dtr="false" t="normal">+(J340*12.71+K340*25.41)*12</f>
        <v>66864.76800000001</v>
      </c>
      <c r="AC340" s="30" t="n">
        <v>260676.62</v>
      </c>
      <c r="AD340" s="4" t="n"/>
      <c r="AF340" s="33" t="n"/>
    </row>
    <row customHeight="true" ht="12.75" outlineLevel="0" r="341">
      <c r="A341" s="8" t="n">
        <f aca="false" ca="false" dt2D="false" dtr="false" t="normal">+A340+1</f>
        <v>301</v>
      </c>
      <c r="B341" s="8" t="n">
        <f aca="false" ca="false" dt2D="false" dtr="false" t="normal">B339+1</f>
        <v>152</v>
      </c>
      <c r="C341" s="106" t="s">
        <v>92</v>
      </c>
      <c r="D341" s="106" t="s">
        <v>706</v>
      </c>
      <c r="E341" s="55" t="n">
        <v>1993</v>
      </c>
      <c r="F341" s="12" t="s">
        <v>5</v>
      </c>
      <c r="G341" s="12" t="n">
        <v>9</v>
      </c>
      <c r="H341" s="12" t="n">
        <v>5</v>
      </c>
      <c r="I341" s="12" t="n">
        <v>19441.7</v>
      </c>
      <c r="J341" s="12" t="n">
        <v>13182.1</v>
      </c>
      <c r="K341" s="56" t="n">
        <v>0</v>
      </c>
      <c r="L341" s="55" t="n">
        <v>478</v>
      </c>
      <c r="M341" s="15" t="n">
        <f aca="false" ca="false" dt2D="false" dtr="false" t="normal">SUM(N341:S341)</f>
        <v>1658124.86</v>
      </c>
      <c r="N341" s="15" t="n"/>
      <c r="O341" s="15" t="n"/>
      <c r="P341" s="15" t="n"/>
      <c r="Q341" s="15" t="n">
        <v>1658124.86</v>
      </c>
      <c r="R341" s="15" t="n"/>
      <c r="S341" s="15" t="n"/>
      <c r="T341" s="15" t="n"/>
      <c r="U341" s="15" t="n"/>
      <c r="V341" s="15" t="n">
        <f aca="false" ca="false" dt2D="false" dtr="false" t="normal">$M341/($J341+$K341)</f>
        <v>125.7860932628337</v>
      </c>
      <c r="W341" s="15" t="n">
        <f aca="false" ca="false" dt2D="false" dtr="false" t="normal">$M341/($J341+$K341)</f>
        <v>125.7860932628337</v>
      </c>
      <c r="X341" s="12" t="n">
        <v>2026</v>
      </c>
      <c r="Y341" s="15" t="n"/>
      <c r="Z341" s="28" t="n">
        <f aca="false" ca="false" dt2D="false" dtr="false" t="normal">AC341-R341</f>
        <v>56758425.66000002</v>
      </c>
      <c r="AA341" s="30" t="n">
        <v>0</v>
      </c>
      <c r="AB341" s="30" t="n">
        <f aca="false" ca="false" dt2D="false" dtr="false" t="normal">+(J341*16.89+K341*28.62)*12</f>
        <v>2671748.0280000004</v>
      </c>
      <c r="AC341" s="30" t="n">
        <f aca="false" ca="false" dt2D="false" dtr="false" t="normal">+(J341*16.89+K341*28.62)*12*30-'[5]Лист1'!$AQ$204</f>
        <v>56758425.66000002</v>
      </c>
      <c r="AG341" s="57" t="n"/>
      <c r="AH341" s="57" t="n"/>
    </row>
    <row customHeight="true" ht="12.75" outlineLevel="0" r="342">
      <c r="A342" s="8" t="n">
        <f aca="false" ca="false" dt2D="false" dtr="false" t="normal">+A341+1</f>
        <v>302</v>
      </c>
      <c r="B342" s="8" t="n">
        <f aca="false" ca="false" dt2D="false" dtr="false" t="normal">B341+1</f>
        <v>153</v>
      </c>
      <c r="C342" s="106" t="s">
        <v>92</v>
      </c>
      <c r="D342" s="8" t="s">
        <v>709</v>
      </c>
      <c r="E342" s="56" t="s">
        <v>534</v>
      </c>
      <c r="F342" s="12" t="s">
        <v>5</v>
      </c>
      <c r="G342" s="12" t="n">
        <v>3</v>
      </c>
      <c r="H342" s="12" t="n">
        <v>3</v>
      </c>
      <c r="I342" s="56" t="n">
        <v>1316.3</v>
      </c>
      <c r="J342" s="56" t="n">
        <v>1158.4</v>
      </c>
      <c r="K342" s="56" t="n">
        <v>157.9</v>
      </c>
      <c r="L342" s="55" t="n">
        <v>40</v>
      </c>
      <c r="M342" s="15" t="n">
        <f aca="false" ca="false" dt2D="false" dtr="false" t="normal">SUM(N342:R342)</f>
        <v>3802432.22</v>
      </c>
      <c r="N342" s="15" t="n"/>
      <c r="O342" s="15" t="n">
        <v>455568.48</v>
      </c>
      <c r="P342" s="15" t="n"/>
      <c r="Q342" s="15" t="n">
        <v>224826.04</v>
      </c>
      <c r="R342" s="15" t="n">
        <v>3122037.7</v>
      </c>
      <c r="S342" s="15" t="n"/>
      <c r="T342" s="15" t="n"/>
      <c r="U342" s="15" t="n"/>
      <c r="V342" s="15" t="n">
        <f aca="false" ca="false" dt2D="false" dtr="false" t="normal">$M342/($J342+$K342)</f>
        <v>2888.727660867583</v>
      </c>
      <c r="W342" s="15" t="n">
        <f aca="false" ca="false" dt2D="false" dtr="false" t="normal">$M342/($J342+$K342)</f>
        <v>2888.727660867583</v>
      </c>
      <c r="X342" s="12" t="n">
        <v>2026</v>
      </c>
      <c r="Y342" s="15" t="n"/>
      <c r="Z342" s="28" t="n">
        <f aca="false" ca="false" dt2D="false" dtr="false" t="normal">AC342-R342</f>
        <v>0</v>
      </c>
      <c r="AA342" s="30" t="n">
        <v>0</v>
      </c>
      <c r="AB342" s="30" t="n">
        <f aca="false" ca="false" dt2D="false" dtr="false" t="normal">+(J342*12.71+K342*25.41)*12</f>
        <v>224826.03600000005</v>
      </c>
      <c r="AC342" s="30" t="n">
        <f aca="false" ca="false" dt2D="false" dtr="false" t="normal">+(J342*12.71+K342*25.41)*12*30-'[7]Лист1'!$AQ$406</f>
        <v>3122037.700000002</v>
      </c>
      <c r="AD342" s="4" t="n"/>
      <c r="AF342" s="33" t="n"/>
    </row>
    <row customHeight="true" ht="12.75" outlineLevel="0" r="343">
      <c r="A343" s="8" t="n">
        <f aca="false" ca="false" dt2D="false" dtr="false" t="normal">+A342+1</f>
        <v>303</v>
      </c>
      <c r="B343" s="8" t="n">
        <f aca="false" ca="false" dt2D="false" dtr="false" t="normal">B342+1</f>
        <v>154</v>
      </c>
      <c r="C343" s="106" t="s">
        <v>92</v>
      </c>
      <c r="D343" s="106" t="s">
        <v>711</v>
      </c>
      <c r="E343" s="56" t="s">
        <v>216</v>
      </c>
      <c r="F343" s="12" t="s">
        <v>5</v>
      </c>
      <c r="G343" s="12" t="n">
        <v>4</v>
      </c>
      <c r="H343" s="12" t="n">
        <v>4</v>
      </c>
      <c r="I343" s="12" t="n">
        <v>2443.1</v>
      </c>
      <c r="J343" s="12" t="n">
        <v>2443.1</v>
      </c>
      <c r="K343" s="56" t="n">
        <v>0</v>
      </c>
      <c r="L343" s="55" t="n">
        <v>95</v>
      </c>
      <c r="M343" s="15" t="n">
        <f aca="false" ca="false" dt2D="false" dtr="false" t="normal">SUM(N343:R343)</f>
        <v>3266498</v>
      </c>
      <c r="N343" s="15" t="n"/>
      <c r="O343" s="15" t="n"/>
      <c r="P343" s="15" t="n"/>
      <c r="Q343" s="15" t="n">
        <v>372621.61</v>
      </c>
      <c r="R343" s="15" t="n">
        <v>2893876.39</v>
      </c>
      <c r="S343" s="15" t="n"/>
      <c r="T343" s="15" t="n"/>
      <c r="U343" s="15" t="n"/>
      <c r="V343" s="15" t="n">
        <f aca="false" ca="false" dt2D="false" dtr="false" t="normal">$M343/($J343+$K343)</f>
        <v>1337.0300028652123</v>
      </c>
      <c r="W343" s="15" t="n">
        <f aca="false" ca="false" dt2D="false" dtr="false" t="normal">$M343/($J343+$K343)</f>
        <v>1337.0300028652123</v>
      </c>
      <c r="X343" s="12" t="n">
        <v>2026</v>
      </c>
      <c r="Y343" s="15" t="n"/>
      <c r="Z343" s="28" t="n">
        <f aca="false" ca="false" dt2D="false" dtr="false" t="normal">AC343-R343</f>
        <v>2245459.779999999</v>
      </c>
      <c r="AA343" s="30" t="n">
        <v>0</v>
      </c>
      <c r="AB343" s="30" t="n">
        <f aca="false" ca="false" dt2D="false" dtr="false" t="normal">+(J343*12.71+K343*25.41)*12</f>
        <v>372621.61199999996</v>
      </c>
      <c r="AC343" s="30" t="n">
        <f aca="false" ca="false" dt2D="false" dtr="false" t="normal">+(J343*12.71+K343*25.41)*12*30-'[7]Лист1'!$AQ$408</f>
        <v>5139336.169999999</v>
      </c>
      <c r="AD343" s="4" t="n"/>
      <c r="AF343" s="33" t="n"/>
    </row>
    <row customHeight="true" ht="12.75" outlineLevel="0" r="344">
      <c r="A344" s="8" t="n">
        <f aca="false" ca="false" dt2D="false" dtr="false" t="normal">+A343+1</f>
        <v>304</v>
      </c>
      <c r="B344" s="8" t="n">
        <f aca="false" ca="false" dt2D="false" dtr="false" t="normal">B343+1</f>
        <v>155</v>
      </c>
      <c r="C344" s="106" t="s">
        <v>92</v>
      </c>
      <c r="D344" s="106" t="s">
        <v>714</v>
      </c>
      <c r="E344" s="56" t="s">
        <v>152</v>
      </c>
      <c r="F344" s="12" t="s">
        <v>5</v>
      </c>
      <c r="G344" s="12" t="n">
        <v>4</v>
      </c>
      <c r="H344" s="12" t="n">
        <v>4</v>
      </c>
      <c r="I344" s="12" t="n">
        <v>2454.8</v>
      </c>
      <c r="J344" s="12" t="n">
        <v>2363</v>
      </c>
      <c r="K344" s="56" t="n">
        <v>91.8000000000002</v>
      </c>
      <c r="L344" s="55" t="n">
        <v>100</v>
      </c>
      <c r="M344" s="15" t="n">
        <f aca="false" ca="false" dt2D="false" dtr="false" t="normal">SUM(N344:R344)</f>
        <v>3282141.2399999998</v>
      </c>
      <c r="N344" s="15" t="n"/>
      <c r="O344" s="15" t="n"/>
      <c r="P344" s="15" t="n"/>
      <c r="Q344" s="15" t="n">
        <v>388396.42</v>
      </c>
      <c r="R344" s="15" t="n">
        <v>2893744.82</v>
      </c>
      <c r="S344" s="15" t="n"/>
      <c r="T344" s="15" t="n"/>
      <c r="U344" s="15" t="n"/>
      <c r="V344" s="15" t="n">
        <f aca="false" ca="false" dt2D="false" dtr="false" t="normal">$M344/($J344+$K344)</f>
        <v>1337.0299983705393</v>
      </c>
      <c r="W344" s="15" t="n">
        <f aca="false" ca="false" dt2D="false" dtr="false" t="normal">$M344/($J344+$K344)</f>
        <v>1337.0299983705393</v>
      </c>
      <c r="X344" s="12" t="n">
        <v>2026</v>
      </c>
      <c r="Y344" s="15" t="n"/>
      <c r="Z344" s="28" t="n">
        <f aca="false" ca="false" dt2D="false" dtr="false" t="normal">AC344-R344</f>
        <v>2312204.5700000026</v>
      </c>
      <c r="AA344" s="30" t="n">
        <v>0</v>
      </c>
      <c r="AB344" s="30" t="n">
        <f aca="false" ca="false" dt2D="false" dtr="false" t="normal">+(J344*12.71+K344*25.41)*12</f>
        <v>388396.4160000001</v>
      </c>
      <c r="AC344" s="30" t="n">
        <f aca="false" ca="false" dt2D="false" dtr="false" t="normal">+(J344*12.71+K344*25.41)*12*30-'[7]Лист1'!$AQ$409</f>
        <v>5205949.390000002</v>
      </c>
      <c r="AD344" s="4" t="n"/>
      <c r="AF344" s="33" t="n"/>
    </row>
    <row customHeight="true" ht="12.75" outlineLevel="0" r="345">
      <c r="A345" s="8" t="n">
        <f aca="false" ca="false" dt2D="false" dtr="false" t="normal">+A344+1</f>
        <v>305</v>
      </c>
      <c r="B345" s="8" t="n">
        <f aca="false" ca="false" dt2D="false" dtr="false" t="normal">B344+1</f>
        <v>156</v>
      </c>
      <c r="C345" s="106" t="s">
        <v>717</v>
      </c>
      <c r="D345" s="8" t="s">
        <v>718</v>
      </c>
      <c r="E345" s="56" t="s">
        <v>534</v>
      </c>
      <c r="F345" s="12" t="s">
        <v>5</v>
      </c>
      <c r="G345" s="12" t="n">
        <v>3</v>
      </c>
      <c r="H345" s="12" t="n">
        <v>2</v>
      </c>
      <c r="I345" s="56" t="n">
        <v>938.6</v>
      </c>
      <c r="J345" s="56" t="n">
        <v>938.6</v>
      </c>
      <c r="K345" s="56" t="n">
        <v>0</v>
      </c>
      <c r="L345" s="55" t="n">
        <v>33</v>
      </c>
      <c r="M345" s="15" t="n">
        <f aca="false" ca="false" dt2D="false" dtr="false" t="normal">SUM(N345:R345)</f>
        <v>10776938.87</v>
      </c>
      <c r="N345" s="15" t="n"/>
      <c r="O345" s="15" t="n">
        <v>7639067.7</v>
      </c>
      <c r="P345" s="15" t="n"/>
      <c r="Q345" s="15" t="n">
        <v>143155.27</v>
      </c>
      <c r="R345" s="15" t="n">
        <v>2994715.9</v>
      </c>
      <c r="S345" s="15" t="n"/>
      <c r="T345" s="15" t="n"/>
      <c r="U345" s="15" t="n"/>
      <c r="V345" s="15" t="n">
        <f aca="false" ca="false" dt2D="false" dtr="false" t="normal">$M345/($J345+$K345)</f>
        <v>11481.929330918389</v>
      </c>
      <c r="W345" s="15" t="n">
        <f aca="false" ca="false" dt2D="false" dtr="false" t="normal">$M345/($J345+$K345)</f>
        <v>11481.929330918389</v>
      </c>
      <c r="X345" s="12" t="n">
        <v>2026</v>
      </c>
      <c r="Y345" s="15" t="n"/>
      <c r="Z345" s="28" t="n">
        <f aca="false" ca="false" dt2D="false" dtr="false" t="normal">AC345-R345</f>
        <v>0</v>
      </c>
      <c r="AA345" s="30" t="n">
        <v>0</v>
      </c>
      <c r="AB345" s="30" t="n">
        <f aca="false" ca="false" dt2D="false" dtr="false" t="normal">+(J345*12.71+K345*25.41)*12</f>
        <v>143155.27200000003</v>
      </c>
      <c r="AC345" s="30" t="n">
        <f aca="false" ca="false" dt2D="false" dtr="false" t="normal">+(J345*12.71+K345*25.41)*12*30-'[7]Лист1'!$AQ$420</f>
        <v>2994715.9000000013</v>
      </c>
      <c r="AD345" s="4" t="n"/>
      <c r="AF345" s="33" t="n"/>
    </row>
    <row customHeight="true" ht="12.75" outlineLevel="0" r="346">
      <c r="A346" s="8" t="n">
        <f aca="false" ca="false" dt2D="false" dtr="false" t="normal">+A345+1</f>
        <v>306</v>
      </c>
      <c r="B346" s="8" t="n">
        <f aca="false" ca="false" dt2D="false" dtr="false" t="normal">B345+1</f>
        <v>157</v>
      </c>
      <c r="C346" s="106" t="s">
        <v>717</v>
      </c>
      <c r="D346" s="8" t="s">
        <v>720</v>
      </c>
      <c r="E346" s="56" t="s">
        <v>166</v>
      </c>
      <c r="F346" s="12" t="s">
        <v>5</v>
      </c>
      <c r="G346" s="12" t="n">
        <v>3</v>
      </c>
      <c r="H346" s="12" t="n">
        <v>4</v>
      </c>
      <c r="I346" s="56" t="n">
        <v>1849.2</v>
      </c>
      <c r="J346" s="56" t="n">
        <v>1849.2</v>
      </c>
      <c r="K346" s="56" t="n">
        <v>0</v>
      </c>
      <c r="L346" s="55" t="n">
        <v>67</v>
      </c>
      <c r="M346" s="15" t="n">
        <f aca="false" ca="false" dt2D="false" dtr="false" t="normal">SUM(N346:R346)</f>
        <v>5341835.19</v>
      </c>
      <c r="N346" s="15" t="n"/>
      <c r="O346" s="15" t="n">
        <v>4797188.83</v>
      </c>
      <c r="P346" s="15" t="n"/>
      <c r="Q346" s="15" t="n">
        <v>282039.98</v>
      </c>
      <c r="R346" s="15" t="n">
        <v>262606.38</v>
      </c>
      <c r="S346" s="15" t="n"/>
      <c r="T346" s="15" t="n"/>
      <c r="U346" s="15" t="n"/>
      <c r="V346" s="15" t="n">
        <f aca="false" ca="false" dt2D="false" dtr="false" t="normal">$M346/($J346+$K346)</f>
        <v>2888.7276606099936</v>
      </c>
      <c r="W346" s="15" t="n">
        <f aca="false" ca="false" dt2D="false" dtr="false" t="normal">$M346/($J346+$K346)</f>
        <v>2888.7276606099936</v>
      </c>
      <c r="X346" s="12" t="n">
        <v>2026</v>
      </c>
      <c r="Y346" s="15" t="n"/>
      <c r="Z346" s="28" t="n">
        <f aca="false" ca="false" dt2D="false" dtr="false" t="normal">AC346-R346</f>
        <v>0.0000000017462298274040222</v>
      </c>
      <c r="AA346" s="30" t="n">
        <v>0</v>
      </c>
      <c r="AB346" s="30" t="n">
        <f aca="false" ca="false" dt2D="false" dtr="false" t="normal">+(J346*12.71+K346*25.41)*12</f>
        <v>282039.98400000005</v>
      </c>
      <c r="AC346" s="30" t="n">
        <f aca="false" ca="false" dt2D="false" dtr="false" t="normal">+(J346*12.71+K346*25.41)*12*30-'[7]Лист1'!$AQ$421</f>
        <v>262606.38000000175</v>
      </c>
      <c r="AD346" s="4" t="n"/>
      <c r="AF346" s="33" t="n"/>
    </row>
    <row customHeight="true" ht="12.75" outlineLevel="0" r="347">
      <c r="A347" s="8" t="n">
        <f aca="false" ca="false" dt2D="false" dtr="false" t="normal">+A346+1</f>
        <v>307</v>
      </c>
      <c r="B347" s="8" t="n">
        <f aca="false" ca="false" dt2D="false" dtr="false" t="normal">B346+1</f>
        <v>158</v>
      </c>
      <c r="C347" s="106" t="s">
        <v>717</v>
      </c>
      <c r="D347" s="8" t="s">
        <v>722</v>
      </c>
      <c r="E347" s="56" t="s">
        <v>164</v>
      </c>
      <c r="F347" s="12" t="s">
        <v>5</v>
      </c>
      <c r="G347" s="12" t="n">
        <v>3</v>
      </c>
      <c r="H347" s="12" t="n">
        <v>1</v>
      </c>
      <c r="I347" s="56" t="n">
        <v>843.6</v>
      </c>
      <c r="J347" s="56" t="n">
        <v>843.6</v>
      </c>
      <c r="K347" s="56" t="n">
        <v>0</v>
      </c>
      <c r="L347" s="55" t="n">
        <v>37</v>
      </c>
      <c r="M347" s="15" t="n">
        <f aca="false" ca="false" dt2D="false" dtr="false" t="normal">SUM(N347:R347)</f>
        <v>4272203.390000001</v>
      </c>
      <c r="N347" s="15" t="n"/>
      <c r="O347" s="15" t="n"/>
      <c r="P347" s="15" t="n"/>
      <c r="Q347" s="15" t="n">
        <v>615872.94</v>
      </c>
      <c r="R347" s="15" t="n">
        <v>3656330.45</v>
      </c>
      <c r="S347" s="15" t="n"/>
      <c r="T347" s="15" t="n"/>
      <c r="U347" s="15" t="n"/>
      <c r="V347" s="15" t="n">
        <f aca="false" ca="false" dt2D="false" dtr="false" t="normal">$M347/($J347+$K347)</f>
        <v>5064.252477477478</v>
      </c>
      <c r="W347" s="15" t="n">
        <f aca="false" ca="false" dt2D="false" dtr="false" t="normal">$M347/($J347+$K347)</f>
        <v>5064.252477477478</v>
      </c>
      <c r="X347" s="12" t="n">
        <v>2026</v>
      </c>
      <c r="Y347" s="15" t="n"/>
      <c r="Z347" s="28" t="n">
        <f aca="false" ca="false" dt2D="false" dtr="false" t="normal">AC347-R347</f>
        <v>203645.70999999996</v>
      </c>
      <c r="AA347" s="30" t="n">
        <v>487207.07</v>
      </c>
      <c r="AB347" s="30" t="n">
        <f aca="false" ca="false" dt2D="false" dtr="false" t="normal">+(J347*12.71+K347*25.41)*12</f>
        <v>128665.872</v>
      </c>
      <c r="AC347" s="30" t="n">
        <f aca="false" ca="false" dt2D="false" dtr="false" t="normal">+(J347*12.71+K347*25.41)*12*30</f>
        <v>3859976.16</v>
      </c>
      <c r="AD347" s="4" t="n"/>
      <c r="AF347" s="33" t="n"/>
    </row>
    <row customHeight="true" ht="12.75" outlineLevel="0" r="348">
      <c r="A348" s="8" t="n">
        <f aca="false" ca="false" dt2D="false" dtr="false" t="normal">+A347+1</f>
        <v>308</v>
      </c>
      <c r="B348" s="8" t="n">
        <f aca="false" ca="false" dt2D="false" dtr="false" t="normal">B347+1</f>
        <v>159</v>
      </c>
      <c r="C348" s="106" t="s">
        <v>717</v>
      </c>
      <c r="D348" s="8" t="s">
        <v>723</v>
      </c>
      <c r="E348" s="56" t="s">
        <v>534</v>
      </c>
      <c r="F348" s="12" t="s">
        <v>5</v>
      </c>
      <c r="G348" s="12" t="n">
        <v>2</v>
      </c>
      <c r="H348" s="12" t="n"/>
      <c r="I348" s="56" t="n">
        <v>615.2</v>
      </c>
      <c r="J348" s="56" t="n">
        <v>615.2</v>
      </c>
      <c r="K348" s="56" t="n">
        <v>0</v>
      </c>
      <c r="L348" s="55" t="n">
        <v>35</v>
      </c>
      <c r="M348" s="15" t="n">
        <f aca="false" ca="false" dt2D="false" dtr="false" t="normal">SUM(N348:R348)</f>
        <v>3115528.12</v>
      </c>
      <c r="N348" s="15" t="n"/>
      <c r="O348" s="15" t="n"/>
      <c r="P348" s="15" t="n"/>
      <c r="Q348" s="15" t="n">
        <v>359602.77</v>
      </c>
      <c r="R348" s="15" t="n">
        <v>2755925.35</v>
      </c>
      <c r="S348" s="15" t="n"/>
      <c r="T348" s="15" t="n"/>
      <c r="U348" s="15" t="n"/>
      <c r="V348" s="15" t="n">
        <f aca="false" ca="false" dt2D="false" dtr="false" t="normal">$M348/($J348+$K348)</f>
        <v>5064.252470741222</v>
      </c>
      <c r="W348" s="15" t="n">
        <f aca="false" ca="false" dt2D="false" dtr="false" t="normal">$M348/($J348+$K348)</f>
        <v>5064.252470741222</v>
      </c>
      <c r="X348" s="12" t="n">
        <v>2026</v>
      </c>
      <c r="Y348" s="15" t="n"/>
      <c r="Z348" s="28" t="n">
        <f aca="false" ca="false" dt2D="false" dtr="false" t="normal">AC348-R348</f>
        <v>58983.77000000002</v>
      </c>
      <c r="AA348" s="30" t="n">
        <v>265772.47</v>
      </c>
      <c r="AB348" s="30" t="n">
        <f aca="false" ca="false" dt2D="false" dtr="false" t="normal">+(J348*12.71+K348*25.41)*12</f>
        <v>93830.304</v>
      </c>
      <c r="AC348" s="30" t="n">
        <f aca="false" ca="false" dt2D="false" dtr="false" t="normal">+(J348*12.71+K348*25.41)*12*30</f>
        <v>2814909.12</v>
      </c>
      <c r="AD348" s="4" t="n"/>
      <c r="AF348" s="33" t="n"/>
    </row>
    <row customHeight="true" ht="12.75" outlineLevel="0" r="349">
      <c r="A349" s="8" t="n">
        <f aca="false" ca="false" dt2D="false" dtr="false" t="normal">+A348+1</f>
        <v>309</v>
      </c>
      <c r="B349" s="8" t="n">
        <f aca="false" ca="false" dt2D="false" dtr="false" t="normal">B348+1</f>
        <v>160</v>
      </c>
      <c r="C349" s="106" t="s">
        <v>114</v>
      </c>
      <c r="D349" s="8" t="s">
        <v>724</v>
      </c>
      <c r="E349" s="56" t="s">
        <v>225</v>
      </c>
      <c r="F349" s="12" t="s">
        <v>5</v>
      </c>
      <c r="G349" s="12" t="n">
        <v>4</v>
      </c>
      <c r="H349" s="12" t="n">
        <v>2</v>
      </c>
      <c r="I349" s="56" t="n">
        <v>1858.5</v>
      </c>
      <c r="J349" s="56" t="n">
        <v>1387.1</v>
      </c>
      <c r="K349" s="56" t="n">
        <v>471.4</v>
      </c>
      <c r="L349" s="55" t="n">
        <v>77</v>
      </c>
      <c r="M349" s="15" t="n">
        <f aca="false" ca="false" dt2D="false" dtr="false" t="normal">SUM(N349:R349)</f>
        <v>12498059.38</v>
      </c>
      <c r="N349" s="15" t="n"/>
      <c r="O349" s="15" t="n">
        <v>1292066.21</v>
      </c>
      <c r="P349" s="15" t="n"/>
      <c r="Q349" s="15" t="n">
        <v>546999.77</v>
      </c>
      <c r="R349" s="15" t="n">
        <v>10658993.4</v>
      </c>
      <c r="S349" s="15" t="n"/>
      <c r="T349" s="15" t="n"/>
      <c r="U349" s="15" t="n"/>
      <c r="V349" s="15" t="n">
        <f aca="false" ca="false" dt2D="false" dtr="false" t="normal">$M349/($J349+$K349)</f>
        <v>6724.809997309659</v>
      </c>
      <c r="W349" s="15" t="n">
        <f aca="false" ca="false" dt2D="false" dtr="false" t="normal">$M349/($J349+$K349)</f>
        <v>6724.809997309659</v>
      </c>
      <c r="X349" s="12" t="n">
        <v>2026</v>
      </c>
      <c r="Y349" s="15" t="n"/>
      <c r="Z349" s="28" t="n">
        <f aca="false" ca="false" dt2D="false" dtr="false" t="normal">AC349-R349</f>
        <v>0</v>
      </c>
      <c r="AA349" s="30" t="n">
        <v>191699.99</v>
      </c>
      <c r="AB349" s="30" t="n">
        <f aca="false" ca="false" dt2D="false" dtr="false" t="normal">+(J349*12.71+K349*25.41)*12</f>
        <v>355299.78</v>
      </c>
      <c r="AC349" s="30" t="n">
        <f aca="false" ca="false" dt2D="false" dtr="false" t="normal">+(J349*12.71+K349*25.41)*12*30</f>
        <v>10658993.4</v>
      </c>
      <c r="AD349" s="4" t="n"/>
      <c r="AF349" s="33" t="n"/>
    </row>
    <row customHeight="true" ht="12.75" outlineLevel="0" r="350">
      <c r="A350" s="8" t="n">
        <f aca="false" ca="false" dt2D="false" dtr="false" t="normal">+A349+1</f>
        <v>310</v>
      </c>
      <c r="B350" s="8" t="n">
        <f aca="false" ca="false" dt2D="false" dtr="false" t="normal">B349+1</f>
        <v>161</v>
      </c>
      <c r="C350" s="106" t="s">
        <v>114</v>
      </c>
      <c r="D350" s="106" t="s">
        <v>726</v>
      </c>
      <c r="E350" s="55" t="n">
        <v>1996</v>
      </c>
      <c r="F350" s="12" t="s">
        <v>5</v>
      </c>
      <c r="G350" s="12" t="n">
        <v>5</v>
      </c>
      <c r="H350" s="12" t="n">
        <v>4</v>
      </c>
      <c r="I350" s="12" t="n">
        <v>3635.6</v>
      </c>
      <c r="J350" s="12" t="n">
        <v>3076.7</v>
      </c>
      <c r="K350" s="56" t="n">
        <v>0</v>
      </c>
      <c r="L350" s="55" t="n">
        <v>122</v>
      </c>
      <c r="M350" s="15" t="n">
        <f aca="false" ca="false" dt2D="false" dtr="false" t="normal">SUM(N350:S350)</f>
        <v>1933399.02</v>
      </c>
      <c r="N350" s="15" t="n"/>
      <c r="O350" s="15" t="n"/>
      <c r="P350" s="15" t="n"/>
      <c r="Q350" s="15" t="n">
        <v>469258.28</v>
      </c>
      <c r="R350" s="15" t="n">
        <v>1464140.74</v>
      </c>
      <c r="S350" s="15" t="n"/>
      <c r="T350" s="15" t="n"/>
      <c r="U350" s="15" t="n"/>
      <c r="V350" s="15" t="n">
        <f aca="false" ca="false" dt2D="false" dtr="false" t="normal">$M350/($J350+$K350)</f>
        <v>628.4002405174375</v>
      </c>
      <c r="W350" s="15" t="n">
        <f aca="false" ca="false" dt2D="false" dtr="false" t="normal">$M350/($J350+$K350)</f>
        <v>628.4002405174375</v>
      </c>
      <c r="X350" s="12" t="n">
        <v>2026</v>
      </c>
      <c r="Y350" s="15" t="n"/>
      <c r="Z350" s="28" t="n">
        <f aca="false" ca="false" dt2D="false" dtr="false" t="normal">AC350-R350</f>
        <v>10163111.38</v>
      </c>
      <c r="AA350" s="30" t="n">
        <v>0</v>
      </c>
      <c r="AB350" s="30" t="n">
        <f aca="false" ca="false" dt2D="false" dtr="false" t="normal">+(J350*12.71+K350*25.41)*12</f>
        <v>469258.28400000004</v>
      </c>
      <c r="AC350" s="30" t="n">
        <f aca="false" ca="false" dt2D="false" dtr="false" t="normal">+(J350*12.71+K350*25.41)*12*30-'[5]Лист1'!$AQ$221</f>
        <v>11627252.120000001</v>
      </c>
      <c r="AH350" s="57" t="n"/>
    </row>
    <row customHeight="true" ht="12.75" outlineLevel="0" r="351">
      <c r="A351" s="8" t="n">
        <f aca="false" ca="false" dt2D="false" dtr="false" t="normal">+A350+1</f>
        <v>311</v>
      </c>
      <c r="B351" s="8" t="n">
        <f aca="false" ca="false" dt2D="false" dtr="false" t="normal">B350+1</f>
        <v>162</v>
      </c>
      <c r="C351" s="106" t="s">
        <v>114</v>
      </c>
      <c r="D351" s="8" t="s">
        <v>727</v>
      </c>
      <c r="E351" s="56" t="s">
        <v>228</v>
      </c>
      <c r="F351" s="12" t="s">
        <v>5</v>
      </c>
      <c r="G351" s="12" t="n">
        <v>4</v>
      </c>
      <c r="H351" s="12" t="n">
        <v>4</v>
      </c>
      <c r="I351" s="56" t="n">
        <v>2070.1</v>
      </c>
      <c r="J351" s="56" t="n">
        <v>2070.1</v>
      </c>
      <c r="K351" s="56" t="n">
        <v>0</v>
      </c>
      <c r="L351" s="55" t="n">
        <v>76</v>
      </c>
      <c r="M351" s="15" t="n">
        <f aca="false" ca="false" dt2D="false" dtr="false" t="normal">SUM(N351:R351)</f>
        <v>13921029.18</v>
      </c>
      <c r="N351" s="15" t="n"/>
      <c r="O351" s="15" t="n">
        <v>3980794.91</v>
      </c>
      <c r="P351" s="15" t="n"/>
      <c r="Q351" s="15" t="n">
        <v>468284.71</v>
      </c>
      <c r="R351" s="15" t="n">
        <v>9471949.56</v>
      </c>
      <c r="S351" s="15" t="n"/>
      <c r="T351" s="15" t="n"/>
      <c r="U351" s="15" t="n"/>
      <c r="V351" s="15" t="n">
        <f aca="false" ca="false" dt2D="false" dtr="false" t="normal">$M351/($J351+$K351)</f>
        <v>6724.809999516931</v>
      </c>
      <c r="W351" s="15" t="n">
        <f aca="false" ca="false" dt2D="false" dtr="false" t="normal">$M351/($J351+$K351)</f>
        <v>6724.809999516931</v>
      </c>
      <c r="X351" s="12" t="n">
        <v>2026</v>
      </c>
      <c r="Y351" s="15" t="n"/>
      <c r="Z351" s="28" t="n">
        <f aca="false" ca="false" dt2D="false" dtr="false" t="normal">AC351-R351</f>
        <v>0</v>
      </c>
      <c r="AA351" s="30" t="n">
        <v>152553.06</v>
      </c>
      <c r="AB351" s="30" t="n">
        <f aca="false" ca="false" dt2D="false" dtr="false" t="normal">+(J351*12.71+K351*25.41)*12</f>
        <v>315731.652</v>
      </c>
      <c r="AC351" s="30" t="n">
        <f aca="false" ca="false" dt2D="false" dtr="false" t="normal">+(J351*12.71+K351*25.41)*12*30</f>
        <v>9471949.56</v>
      </c>
      <c r="AD351" s="4" t="n"/>
      <c r="AF351" s="33" t="n"/>
    </row>
    <row customHeight="true" ht="12.75" outlineLevel="0" r="352">
      <c r="A352" s="8" t="n">
        <f aca="false" ca="false" dt2D="false" dtr="false" t="normal">+A351+1</f>
        <v>312</v>
      </c>
      <c r="B352" s="8" t="n">
        <f aca="false" ca="false" dt2D="false" dtr="false" t="normal">B351+1</f>
        <v>163</v>
      </c>
      <c r="C352" s="106" t="s">
        <v>114</v>
      </c>
      <c r="D352" s="106" t="s">
        <v>730</v>
      </c>
      <c r="E352" s="55" t="n">
        <v>1985</v>
      </c>
      <c r="F352" s="12" t="s">
        <v>5</v>
      </c>
      <c r="G352" s="12" t="n">
        <v>4</v>
      </c>
      <c r="H352" s="12" t="n">
        <v>2</v>
      </c>
      <c r="I352" s="12" t="n">
        <v>1511.1</v>
      </c>
      <c r="J352" s="12" t="n">
        <v>1366.85</v>
      </c>
      <c r="K352" s="56" t="n">
        <v>0</v>
      </c>
      <c r="L352" s="55" t="n">
        <v>62</v>
      </c>
      <c r="M352" s="15" t="n">
        <f aca="false" ca="false" dt2D="false" dtr="false" t="normal">SUM(N352:S352)</f>
        <v>3147383.68</v>
      </c>
      <c r="N352" s="15" t="n"/>
      <c r="O352" s="15" t="n"/>
      <c r="P352" s="15" t="n"/>
      <c r="Q352" s="15" t="n">
        <v>208471.96</v>
      </c>
      <c r="R352" s="15" t="n">
        <v>2938911.72</v>
      </c>
      <c r="S352" s="15" t="n"/>
      <c r="T352" s="15" t="n"/>
      <c r="U352" s="15" t="n"/>
      <c r="V352" s="15" t="n">
        <f aca="false" ca="false" dt2D="false" dtr="false" t="normal">$M352/($J352+$K352)</f>
        <v>2302.654775578886</v>
      </c>
      <c r="W352" s="15" t="n">
        <f aca="false" ca="false" dt2D="false" dtr="false" t="normal">$M352/($J352+$K352)</f>
        <v>2302.654775578886</v>
      </c>
      <c r="X352" s="12" t="n">
        <v>2026</v>
      </c>
      <c r="Y352" s="15" t="n"/>
      <c r="Z352" s="28" t="n">
        <f aca="false" ca="false" dt2D="false" dtr="false" t="normal">AC352-R352</f>
        <v>275449.26000000024</v>
      </c>
      <c r="AA352" s="30" t="n">
        <v>0</v>
      </c>
      <c r="AB352" s="30" t="n">
        <f aca="false" ca="false" dt2D="false" dtr="false" t="normal">+(J352*12.71+K352*25.41)*12</f>
        <v>208471.962</v>
      </c>
      <c r="AC352" s="30" t="n">
        <f aca="false" ca="false" dt2D="false" dtr="false" t="normal">+(J352*12.71+K352*25.41)*12*30-'[5]Лист1'!$AQ$219</f>
        <v>3214360.9800000004</v>
      </c>
      <c r="AG352" s="57" t="n"/>
      <c r="AH352" s="57" t="n"/>
    </row>
    <row customHeight="true" ht="12.75" outlineLevel="0" r="353">
      <c r="A353" s="8" t="n">
        <f aca="false" ca="false" dt2D="false" dtr="false" t="normal">+A352+1</f>
        <v>313</v>
      </c>
      <c r="B353" s="8" t="n">
        <f aca="false" ca="false" dt2D="false" dtr="false" t="normal">B352+1</f>
        <v>164</v>
      </c>
      <c r="C353" s="106" t="s">
        <v>114</v>
      </c>
      <c r="D353" s="8" t="s">
        <v>731</v>
      </c>
      <c r="E353" s="56" t="s">
        <v>274</v>
      </c>
      <c r="F353" s="12" t="s">
        <v>5</v>
      </c>
      <c r="G353" s="12" t="n">
        <v>4</v>
      </c>
      <c r="H353" s="12" t="n">
        <v>4</v>
      </c>
      <c r="I353" s="56" t="n">
        <v>2073</v>
      </c>
      <c r="J353" s="56" t="n">
        <v>2073</v>
      </c>
      <c r="K353" s="56" t="n">
        <v>0</v>
      </c>
      <c r="L353" s="55" t="n">
        <v>74</v>
      </c>
      <c r="M353" s="15" t="n">
        <f aca="false" ca="false" dt2D="false" dtr="false" t="normal">SUM(N353:R353)</f>
        <v>13940531.13</v>
      </c>
      <c r="N353" s="15" t="n"/>
      <c r="O353" s="15" t="n">
        <v>4070534.97</v>
      </c>
      <c r="P353" s="15" t="n"/>
      <c r="Q353" s="15" t="n">
        <v>384777.36</v>
      </c>
      <c r="R353" s="15" t="n">
        <v>9485218.8</v>
      </c>
      <c r="S353" s="15" t="n"/>
      <c r="T353" s="15" t="n"/>
      <c r="U353" s="15" t="n"/>
      <c r="V353" s="15" t="n">
        <f aca="false" ca="false" dt2D="false" dtr="false" t="normal">$M353/($J353+$K353)</f>
        <v>6724.81</v>
      </c>
      <c r="W353" s="15" t="n">
        <f aca="false" ca="false" dt2D="false" dtr="false" t="normal">$M353/($J353+$K353)</f>
        <v>6724.81</v>
      </c>
      <c r="X353" s="12" t="n">
        <v>2026</v>
      </c>
      <c r="Y353" s="15" t="n"/>
      <c r="Z353" s="28" t="n">
        <f aca="false" ca="false" dt2D="false" dtr="false" t="normal">AC353-R353</f>
        <v>0</v>
      </c>
      <c r="AA353" s="30" t="n">
        <v>68603.4</v>
      </c>
      <c r="AB353" s="30" t="n">
        <f aca="false" ca="false" dt2D="false" dtr="false" t="normal">+(J353*12.71+K353*25.41)*12</f>
        <v>316173.96</v>
      </c>
      <c r="AC353" s="30" t="n">
        <f aca="false" ca="false" dt2D="false" dtr="false" t="normal">+(J353*12.71+K353*25.41)*12*30</f>
        <v>9485218.8</v>
      </c>
      <c r="AD353" s="4" t="n"/>
      <c r="AF353" s="33" t="n"/>
    </row>
    <row customHeight="true" ht="12.75" outlineLevel="0" r="354">
      <c r="A354" s="8" t="n">
        <f aca="false" ca="false" dt2D="false" dtr="false" t="normal">+A353+1</f>
        <v>314</v>
      </c>
      <c r="B354" s="8" t="n">
        <f aca="false" ca="false" dt2D="false" dtr="false" t="normal">B353+1</f>
        <v>165</v>
      </c>
      <c r="C354" s="106" t="s">
        <v>114</v>
      </c>
      <c r="D354" s="8" t="s">
        <v>732</v>
      </c>
      <c r="E354" s="56" t="s">
        <v>349</v>
      </c>
      <c r="F354" s="12" t="s">
        <v>5</v>
      </c>
      <c r="G354" s="12" t="n">
        <v>4</v>
      </c>
      <c r="H354" s="12" t="n">
        <v>4</v>
      </c>
      <c r="I354" s="56" t="n">
        <v>2082.67</v>
      </c>
      <c r="J354" s="56" t="n">
        <v>2027.07</v>
      </c>
      <c r="K354" s="56" t="n">
        <v>55.6000000000001</v>
      </c>
      <c r="L354" s="55" t="n">
        <v>71</v>
      </c>
      <c r="M354" s="15" t="n">
        <f aca="false" ca="false" dt2D="false" dtr="false" t="normal">SUM(N354:R354)</f>
        <v>5894809.99</v>
      </c>
      <c r="N354" s="15" t="n"/>
      <c r="O354" s="15" t="n"/>
      <c r="P354" s="15" t="n"/>
      <c r="Q354" s="15" t="n">
        <v>369469.92</v>
      </c>
      <c r="R354" s="15" t="n">
        <v>5525340.07</v>
      </c>
      <c r="S354" s="15" t="n"/>
      <c r="T354" s="15" t="n"/>
      <c r="U354" s="15" t="n"/>
      <c r="V354" s="15" t="n">
        <f aca="false" ca="false" dt2D="false" dtr="false" t="normal">$M354/($J354+$K354)</f>
        <v>2830.4099977432816</v>
      </c>
      <c r="W354" s="15" t="n">
        <f aca="false" ca="false" dt2D="false" dtr="false" t="normal">$M354/($J354+$K354)</f>
        <v>2830.4099977432816</v>
      </c>
      <c r="X354" s="12" t="n">
        <v>2026</v>
      </c>
      <c r="Y354" s="15" t="n"/>
      <c r="Z354" s="28" t="n">
        <f aca="false" ca="false" dt2D="false" dtr="false" t="normal">AC354-R354</f>
        <v>4258327.982000001</v>
      </c>
      <c r="AA354" s="30" t="n">
        <v>43347.65</v>
      </c>
      <c r="AB354" s="30" t="n">
        <f aca="false" ca="false" dt2D="false" dtr="false" t="normal">+(J354*12.71+K354*25.41)*12</f>
        <v>326122.26840000006</v>
      </c>
      <c r="AC354" s="30" t="n">
        <f aca="false" ca="false" dt2D="false" dtr="false" t="normal">+(J354*12.71+K354*25.41)*12*30</f>
        <v>9783668.052000001</v>
      </c>
      <c r="AD354" s="4" t="n"/>
      <c r="AF354" s="33" t="n"/>
    </row>
    <row customHeight="true" ht="12.75" outlineLevel="0" r="355">
      <c r="A355" s="8" t="n">
        <f aca="false" ca="false" dt2D="false" dtr="false" t="normal">+A354+1</f>
        <v>315</v>
      </c>
      <c r="B355" s="8" t="n">
        <f aca="false" ca="false" dt2D="false" dtr="false" t="normal">B354+1</f>
        <v>166</v>
      </c>
      <c r="C355" s="106" t="s">
        <v>114</v>
      </c>
      <c r="D355" s="8" t="s">
        <v>733</v>
      </c>
      <c r="E355" s="56" t="s">
        <v>99</v>
      </c>
      <c r="F355" s="12" t="s">
        <v>5</v>
      </c>
      <c r="G355" s="12" t="n">
        <v>2</v>
      </c>
      <c r="H355" s="12" t="n">
        <v>2</v>
      </c>
      <c r="I355" s="56" t="n">
        <v>579.8</v>
      </c>
      <c r="J355" s="56" t="n">
        <v>579.8</v>
      </c>
      <c r="K355" s="56" t="n">
        <v>0</v>
      </c>
      <c r="L355" s="55" t="n">
        <v>28</v>
      </c>
      <c r="M355" s="15" t="n">
        <f aca="false" ca="false" dt2D="false" dtr="false" t="normal">SUM(N355:R355)</f>
        <v>348062.02999999997</v>
      </c>
      <c r="N355" s="15" t="n"/>
      <c r="O355" s="15" t="n"/>
      <c r="P355" s="15" t="n"/>
      <c r="Q355" s="15" t="n">
        <v>248474.27</v>
      </c>
      <c r="R355" s="15" t="n">
        <v>99587.76</v>
      </c>
      <c r="S355" s="15" t="n"/>
      <c r="T355" s="15" t="n"/>
      <c r="U355" s="15" t="n"/>
      <c r="V355" s="15" t="n">
        <f aca="false" ca="false" dt2D="false" dtr="false" t="normal">$M355/($J355+$K355)</f>
        <v>600.3139530872714</v>
      </c>
      <c r="W355" s="15" t="n">
        <f aca="false" ca="false" dt2D="false" dtr="false" t="normal">$M355/($J355+$K355)</f>
        <v>600.3139530872714</v>
      </c>
      <c r="X355" s="12" t="n">
        <v>2026</v>
      </c>
      <c r="Y355" s="15" t="n"/>
      <c r="Z355" s="28" t="n">
        <f aca="false" ca="false" dt2D="false" dtr="false" t="normal">AC355-R355</f>
        <v>2553345.12</v>
      </c>
      <c r="AA355" s="30" t="n">
        <v>160043.17</v>
      </c>
      <c r="AB355" s="30" t="n">
        <f aca="false" ca="false" dt2D="false" dtr="false" t="normal">+(J355*12.71+K355*25.41)*12</f>
        <v>88431.09599999999</v>
      </c>
      <c r="AC355" s="30" t="n">
        <f aca="false" ca="false" dt2D="false" dtr="false" t="normal">+(J355*12.71+K355*25.41)*12*30</f>
        <v>2652932.88</v>
      </c>
      <c r="AD355" s="4" t="n"/>
      <c r="AF355" s="33" t="n"/>
    </row>
    <row customHeight="true" ht="12.75" outlineLevel="0" r="356">
      <c r="A356" s="8" t="n">
        <f aca="false" ca="false" dt2D="false" dtr="false" t="normal">+A355+1</f>
        <v>316</v>
      </c>
      <c r="B356" s="8" t="n">
        <f aca="false" ca="false" dt2D="false" dtr="false" t="normal">B355+1</f>
        <v>167</v>
      </c>
      <c r="C356" s="106" t="s">
        <v>114</v>
      </c>
      <c r="D356" s="8" t="s">
        <v>735</v>
      </c>
      <c r="E356" s="56" t="s">
        <v>225</v>
      </c>
      <c r="F356" s="12" t="s">
        <v>5</v>
      </c>
      <c r="G356" s="12" t="n">
        <v>4</v>
      </c>
      <c r="H356" s="12" t="n">
        <v>2</v>
      </c>
      <c r="I356" s="56" t="n">
        <v>1428</v>
      </c>
      <c r="J356" s="56" t="n">
        <v>1428</v>
      </c>
      <c r="K356" s="56" t="n">
        <v>0</v>
      </c>
      <c r="L356" s="55" t="n">
        <v>61</v>
      </c>
      <c r="M356" s="15" t="n">
        <f aca="false" ca="false" dt2D="false" dtr="false" t="normal">SUM(N356:R356)</f>
        <v>5655494.04</v>
      </c>
      <c r="N356" s="15" t="n"/>
      <c r="O356" s="15" t="n"/>
      <c r="P356" s="15" t="n"/>
      <c r="Q356" s="15" t="n">
        <v>217798.56</v>
      </c>
      <c r="R356" s="15" t="n">
        <v>5437695.48</v>
      </c>
      <c r="S356" s="15" t="n"/>
      <c r="T356" s="15" t="n"/>
      <c r="U356" s="15" t="n"/>
      <c r="V356" s="15" t="n">
        <f aca="false" ca="false" dt2D="false" dtr="false" t="normal">$M356/($J356+$K356)</f>
        <v>3960.43</v>
      </c>
      <c r="W356" s="15" t="n">
        <f aca="false" ca="false" dt2D="false" dtr="false" t="normal">$M356/($J356+$K356)</f>
        <v>3960.43</v>
      </c>
      <c r="X356" s="12" t="n">
        <v>2026</v>
      </c>
      <c r="Y356" s="15" t="n"/>
      <c r="Z356" s="28" t="n">
        <f aca="false" ca="false" dt2D="false" dtr="false" t="normal">AC356-R356</f>
        <v>1096261.3199999994</v>
      </c>
      <c r="AA356" s="30" t="n">
        <v>74081.66</v>
      </c>
      <c r="AB356" s="30" t="n">
        <f aca="false" ca="false" dt2D="false" dtr="false" t="normal">+(J356*12.71+K356*25.41)*12</f>
        <v>217798.56</v>
      </c>
      <c r="AC356" s="30" t="n">
        <f aca="false" ca="false" dt2D="false" dtr="false" t="normal">+(J356*12.71+K356*25.41)*12*30</f>
        <v>6533956.8</v>
      </c>
      <c r="AD356" s="4" t="n"/>
      <c r="AF356" s="33" t="n"/>
    </row>
    <row customHeight="true" ht="11.25" outlineLevel="0" r="357">
      <c r="A357" s="8" t="n">
        <f aca="false" ca="false" dt2D="false" dtr="false" t="normal">+A356+1</f>
        <v>317</v>
      </c>
      <c r="B357" s="8" t="n">
        <f aca="false" ca="false" dt2D="false" dtr="false" t="normal">B356+1</f>
        <v>168</v>
      </c>
      <c r="C357" s="106" t="s">
        <v>114</v>
      </c>
      <c r="D357" s="8" t="s">
        <v>736</v>
      </c>
      <c r="E357" s="56" t="s">
        <v>336</v>
      </c>
      <c r="F357" s="12" t="s">
        <v>5</v>
      </c>
      <c r="G357" s="12" t="n">
        <v>2</v>
      </c>
      <c r="H357" s="12" t="n">
        <v>4</v>
      </c>
      <c r="I357" s="56" t="n">
        <v>692.07</v>
      </c>
      <c r="J357" s="56" t="n">
        <v>692.07</v>
      </c>
      <c r="K357" s="56" t="n">
        <v>0</v>
      </c>
      <c r="L357" s="55" t="n">
        <v>61</v>
      </c>
      <c r="M357" s="15" t="n">
        <f aca="false" ca="false" dt2D="false" dtr="false" t="normal">SUM(N357:R357)</f>
        <v>415459.28</v>
      </c>
      <c r="N357" s="15" t="n"/>
      <c r="O357" s="15" t="n"/>
      <c r="P357" s="15" t="n"/>
      <c r="Q357" s="15" t="n">
        <v>105554.52</v>
      </c>
      <c r="R357" s="15" t="n">
        <v>309904.76</v>
      </c>
      <c r="S357" s="15" t="n"/>
      <c r="T357" s="15" t="n"/>
      <c r="U357" s="15" t="n"/>
      <c r="V357" s="15" t="n">
        <f aca="false" ca="false" dt2D="false" dtr="false" t="normal">$M357/($J357+$K357)</f>
        <v>600.3139566806826</v>
      </c>
      <c r="W357" s="15" t="n">
        <f aca="false" ca="false" dt2D="false" dtr="false" t="normal">$M357/($J357+$K357)</f>
        <v>600.3139566806826</v>
      </c>
      <c r="X357" s="12" t="n">
        <v>2026</v>
      </c>
      <c r="Y357" s="15" t="n"/>
      <c r="Z357" s="28" t="n">
        <f aca="false" ca="false" dt2D="false" dtr="false" t="normal">AC357-R357</f>
        <v>2276526.592</v>
      </c>
      <c r="AA357" s="30" t="n">
        <v>0</v>
      </c>
      <c r="AB357" s="30" t="n">
        <f aca="false" ca="false" dt2D="false" dtr="false" t="normal">+(J357*12.71+K357*25.41)*12</f>
        <v>105554.51640000002</v>
      </c>
      <c r="AC357" s="30" t="n">
        <f aca="false" ca="false" dt2D="false" dtr="false" t="normal">+(J357*12.71+K357*25.41)*12*30-'[7]Лист1'!$AQ$437</f>
        <v>2586431.3520000004</v>
      </c>
      <c r="AD357" s="4" t="n"/>
      <c r="AF357" s="33" t="n"/>
    </row>
    <row customHeight="true" ht="12.75" outlineLevel="0" r="358">
      <c r="A358" s="8" t="n">
        <f aca="false" ca="false" dt2D="false" dtr="false" t="normal">+A357+1</f>
        <v>318</v>
      </c>
      <c r="B358" s="8" t="n">
        <f aca="false" ca="false" dt2D="false" dtr="false" t="normal">B357+1</f>
        <v>169</v>
      </c>
      <c r="C358" s="106" t="s">
        <v>114</v>
      </c>
      <c r="D358" s="8" t="s">
        <v>737</v>
      </c>
      <c r="E358" s="56" t="s">
        <v>396</v>
      </c>
      <c r="F358" s="12" t="s">
        <v>5</v>
      </c>
      <c r="G358" s="12" t="n">
        <v>2</v>
      </c>
      <c r="H358" s="12" t="n">
        <v>2</v>
      </c>
      <c r="I358" s="56" t="n">
        <v>1159.7</v>
      </c>
      <c r="J358" s="56" t="n">
        <v>834.7</v>
      </c>
      <c r="K358" s="56" t="n">
        <v>325</v>
      </c>
      <c r="L358" s="55" t="n">
        <v>43</v>
      </c>
      <c r="M358" s="15" t="n">
        <f aca="false" ca="false" dt2D="false" dtr="false" t="normal">SUM(N358:R358)</f>
        <v>5873013.609999999</v>
      </c>
      <c r="N358" s="15" t="n"/>
      <c r="O358" s="15" t="n"/>
      <c r="P358" s="15" t="n"/>
      <c r="Q358" s="15" t="n">
        <v>650171.89</v>
      </c>
      <c r="R358" s="15" t="n">
        <v>5222841.72</v>
      </c>
      <c r="S358" s="15" t="n"/>
      <c r="T358" s="15" t="n"/>
      <c r="U358" s="15" t="n"/>
      <c r="V358" s="15" t="n">
        <f aca="false" ca="false" dt2D="false" dtr="false" t="normal">$M358/($J358+$K358)</f>
        <v>5064.252487712339</v>
      </c>
      <c r="W358" s="15" t="n">
        <f aca="false" ca="false" dt2D="false" dtr="false" t="normal">$M358/($J358+$K358)</f>
        <v>5064.252487712339</v>
      </c>
      <c r="X358" s="12" t="n">
        <v>2026</v>
      </c>
      <c r="Y358" s="15" t="n"/>
      <c r="Z358" s="28" t="n">
        <f aca="false" ca="false" dt2D="false" dtr="false" t="normal">AC358-R358</f>
        <v>1569381.6000000015</v>
      </c>
      <c r="AA358" s="30" t="n">
        <v>423764.45</v>
      </c>
      <c r="AB358" s="30" t="n">
        <f aca="false" ca="false" dt2D="false" dtr="false" t="normal">+(J358*12.71+K358*25.41)*12</f>
        <v>226407.44400000005</v>
      </c>
      <c r="AC358" s="30" t="n">
        <f aca="false" ca="false" dt2D="false" dtr="false" t="normal">+(J358*12.71+K358*25.41)*12*30</f>
        <v>6792223.320000001</v>
      </c>
      <c r="AD358" s="4" t="n"/>
      <c r="AF358" s="33" t="n"/>
    </row>
    <row customHeight="true" ht="12.75" outlineLevel="0" r="359">
      <c r="A359" s="8" t="n">
        <f aca="false" ca="false" dt2D="false" dtr="false" t="normal">+A358+1</f>
        <v>319</v>
      </c>
      <c r="B359" s="8" t="s">
        <v>192</v>
      </c>
      <c r="C359" s="106" t="s">
        <v>60</v>
      </c>
      <c r="D359" s="8" t="s">
        <v>160</v>
      </c>
      <c r="E359" s="55" t="s">
        <v>117</v>
      </c>
      <c r="F359" s="12" t="s">
        <v>5</v>
      </c>
      <c r="G359" s="12" t="n">
        <v>9</v>
      </c>
      <c r="H359" s="12" t="n">
        <v>1</v>
      </c>
      <c r="I359" s="56" t="n">
        <v>3731.8</v>
      </c>
      <c r="J359" s="56" t="n">
        <v>3731.8</v>
      </c>
      <c r="K359" s="56" t="n">
        <v>0</v>
      </c>
      <c r="L359" s="55" t="n">
        <v>151</v>
      </c>
      <c r="M359" s="15" t="n">
        <f aca="false" ca="false" dt2D="false" dtr="false" t="normal">SUM(N359:S359)</f>
        <v>6597906.65</v>
      </c>
      <c r="N359" s="15" t="n"/>
      <c r="O359" s="15" t="n"/>
      <c r="P359" s="15" t="n"/>
      <c r="Q359" s="15" t="n">
        <v>343047.46</v>
      </c>
      <c r="R359" s="15" t="n">
        <v>6254859.19</v>
      </c>
      <c r="S359" s="15" t="n"/>
      <c r="T359" s="15" t="n"/>
      <c r="U359" s="15" t="n"/>
      <c r="V359" s="15" t="n">
        <f aca="false" ca="false" dt2D="false" dtr="false" t="normal">$M359/($J359+$K359)</f>
        <v>1768.0225762366686</v>
      </c>
      <c r="W359" s="15" t="n">
        <f aca="false" ca="false" dt2D="false" dtr="false" t="normal">$M359/($J359+$K359)</f>
        <v>1768.0225762366686</v>
      </c>
      <c r="X359" s="12" t="n">
        <v>2026</v>
      </c>
      <c r="Y359" s="15" t="n"/>
      <c r="Z359" s="28" t="n">
        <f aca="false" ca="false" dt2D="false" dtr="false" t="normal">AC359-R359</f>
        <v>16042311.23</v>
      </c>
      <c r="AA359" s="30" t="n">
        <v>0</v>
      </c>
      <c r="AB359" s="30" t="n">
        <f aca="false" ca="false" dt2D="false" dtr="false" t="normal">+(J359*16.89+K359*28.62)*12</f>
        <v>756361.224</v>
      </c>
      <c r="AC359" s="30" t="n">
        <f aca="false" ca="false" dt2D="false" dtr="false" t="normal">+(J359*16.89+K359*28.62)*12*30-'[7]Лист1'!$AQ$260</f>
        <v>22297170.42</v>
      </c>
      <c r="AH359" s="57" t="n"/>
    </row>
    <row customHeight="true" ht="12.75" outlineLevel="0" r="360">
      <c r="A360" s="8" t="n">
        <f aca="false" ca="false" dt2D="false" dtr="false" t="normal">+A359+1</f>
        <v>320</v>
      </c>
      <c r="B360" s="8" t="n">
        <f aca="false" ca="false" dt2D="false" dtr="false" t="normal">+B358+1</f>
        <v>170</v>
      </c>
      <c r="C360" s="106" t="s">
        <v>60</v>
      </c>
      <c r="D360" s="8" t="s">
        <v>679</v>
      </c>
      <c r="E360" s="56" t="s">
        <v>64</v>
      </c>
      <c r="F360" s="12" t="s">
        <v>5</v>
      </c>
      <c r="G360" s="12" t="n">
        <v>5</v>
      </c>
      <c r="H360" s="12" t="n">
        <v>4</v>
      </c>
      <c r="I360" s="56" t="n">
        <v>3075.8</v>
      </c>
      <c r="J360" s="56" t="n">
        <v>3075.8</v>
      </c>
      <c r="K360" s="56" t="n">
        <v>0</v>
      </c>
      <c r="L360" s="55" t="n">
        <v>133</v>
      </c>
      <c r="M360" s="15" t="n">
        <f aca="false" ca="false" dt2D="false" dtr="false" t="normal">SUM(N360:R360)</f>
        <v>6291641.18</v>
      </c>
      <c r="N360" s="15" t="n"/>
      <c r="O360" s="15" t="n"/>
      <c r="P360" s="15" t="n"/>
      <c r="Q360" s="15" t="n">
        <v>469121.02</v>
      </c>
      <c r="R360" s="15" t="n">
        <v>5822520.16</v>
      </c>
      <c r="S360" s="15" t="n"/>
      <c r="T360" s="15" t="n"/>
      <c r="U360" s="15" t="n"/>
      <c r="V360" s="15" t="n">
        <f aca="false" ca="false" dt2D="false" dtr="false" t="normal">$M360/($J360+$K360)</f>
        <v>2045.5300019507117</v>
      </c>
      <c r="W360" s="15" t="n">
        <f aca="false" ca="false" dt2D="false" dtr="false" t="normal">$M360/($J360+$K360)</f>
        <v>2045.5300019507117</v>
      </c>
      <c r="X360" s="12" t="n">
        <v>2026</v>
      </c>
      <c r="Y360" s="15" t="n"/>
      <c r="Z360" s="28" t="n">
        <f aca="false" ca="false" dt2D="false" dtr="false" t="normal">AC360-R360</f>
        <v>6044946.9700000025</v>
      </c>
      <c r="AA360" s="30" t="n">
        <v>0</v>
      </c>
      <c r="AB360" s="30" t="n">
        <f aca="false" ca="false" dt2D="false" dtr="false" t="normal">+(J360*12.71+K360*25.41)*12</f>
        <v>469121.01600000006</v>
      </c>
      <c r="AC360" s="30" t="n">
        <f aca="false" ca="false" dt2D="false" dtr="false" t="normal">+(J360*12.71+K360*25.41)*12*30-'[7]Лист1'!$AQ$261</f>
        <v>11867467.130000003</v>
      </c>
      <c r="AD360" s="4" t="n"/>
      <c r="AF360" s="33" t="n"/>
    </row>
    <row customHeight="true" ht="12.75" outlineLevel="0" r="361">
      <c r="A361" s="8" t="n">
        <f aca="false" ca="false" dt2D="false" dtr="false" t="normal">+A360+1</f>
        <v>321</v>
      </c>
      <c r="B361" s="8" t="n">
        <f aca="false" ca="false" dt2D="false" dtr="false" t="normal">+B360+1</f>
        <v>171</v>
      </c>
      <c r="C361" s="106" t="s">
        <v>60</v>
      </c>
      <c r="D361" s="8" t="s">
        <v>685</v>
      </c>
      <c r="E361" s="56" t="s">
        <v>64</v>
      </c>
      <c r="F361" s="12" t="s">
        <v>5</v>
      </c>
      <c r="G361" s="12" t="n">
        <v>5</v>
      </c>
      <c r="H361" s="12" t="n">
        <v>2</v>
      </c>
      <c r="I361" s="56" t="n">
        <v>1835.9</v>
      </c>
      <c r="J361" s="56" t="n">
        <v>1835.9</v>
      </c>
      <c r="K361" s="56" t="n">
        <v>0</v>
      </c>
      <c r="L361" s="55" t="n">
        <v>64</v>
      </c>
      <c r="M361" s="15" t="n">
        <f aca="false" ca="false" dt2D="false" dtr="false" t="normal">SUM(N361:R361)</f>
        <v>3755388.5300000003</v>
      </c>
      <c r="N361" s="15" t="n"/>
      <c r="O361" s="15" t="n"/>
      <c r="P361" s="15" t="n"/>
      <c r="Q361" s="15" t="n">
        <v>280011.47</v>
      </c>
      <c r="R361" s="15" t="n">
        <v>3475377.06</v>
      </c>
      <c r="S361" s="15" t="n"/>
      <c r="T361" s="15" t="n"/>
      <c r="U361" s="15" t="n"/>
      <c r="V361" s="15" t="n">
        <f aca="false" ca="false" dt2D="false" dtr="false" t="normal">$M361/($J361+$K361)</f>
        <v>2045.530001634076</v>
      </c>
      <c r="W361" s="15" t="n">
        <f aca="false" ca="false" dt2D="false" dtr="false" t="normal">$M361/($J361+$K361)</f>
        <v>2045.530001634076</v>
      </c>
      <c r="X361" s="12" t="n">
        <v>2026</v>
      </c>
      <c r="Y361" s="15" t="n"/>
      <c r="Z361" s="28" t="n">
        <f aca="false" ca="false" dt2D="false" dtr="false" t="normal">AC361-R361</f>
        <v>3940259.640000001</v>
      </c>
      <c r="AA361" s="30" t="n">
        <v>0</v>
      </c>
      <c r="AB361" s="30" t="n">
        <f aca="false" ca="false" dt2D="false" dtr="false" t="normal">+(J361*12.71+K361*25.41)*12</f>
        <v>280011.46800000005</v>
      </c>
      <c r="AC361" s="30" t="n">
        <f aca="false" ca="false" dt2D="false" dtr="false" t="normal">+(J361*12.71+K361*25.41)*12*30-'[7]Лист1'!$AQ$265</f>
        <v>7415636.700000001</v>
      </c>
      <c r="AD361" s="4" t="n"/>
      <c r="AF361" s="33" t="n"/>
    </row>
    <row customHeight="true" ht="12.75" outlineLevel="0" r="362">
      <c r="A362" s="8" t="n">
        <f aca="false" ca="false" dt2D="false" dtr="false" t="normal">+A361+1</f>
        <v>322</v>
      </c>
      <c r="B362" s="8" t="n">
        <f aca="false" ca="false" dt2D="false" dtr="false" t="normal">+B361+1</f>
        <v>172</v>
      </c>
      <c r="C362" s="106" t="s">
        <v>60</v>
      </c>
      <c r="D362" s="8" t="s">
        <v>741</v>
      </c>
      <c r="E362" s="56" t="s">
        <v>99</v>
      </c>
      <c r="F362" s="12" t="s">
        <v>5</v>
      </c>
      <c r="G362" s="12" t="n">
        <v>4</v>
      </c>
      <c r="H362" s="12" t="n">
        <v>6</v>
      </c>
      <c r="I362" s="56" t="n">
        <v>3528</v>
      </c>
      <c r="J362" s="56" t="n">
        <v>3528</v>
      </c>
      <c r="K362" s="56" t="n">
        <v>0</v>
      </c>
      <c r="L362" s="55" t="n">
        <v>151</v>
      </c>
      <c r="M362" s="15" t="n">
        <f aca="false" ca="false" dt2D="false" dtr="false" t="normal">SUM(N362:R362)</f>
        <v>7216629.85</v>
      </c>
      <c r="N362" s="15" t="n"/>
      <c r="O362" s="15" t="n"/>
      <c r="P362" s="15" t="n"/>
      <c r="Q362" s="15" t="n">
        <v>1380415.94</v>
      </c>
      <c r="R362" s="15" t="n">
        <v>5836213.91</v>
      </c>
      <c r="S362" s="15" t="n"/>
      <c r="T362" s="15" t="n"/>
      <c r="U362" s="15" t="n"/>
      <c r="V362" s="15" t="n">
        <f aca="false" ca="false" dt2D="false" dtr="false" t="normal">$M362/($J362+$K362)</f>
        <v>2045.530002834467</v>
      </c>
      <c r="W362" s="15" t="n">
        <f aca="false" ca="false" dt2D="false" dtr="false" t="normal">$M362/($J362+$K362)</f>
        <v>2045.530002834467</v>
      </c>
      <c r="X362" s="12" t="n">
        <v>2026</v>
      </c>
      <c r="Y362" s="15" t="n"/>
      <c r="Z362" s="28" t="n">
        <f aca="false" ca="false" dt2D="false" dtr="false" t="normal">AC362-R362</f>
        <v>10306502.89</v>
      </c>
      <c r="AA362" s="30" t="n">
        <v>842325.38</v>
      </c>
      <c r="AB362" s="30" t="n">
        <f aca="false" ca="false" dt2D="false" dtr="false" t="normal">+(J362*12.71+K362*25.41)*12</f>
        <v>538090.56</v>
      </c>
      <c r="AC362" s="30" t="n">
        <f aca="false" ca="false" dt2D="false" dtr="false" t="normal">+(J362*12.71+K362*25.41)*12*30</f>
        <v>16142716.8</v>
      </c>
      <c r="AD362" s="4" t="n"/>
      <c r="AF362" s="33" t="n"/>
    </row>
    <row customHeight="true" ht="12.75" outlineLevel="0" r="363">
      <c r="A363" s="8" t="n">
        <f aca="false" ca="false" dt2D="false" dtr="false" t="normal">+A362+1</f>
        <v>323</v>
      </c>
      <c r="B363" s="8" t="n">
        <f aca="false" ca="false" dt2D="false" dtr="false" t="normal">+B362+1</f>
        <v>173</v>
      </c>
      <c r="C363" s="106" t="s">
        <v>60</v>
      </c>
      <c r="D363" s="8" t="s">
        <v>743</v>
      </c>
      <c r="E363" s="55" t="s">
        <v>162</v>
      </c>
      <c r="F363" s="12" t="s">
        <v>5</v>
      </c>
      <c r="G363" s="12" t="n">
        <v>9</v>
      </c>
      <c r="H363" s="12" t="n">
        <v>1</v>
      </c>
      <c r="I363" s="56" t="n">
        <v>2673.1</v>
      </c>
      <c r="J363" s="56" t="n">
        <v>2673.1</v>
      </c>
      <c r="K363" s="56" t="n">
        <v>0</v>
      </c>
      <c r="L363" s="55" t="n">
        <v>96</v>
      </c>
      <c r="M363" s="15" t="n">
        <f aca="false" ca="false" dt2D="false" dtr="false" t="normal">SUM(N363:S363)</f>
        <v>5885017.75</v>
      </c>
      <c r="N363" s="15" t="n"/>
      <c r="O363" s="15" t="n"/>
      <c r="P363" s="15" t="n"/>
      <c r="Q363" s="15" t="n">
        <v>541783.91</v>
      </c>
      <c r="R363" s="15" t="n">
        <v>5343233.84</v>
      </c>
      <c r="S363" s="15" t="n"/>
      <c r="T363" s="15" t="n"/>
      <c r="U363" s="15" t="n"/>
      <c r="V363" s="15" t="n">
        <f aca="false" ca="false" dt2D="false" dtr="false" t="normal">$M363/($J363+$K363)</f>
        <v>2201.5703677378324</v>
      </c>
      <c r="W363" s="15" t="n">
        <f aca="false" ca="false" dt2D="false" dtr="false" t="normal">$M363/($J363+$K363)</f>
        <v>2201.5703677378324</v>
      </c>
      <c r="X363" s="12" t="n">
        <v>2026</v>
      </c>
      <c r="Y363" s="15" t="n"/>
      <c r="Z363" s="28" t="n">
        <f aca="false" ca="false" dt2D="false" dtr="false" t="normal">AC363-R363</f>
        <v>9419073.290000003</v>
      </c>
      <c r="AA363" s="30" t="n">
        <v>0</v>
      </c>
      <c r="AB363" s="30" t="n">
        <f aca="false" ca="false" dt2D="false" dtr="false" t="normal">+(J363*16.89+K363*28.62)*12</f>
        <v>541783.908</v>
      </c>
      <c r="AC363" s="30" t="n">
        <f aca="false" ca="false" dt2D="false" dtr="false" t="normal">+(J363*16.89+K363*28.62)*12*30-'[7]Лист1'!$AQ$272</f>
        <v>14762307.130000003</v>
      </c>
      <c r="AG363" s="57" t="n"/>
    </row>
    <row customHeight="true" ht="12.75" outlineLevel="0" r="364">
      <c r="A364" s="8" t="n">
        <f aca="false" ca="false" dt2D="false" dtr="false" t="normal">+A363+1</f>
        <v>324</v>
      </c>
      <c r="B364" s="8" t="n">
        <f aca="false" ca="false" dt2D="false" dtr="false" t="normal">+B363+1</f>
        <v>174</v>
      </c>
      <c r="C364" s="106" t="s">
        <v>60</v>
      </c>
      <c r="D364" s="8" t="s">
        <v>745</v>
      </c>
      <c r="E364" s="56" t="s">
        <v>162</v>
      </c>
      <c r="F364" s="12" t="s">
        <v>5</v>
      </c>
      <c r="G364" s="12" t="n">
        <v>9</v>
      </c>
      <c r="H364" s="12" t="n">
        <v>1</v>
      </c>
      <c r="I364" s="56" t="n">
        <v>2679.36</v>
      </c>
      <c r="J364" s="56" t="n">
        <v>2679.36</v>
      </c>
      <c r="K364" s="56" t="n">
        <v>0</v>
      </c>
      <c r="L364" s="55" t="n">
        <v>125</v>
      </c>
      <c r="M364" s="15" t="n">
        <f aca="false" ca="false" dt2D="false" dtr="false" t="normal">SUM(N364:R364)</f>
        <v>3794011.55</v>
      </c>
      <c r="N364" s="15" t="n"/>
      <c r="O364" s="15" t="n"/>
      <c r="P364" s="15" t="n"/>
      <c r="Q364" s="15" t="n">
        <v>1265908.78</v>
      </c>
      <c r="R364" s="15" t="n">
        <v>2528102.77</v>
      </c>
      <c r="S364" s="15" t="n"/>
      <c r="T364" s="15" t="n"/>
      <c r="U364" s="15" t="n"/>
      <c r="V364" s="15" t="n">
        <f aca="false" ca="false" dt2D="false" dtr="false" t="normal">$M364/($J364+$K364)</f>
        <v>1416.0141041144152</v>
      </c>
      <c r="W364" s="15" t="n">
        <f aca="false" ca="false" dt2D="false" dtr="false" t="normal">$M364/($J364+$K364)</f>
        <v>1416.0141041144152</v>
      </c>
      <c r="X364" s="12" t="n">
        <v>2026</v>
      </c>
      <c r="Y364" s="15" t="n"/>
      <c r="Z364" s="28" t="n">
        <f aca="false" ca="false" dt2D="false" dtr="false" t="normal">AC364-R364</f>
        <v>13763477.774000002</v>
      </c>
      <c r="AA364" s="30" t="n">
        <v>722856.1</v>
      </c>
      <c r="AB364" s="30" t="n">
        <f aca="false" ca="false" dt2D="false" dtr="false" t="normal">+(J364*16.89+K364*28.62)*12</f>
        <v>543052.6848</v>
      </c>
      <c r="AC364" s="30" t="n">
        <f aca="false" ca="false" dt2D="false" dtr="false" t="normal">+(J364*16.89+K364*28.62)*12*30</f>
        <v>16291580.544000002</v>
      </c>
      <c r="AD364" s="4" t="n"/>
      <c r="AF364" s="33" t="n"/>
    </row>
    <row customHeight="true" ht="12.75" outlineLevel="0" r="365">
      <c r="A365" s="8" t="n">
        <f aca="false" ca="false" dt2D="false" dtr="false" t="normal">+A364+1</f>
        <v>325</v>
      </c>
      <c r="B365" s="8" t="n">
        <f aca="false" ca="false" dt2D="false" dtr="false" t="normal">+B364+1</f>
        <v>175</v>
      </c>
      <c r="C365" s="106" t="s">
        <v>60</v>
      </c>
      <c r="D365" s="8" t="s">
        <v>747</v>
      </c>
      <c r="E365" s="56" t="s">
        <v>117</v>
      </c>
      <c r="F365" s="12" t="s">
        <v>5</v>
      </c>
      <c r="G365" s="12" t="n">
        <v>9</v>
      </c>
      <c r="H365" s="12" t="n">
        <v>1</v>
      </c>
      <c r="I365" s="56" t="n">
        <v>2452.7</v>
      </c>
      <c r="J365" s="56" t="n">
        <v>2452.7</v>
      </c>
      <c r="K365" s="56" t="n">
        <v>0</v>
      </c>
      <c r="L365" s="55" t="n">
        <v>98</v>
      </c>
      <c r="M365" s="15" t="n">
        <f aca="false" ca="false" dt2D="false" dtr="false" t="normal">SUM(N365:R365)</f>
        <v>13693223.649999999</v>
      </c>
      <c r="N365" s="15" t="n"/>
      <c r="O365" s="15" t="n"/>
      <c r="P365" s="15" t="n"/>
      <c r="Q365" s="15" t="n">
        <v>1780965.37</v>
      </c>
      <c r="R365" s="15" t="n">
        <v>11912258.28</v>
      </c>
      <c r="S365" s="15" t="n"/>
      <c r="T365" s="15" t="n"/>
      <c r="U365" s="15" t="n"/>
      <c r="V365" s="15" t="n">
        <f aca="false" ca="false" dt2D="false" dtr="false" t="normal">$M365/($J365+$K365)</f>
        <v>5582.918273739145</v>
      </c>
      <c r="W365" s="15" t="n">
        <f aca="false" ca="false" dt2D="false" dtr="false" t="normal">$M365/($J365+$K365)</f>
        <v>5582.918273739145</v>
      </c>
      <c r="X365" s="12" t="n">
        <v>2026</v>
      </c>
      <c r="Y365" s="15" t="n"/>
      <c r="Z365" s="28" t="n">
        <f aca="false" ca="false" dt2D="false" dtr="false" t="normal">AC365-R365</f>
        <v>3001138.799999999</v>
      </c>
      <c r="AA365" s="30" t="n">
        <v>1283852.13</v>
      </c>
      <c r="AB365" s="30" t="n">
        <f aca="false" ca="false" dt2D="false" dtr="false" t="normal">+(J365*16.89+K365*28.62)*12</f>
        <v>497113.2359999999</v>
      </c>
      <c r="AC365" s="30" t="n">
        <f aca="false" ca="false" dt2D="false" dtr="false" t="normal">+(J365*16.89+K365*28.62)*12*30</f>
        <v>14913397.079999998</v>
      </c>
      <c r="AD365" s="4" t="n"/>
      <c r="AF365" s="33" t="n"/>
    </row>
    <row customHeight="true" ht="12" outlineLevel="0" r="366">
      <c r="A366" s="8" t="n">
        <f aca="false" ca="false" dt2D="false" dtr="false" t="normal">+A365+1</f>
        <v>326</v>
      </c>
      <c r="B366" s="8" t="n">
        <f aca="false" ca="false" dt2D="false" dtr="false" t="normal">+B365+1</f>
        <v>176</v>
      </c>
      <c r="C366" s="106" t="s">
        <v>60</v>
      </c>
      <c r="D366" s="8" t="s">
        <v>748</v>
      </c>
      <c r="E366" s="56" t="s">
        <v>178</v>
      </c>
      <c r="F366" s="12" t="s">
        <v>5</v>
      </c>
      <c r="G366" s="12" t="n">
        <v>9</v>
      </c>
      <c r="H366" s="12" t="n">
        <v>5</v>
      </c>
      <c r="I366" s="56" t="n">
        <v>9672.5</v>
      </c>
      <c r="J366" s="56" t="n">
        <v>9496.8</v>
      </c>
      <c r="K366" s="56" t="n">
        <v>175.700000000001</v>
      </c>
      <c r="L366" s="55" t="n">
        <v>406</v>
      </c>
      <c r="M366" s="15" t="n">
        <f aca="false" ca="false" dt2D="false" dtr="false" t="normal">SUM(N366:R366)</f>
        <v>9352207.379999999</v>
      </c>
      <c r="N366" s="15" t="n"/>
      <c r="O366" s="15" t="n"/>
      <c r="P366" s="15" t="n"/>
      <c r="Q366" s="15" t="n">
        <v>1985153.83</v>
      </c>
      <c r="R366" s="15" t="n">
        <v>7367053.55</v>
      </c>
      <c r="S366" s="15" t="n"/>
      <c r="T366" s="15" t="n"/>
      <c r="U366" s="15" t="n"/>
      <c r="V366" s="15" t="n">
        <f aca="false" ca="false" dt2D="false" dtr="false" t="normal">$M366/($J366+$K366)</f>
        <v>966.8862631170844</v>
      </c>
      <c r="W366" s="15" t="n">
        <f aca="false" ca="false" dt2D="false" dtr="false" t="normal">$M366/($J366+$K366)</f>
        <v>966.8862631170844</v>
      </c>
      <c r="X366" s="12" t="n">
        <v>2026</v>
      </c>
      <c r="Y366" s="15" t="n"/>
      <c r="Z366" s="28" t="n">
        <f aca="false" ca="false" dt2D="false" dtr="false" t="normal">AC366-R366</f>
        <v>50202635.23000001</v>
      </c>
      <c r="AA366" s="30" t="n">
        <v>0</v>
      </c>
      <c r="AB366" s="30" t="n">
        <f aca="false" ca="false" dt2D="false" dtr="false" t="normal">+(J366*16.89+K366*28.62)*12</f>
        <v>1985153.8320000004</v>
      </c>
      <c r="AC366" s="30" t="n">
        <f aca="false" ca="false" dt2D="false" dtr="false" t="normal">+(J366*16.89+K366*28.62)*12*30-'[7]Лист1'!$AQ$276</f>
        <v>57569688.78000001</v>
      </c>
      <c r="AD366" s="4" t="n"/>
      <c r="AF366" s="33" t="n"/>
    </row>
    <row customHeight="true" ht="12" outlineLevel="0" r="367">
      <c r="A367" s="8" t="n">
        <f aca="false" ca="false" dt2D="false" dtr="false" t="normal">+A366+1</f>
        <v>327</v>
      </c>
      <c r="B367" s="8" t="n">
        <f aca="false" ca="false" dt2D="false" dtr="false" t="normal">+B366+1</f>
        <v>177</v>
      </c>
      <c r="C367" s="106" t="s">
        <v>60</v>
      </c>
      <c r="D367" s="8" t="s">
        <v>749</v>
      </c>
      <c r="E367" s="56" t="s">
        <v>117</v>
      </c>
      <c r="F367" s="12" t="s">
        <v>5</v>
      </c>
      <c r="G367" s="12" t="n">
        <v>9</v>
      </c>
      <c r="H367" s="12" t="n">
        <v>2</v>
      </c>
      <c r="I367" s="56" t="n">
        <v>5089.5</v>
      </c>
      <c r="J367" s="56" t="n">
        <v>4917.7</v>
      </c>
      <c r="K367" s="56" t="n">
        <v>171.8</v>
      </c>
      <c r="L367" s="55" t="n">
        <v>159</v>
      </c>
      <c r="M367" s="15" t="n">
        <f aca="false" ca="false" dt2D="false" dtr="false" t="normal">SUM(N367:R367)</f>
        <v>4920967.64</v>
      </c>
      <c r="N367" s="15" t="n"/>
      <c r="O367" s="15" t="n"/>
      <c r="P367" s="15" t="n"/>
      <c r="Q367" s="15" t="n">
        <v>1055722.43</v>
      </c>
      <c r="R367" s="15" t="n">
        <v>3865245.21</v>
      </c>
      <c r="S367" s="15" t="n"/>
      <c r="T367" s="15" t="n"/>
      <c r="U367" s="15" t="n"/>
      <c r="V367" s="15" t="n">
        <f aca="false" ca="false" dt2D="false" dtr="false" t="normal">$M367/($J367+$K367)</f>
        <v>966.8862638766086</v>
      </c>
      <c r="W367" s="15" t="n">
        <f aca="false" ca="false" dt2D="false" dtr="false" t="normal">$M367/($J367+$K367)</f>
        <v>966.8862638766086</v>
      </c>
      <c r="X367" s="12" t="n">
        <v>2026</v>
      </c>
      <c r="Y367" s="15" t="n"/>
      <c r="Z367" s="28" t="n">
        <f aca="false" ca="false" dt2D="false" dtr="false" t="normal">AC367-R367</f>
        <v>22019798.259999994</v>
      </c>
      <c r="AA367" s="30" t="n">
        <v>0</v>
      </c>
      <c r="AB367" s="30" t="n">
        <f aca="false" ca="false" dt2D="false" dtr="false" t="normal">+(J367*16.89+K367*28.62)*12</f>
        <v>1055722.4279999998</v>
      </c>
      <c r="AC367" s="30" t="n">
        <f aca="false" ca="false" dt2D="false" dtr="false" t="normal">+(J367*16.89+K367*28.62)*12*30-'[7]Лист1'!$AQ$277</f>
        <v>25885043.469999995</v>
      </c>
      <c r="AD367" s="4" t="n"/>
      <c r="AF367" s="33" t="n"/>
    </row>
    <row customHeight="true" ht="12.75" outlineLevel="0" r="368">
      <c r="A368" s="8" t="n">
        <f aca="false" ca="false" dt2D="false" dtr="false" t="normal">+A367+1</f>
        <v>328</v>
      </c>
      <c r="B368" s="8" t="n">
        <f aca="false" ca="false" dt2D="false" dtr="false" t="normal">+B367+1</f>
        <v>178</v>
      </c>
      <c r="C368" s="106" t="s">
        <v>60</v>
      </c>
      <c r="D368" s="8" t="s">
        <v>751</v>
      </c>
      <c r="E368" s="56" t="s">
        <v>64</v>
      </c>
      <c r="F368" s="12" t="s">
        <v>5</v>
      </c>
      <c r="G368" s="12" t="n">
        <v>9</v>
      </c>
      <c r="H368" s="12" t="n">
        <v>1</v>
      </c>
      <c r="I368" s="56" t="n">
        <v>2810.7</v>
      </c>
      <c r="J368" s="56" t="n">
        <v>2417.5</v>
      </c>
      <c r="K368" s="56" t="n">
        <v>393.2</v>
      </c>
      <c r="L368" s="55" t="n">
        <v>71</v>
      </c>
      <c r="M368" s="15" t="n">
        <f aca="false" ca="false" dt2D="false" dtr="false" t="normal">SUM(N368:R368)</f>
        <v>4514897.75</v>
      </c>
      <c r="N368" s="15" t="n"/>
      <c r="O368" s="15" t="n"/>
      <c r="P368" s="15" t="n"/>
      <c r="Q368" s="15" t="n">
        <v>625019.51</v>
      </c>
      <c r="R368" s="15" t="n">
        <v>3889878.24</v>
      </c>
      <c r="S368" s="15" t="n"/>
      <c r="T368" s="15" t="n"/>
      <c r="U368" s="15" t="n"/>
      <c r="V368" s="15" t="n">
        <f aca="false" ca="false" dt2D="false" dtr="false" t="normal">$M368/($J368+$K368)</f>
        <v>1606.3250257942861</v>
      </c>
      <c r="W368" s="15" t="n">
        <f aca="false" ca="false" dt2D="false" dtr="false" t="normal">$M368/($J368+$K368)</f>
        <v>1606.3250257942861</v>
      </c>
      <c r="X368" s="12" t="n">
        <v>2026</v>
      </c>
      <c r="Y368" s="15" t="n"/>
      <c r="Z368" s="28" t="n">
        <f aca="false" ca="false" dt2D="false" dtr="false" t="normal">AC368-R368</f>
        <v>11866427.920000002</v>
      </c>
      <c r="AA368" s="30" t="n">
        <v>0</v>
      </c>
      <c r="AB368" s="30" t="n">
        <f aca="false" ca="false" dt2D="false" dtr="false" t="normal">+(J368*16.89+K368*28.62)*12</f>
        <v>625019.508</v>
      </c>
      <c r="AC368" s="30" t="n">
        <f aca="false" ca="false" dt2D="false" dtr="false" t="normal">+(J368*16.89+K368*28.62)*12*30-'[7]Лист1'!$AQ$278</f>
        <v>15756306.160000002</v>
      </c>
      <c r="AD368" s="4" t="n"/>
      <c r="AF368" s="33" t="n"/>
    </row>
    <row customHeight="true" ht="12.75" outlineLevel="0" r="369">
      <c r="A369" s="8" t="n">
        <f aca="false" ca="false" dt2D="false" dtr="false" t="normal">+A368+1</f>
        <v>329</v>
      </c>
      <c r="B369" s="8" t="s">
        <v>192</v>
      </c>
      <c r="C369" s="106" t="s">
        <v>60</v>
      </c>
      <c r="D369" s="8" t="s">
        <v>177</v>
      </c>
      <c r="E369" s="55" t="s">
        <v>178</v>
      </c>
      <c r="F369" s="12" t="s">
        <v>5</v>
      </c>
      <c r="G369" s="12" t="n">
        <v>9</v>
      </c>
      <c r="H369" s="12" t="n">
        <v>5</v>
      </c>
      <c r="I369" s="56" t="n">
        <v>9603</v>
      </c>
      <c r="J369" s="56" t="n">
        <v>9272.3</v>
      </c>
      <c r="K369" s="56" t="n">
        <v>330.700000000001</v>
      </c>
      <c r="L369" s="55" t="n">
        <v>376</v>
      </c>
      <c r="M369" s="15" t="n">
        <f aca="false" ca="false" dt2D="false" dtr="false" t="normal">SUM(N369:S369)</f>
        <v>18454893.37</v>
      </c>
      <c r="N369" s="15" t="n"/>
      <c r="O369" s="15" t="n"/>
      <c r="P369" s="15" t="n"/>
      <c r="Q369" s="15" t="n">
        <v>1424217.03</v>
      </c>
      <c r="R369" s="15" t="n">
        <v>17030676.34</v>
      </c>
      <c r="S369" s="15" t="n"/>
      <c r="T369" s="15" t="n"/>
      <c r="U369" s="15" t="n"/>
      <c r="V369" s="15" t="n">
        <f aca="false" ca="false" dt2D="false" dtr="false" t="normal">$M369/($J369+$K369)</f>
        <v>1921.784168489014</v>
      </c>
      <c r="W369" s="15" t="n">
        <f aca="false" ca="false" dt2D="false" dtr="false" t="normal">$M369/($J369+$K369)</f>
        <v>1921.784168489014</v>
      </c>
      <c r="X369" s="12" t="n">
        <v>2026</v>
      </c>
      <c r="Y369" s="15" t="n"/>
      <c r="Z369" s="28" t="n">
        <f aca="false" ca="false" dt2D="false" dtr="false" t="normal">AC369-R369</f>
        <v>30291956.360000003</v>
      </c>
      <c r="AA369" s="30" t="n">
        <v>0</v>
      </c>
      <c r="AB369" s="30" t="n">
        <f aca="false" ca="false" dt2D="false" dtr="false" t="normal">+(J369*16.89+K369*28.62)*12</f>
        <v>1992885.3720000002</v>
      </c>
      <c r="AC369" s="30" t="n">
        <f aca="false" ca="false" dt2D="false" dtr="false" t="normal">+(J369*16.89+K369*28.62)*12*30-'[7]Лист1'!$AQ$279</f>
        <v>47322632.7</v>
      </c>
      <c r="AG369" s="57" t="n"/>
    </row>
    <row customHeight="true" ht="12.75" outlineLevel="0" r="370">
      <c r="A370" s="8" t="n">
        <f aca="false" ca="false" dt2D="false" dtr="false" t="normal">+A369+1</f>
        <v>330</v>
      </c>
      <c r="B370" s="8" t="n">
        <f aca="false" ca="false" dt2D="false" dtr="false" t="normal">+B368+1</f>
        <v>179</v>
      </c>
      <c r="C370" s="106" t="s">
        <v>60</v>
      </c>
      <c r="D370" s="8" t="s">
        <v>755</v>
      </c>
      <c r="E370" s="56" t="s">
        <v>64</v>
      </c>
      <c r="F370" s="12" t="s">
        <v>5</v>
      </c>
      <c r="G370" s="12" t="n">
        <v>9</v>
      </c>
      <c r="H370" s="12" t="n">
        <v>2</v>
      </c>
      <c r="I370" s="56" t="n">
        <v>5518.3</v>
      </c>
      <c r="J370" s="56" t="n">
        <v>4717</v>
      </c>
      <c r="K370" s="56" t="n">
        <v>801.3</v>
      </c>
      <c r="L370" s="55" t="n">
        <v>154</v>
      </c>
      <c r="M370" s="15" t="n">
        <f aca="false" ca="false" dt2D="false" dtr="false" t="normal">SUM(N370:R370)</f>
        <v>33746757.29</v>
      </c>
      <c r="N370" s="15" t="n"/>
      <c r="O370" s="15" t="n"/>
      <c r="P370" s="15" t="n"/>
      <c r="Q370" s="15" t="n">
        <v>1779459.6</v>
      </c>
      <c r="R370" s="15" t="n">
        <v>31967297.69</v>
      </c>
      <c r="S370" s="15" t="n"/>
      <c r="T370" s="15" t="n"/>
      <c r="U370" s="15" t="n"/>
      <c r="V370" s="15" t="n">
        <f aca="false" ca="false" dt2D="false" dtr="false" t="normal">$M370/($J370+$K370)</f>
        <v>6115.42636137941</v>
      </c>
      <c r="W370" s="15" t="n">
        <f aca="false" ca="false" dt2D="false" dtr="false" t="normal">$M370/($J370+$K370)</f>
        <v>6115.42636137941</v>
      </c>
      <c r="X370" s="12" t="n">
        <v>2026</v>
      </c>
      <c r="Y370" s="15" t="n"/>
      <c r="Z370" s="28" t="n">
        <f aca="false" ca="false" dt2D="false" dtr="false" t="normal">AC370-R370</f>
        <v>4969903.27</v>
      </c>
      <c r="AA370" s="30" t="n">
        <v>548219.57</v>
      </c>
      <c r="AB370" s="30" t="n">
        <f aca="false" ca="false" dt2D="false" dtr="false" t="normal">+(J370*16.89+K370*28.62)*12</f>
        <v>1231240.0320000001</v>
      </c>
      <c r="AC370" s="30" t="n">
        <f aca="false" ca="false" dt2D="false" dtr="false" t="normal">+(J370*16.89+K370*28.62)*12*30</f>
        <v>36937200.96</v>
      </c>
      <c r="AD370" s="4" t="n"/>
      <c r="AF370" s="33" t="n"/>
    </row>
    <row customHeight="true" ht="12.75" outlineLevel="0" r="371">
      <c r="A371" s="8" t="n">
        <f aca="false" ca="false" dt2D="false" dtr="false" t="normal">+A370+1</f>
        <v>331</v>
      </c>
      <c r="B371" s="8" t="n">
        <f aca="false" ca="false" dt2D="false" dtr="false" t="normal">+B370+1</f>
        <v>180</v>
      </c>
      <c r="C371" s="106" t="s">
        <v>60</v>
      </c>
      <c r="D371" s="8" t="s">
        <v>757</v>
      </c>
      <c r="E371" s="56" t="s">
        <v>340</v>
      </c>
      <c r="F371" s="12" t="s">
        <v>5</v>
      </c>
      <c r="G371" s="12" t="n">
        <v>9</v>
      </c>
      <c r="H371" s="12" t="n">
        <v>1</v>
      </c>
      <c r="I371" s="56" t="n">
        <v>2885</v>
      </c>
      <c r="J371" s="56" t="n">
        <v>2757.9</v>
      </c>
      <c r="K371" s="56" t="n">
        <v>127.1</v>
      </c>
      <c r="L371" s="55" t="n">
        <v>93</v>
      </c>
      <c r="M371" s="15" t="n">
        <f aca="false" ca="false" dt2D="false" dtr="false" t="normal">SUM(N371:R371)</f>
        <v>17643005.049999997</v>
      </c>
      <c r="N371" s="15" t="n"/>
      <c r="O371" s="15" t="n"/>
      <c r="P371" s="15" t="n"/>
      <c r="Q371" s="15" t="n">
        <v>602622.4</v>
      </c>
      <c r="R371" s="15" t="n">
        <v>17040382.65</v>
      </c>
      <c r="S371" s="15" t="n"/>
      <c r="T371" s="15" t="n"/>
      <c r="U371" s="15" t="n"/>
      <c r="V371" s="15" t="n">
        <f aca="false" ca="false" dt2D="false" dtr="false" t="normal">$M371/($J371+$K371)</f>
        <v>6115.426360485268</v>
      </c>
      <c r="W371" s="15" t="n">
        <f aca="false" ca="false" dt2D="false" dtr="false" t="normal">$M371/($J371+$K371)</f>
        <v>6115.426360485268</v>
      </c>
      <c r="X371" s="12" t="n">
        <v>2026</v>
      </c>
      <c r="Y371" s="15" t="n"/>
      <c r="Z371" s="28" t="n">
        <f aca="false" ca="false" dt2D="false" dtr="false" t="normal">AC371-R371</f>
        <v>1009585.0000000037</v>
      </c>
      <c r="AA371" s="30" t="n">
        <v>0</v>
      </c>
      <c r="AB371" s="30" t="n">
        <f aca="false" ca="false" dt2D="false" dtr="false" t="normal">+(J371*16.89+K371*28.62)*12</f>
        <v>602622.3960000001</v>
      </c>
      <c r="AC371" s="30" t="n">
        <f aca="false" ca="false" dt2D="false" dtr="false" t="normal">+(J371*16.89+K371*28.62)*12*30-'[7]Лист1'!$AQ$281</f>
        <v>18049967.650000002</v>
      </c>
      <c r="AD371" s="4" t="n"/>
      <c r="AF371" s="33" t="n"/>
    </row>
    <row customHeight="true" ht="12.75" outlineLevel="0" r="372">
      <c r="A372" s="8" t="n">
        <f aca="false" ca="false" dt2D="false" dtr="false" t="normal">+A371+1</f>
        <v>332</v>
      </c>
      <c r="B372" s="8" t="n">
        <f aca="false" ca="false" dt2D="false" dtr="false" t="normal">+B371+1</f>
        <v>181</v>
      </c>
      <c r="C372" s="106" t="s">
        <v>60</v>
      </c>
      <c r="D372" s="8" t="s">
        <v>759</v>
      </c>
      <c r="E372" s="55" t="n">
        <v>1990</v>
      </c>
      <c r="F372" s="12" t="s">
        <v>5</v>
      </c>
      <c r="G372" s="12" t="n">
        <v>10</v>
      </c>
      <c r="H372" s="12" t="n">
        <v>3</v>
      </c>
      <c r="I372" s="56" t="n">
        <v>10664.8</v>
      </c>
      <c r="J372" s="56" t="n">
        <v>8965.7</v>
      </c>
      <c r="K372" s="56" t="n">
        <v>241.2</v>
      </c>
      <c r="L372" s="55" t="n">
        <v>365</v>
      </c>
      <c r="M372" s="15" t="n">
        <f aca="false" ca="false" dt2D="false" dtr="false" t="normal">SUM(N372:S372)</f>
        <v>5868814.88</v>
      </c>
      <c r="N372" s="15" t="n"/>
      <c r="O372" s="15" t="n"/>
      <c r="P372" s="15" t="n"/>
      <c r="Q372" s="15" t="n">
        <v>1900005.8</v>
      </c>
      <c r="R372" s="15" t="n">
        <v>3968809.08</v>
      </c>
      <c r="S372" s="15" t="n"/>
      <c r="T372" s="15" t="n"/>
      <c r="U372" s="15" t="n"/>
      <c r="V372" s="15" t="n">
        <f aca="false" ca="false" dt2D="false" dtr="false" t="normal">$M372/($J372+$K372)</f>
        <v>637.4365834319912</v>
      </c>
      <c r="W372" s="15" t="n">
        <f aca="false" ca="false" dt2D="false" dtr="false" t="normal">$M372/($J372+$K372)</f>
        <v>637.4365834319912</v>
      </c>
      <c r="X372" s="12" t="n">
        <v>2026</v>
      </c>
      <c r="Y372" s="15" t="n"/>
      <c r="Z372" s="28" t="n">
        <f aca="false" ca="false" dt2D="false" dtr="false" t="normal">AC372-R372</f>
        <v>44392346.7</v>
      </c>
      <c r="AA372" s="30" t="n">
        <v>0</v>
      </c>
      <c r="AB372" s="30" t="n">
        <f aca="false" ca="false" dt2D="false" dtr="false" t="normal">+(J372*16.89+K372*28.62)*12</f>
        <v>1900005.804</v>
      </c>
      <c r="AC372" s="30" t="n">
        <f aca="false" ca="false" dt2D="false" dtr="false" t="normal">+(J372*16.89+K372*28.62)*12*30-'[5]Лист1'!$AQ$133</f>
        <v>48361155.78</v>
      </c>
      <c r="AG372" s="57" t="n"/>
    </row>
    <row customHeight="true" ht="12.75" outlineLevel="0" r="373">
      <c r="A373" s="8" t="n">
        <f aca="false" ca="false" dt2D="false" dtr="false" t="normal">+A372+1</f>
        <v>333</v>
      </c>
      <c r="B373" s="8" t="n">
        <f aca="false" ca="false" dt2D="false" dtr="false" t="normal">+B372+1</f>
        <v>182</v>
      </c>
      <c r="C373" s="106" t="s">
        <v>60</v>
      </c>
      <c r="D373" s="8" t="s">
        <v>760</v>
      </c>
      <c r="E373" s="56" t="s">
        <v>209</v>
      </c>
      <c r="F373" s="12" t="s">
        <v>5</v>
      </c>
      <c r="G373" s="12" t="n">
        <v>9</v>
      </c>
      <c r="H373" s="12" t="n">
        <v>1</v>
      </c>
      <c r="I373" s="56" t="n">
        <v>2886.2</v>
      </c>
      <c r="J373" s="56" t="n">
        <v>2693.7</v>
      </c>
      <c r="K373" s="56" t="n">
        <v>192.5</v>
      </c>
      <c r="L373" s="55" t="n">
        <v>109</v>
      </c>
      <c r="M373" s="15" t="n">
        <f aca="false" ca="false" dt2D="false" dtr="false" t="normal">SUM(N373:R373)</f>
        <v>9191184.74</v>
      </c>
      <c r="N373" s="15" t="n"/>
      <c r="O373" s="15" t="n"/>
      <c r="P373" s="15" t="n"/>
      <c r="Q373" s="15" t="n">
        <v>3177657.1</v>
      </c>
      <c r="R373" s="15" t="n">
        <v>6013527.64</v>
      </c>
      <c r="S373" s="15" t="n"/>
      <c r="T373" s="15" t="n"/>
      <c r="U373" s="15" t="n"/>
      <c r="V373" s="15" t="n">
        <f aca="false" ca="false" dt2D="false" dtr="false" t="normal">$M373/($J373+$K373)</f>
        <v>3184.5280091469754</v>
      </c>
      <c r="W373" s="15" t="n">
        <f aca="false" ca="false" dt2D="false" dtr="false" t="normal">$M373/($J373+$K373)</f>
        <v>3184.5280091469754</v>
      </c>
      <c r="X373" s="12" t="n">
        <v>2026</v>
      </c>
      <c r="Y373" s="15" t="n"/>
      <c r="Z373" s="28" t="n">
        <f aca="false" ca="false" dt2D="false" dtr="false" t="normal">AC373-R373</f>
        <v>12348611.84</v>
      </c>
      <c r="AA373" s="30" t="n">
        <v>2565585.78</v>
      </c>
      <c r="AB373" s="30" t="n">
        <f aca="false" ca="false" dt2D="false" dtr="false" t="normal">+(J373*16.89+K373*28.62)*12</f>
        <v>612071.316</v>
      </c>
      <c r="AC373" s="30" t="n">
        <f aca="false" ca="false" dt2D="false" dtr="false" t="normal">+(J373*16.89+K373*28.62)*12*30</f>
        <v>18362139.48</v>
      </c>
      <c r="AD373" s="4" t="n"/>
      <c r="AF373" s="33" t="n"/>
    </row>
    <row customHeight="true" ht="12" outlineLevel="0" r="374">
      <c r="A374" s="8" t="n">
        <f aca="false" ca="false" dt2D="false" dtr="false" t="normal">+A373+1</f>
        <v>334</v>
      </c>
      <c r="B374" s="8" t="n">
        <f aca="false" ca="false" dt2D="false" dtr="false" t="normal">+B373+1</f>
        <v>183</v>
      </c>
      <c r="C374" s="106" t="s">
        <v>60</v>
      </c>
      <c r="D374" s="8" t="s">
        <v>762</v>
      </c>
      <c r="E374" s="56" t="s">
        <v>162</v>
      </c>
      <c r="F374" s="12" t="s">
        <v>5</v>
      </c>
      <c r="G374" s="12" t="n">
        <v>9</v>
      </c>
      <c r="H374" s="12" t="n">
        <v>1</v>
      </c>
      <c r="I374" s="56" t="n">
        <v>2698.4</v>
      </c>
      <c r="J374" s="56" t="n">
        <v>2551.1</v>
      </c>
      <c r="K374" s="56" t="n">
        <v>147.3</v>
      </c>
      <c r="L374" s="55" t="n">
        <v>87</v>
      </c>
      <c r="M374" s="15" t="n">
        <f aca="false" ca="false" dt2D="false" dtr="false" t="normal">SUM(N374:R374)</f>
        <v>2609045.89</v>
      </c>
      <c r="N374" s="15" t="n"/>
      <c r="O374" s="15" t="n"/>
      <c r="P374" s="15" t="n"/>
      <c r="Q374" s="15" t="n">
        <v>973449.89</v>
      </c>
      <c r="R374" s="15" t="n">
        <v>1635596</v>
      </c>
      <c r="S374" s="15" t="n"/>
      <c r="T374" s="15" t="n"/>
      <c r="U374" s="15" t="n"/>
      <c r="V374" s="15" t="n">
        <f aca="false" ca="false" dt2D="false" dtr="false" t="normal">$M374/($J374+$K374)</f>
        <v>966.8862622294694</v>
      </c>
      <c r="W374" s="15" t="n">
        <f aca="false" ca="false" dt2D="false" dtr="false" t="normal">$M374/($J374+$K374)</f>
        <v>966.8862622294694</v>
      </c>
      <c r="X374" s="12" t="n">
        <v>2026</v>
      </c>
      <c r="Y374" s="15" t="n"/>
      <c r="Z374" s="28" t="n">
        <f aca="false" ca="false" dt2D="false" dtr="false" t="normal">AC374-R374</f>
        <v>15393773.8</v>
      </c>
      <c r="AA374" s="30" t="n">
        <v>405804.23</v>
      </c>
      <c r="AB374" s="30" t="n">
        <f aca="false" ca="false" dt2D="false" dtr="false" t="normal">+(J374*16.89+K374*28.62)*12</f>
        <v>567645.66</v>
      </c>
      <c r="AC374" s="30" t="n">
        <f aca="false" ca="false" dt2D="false" dtr="false" t="normal">+(J374*16.89+K374*28.62)*12*30</f>
        <v>17029369.8</v>
      </c>
      <c r="AD374" s="4" t="n"/>
      <c r="AF374" s="33" t="n"/>
    </row>
    <row customHeight="true" ht="12.75" outlineLevel="0" r="375">
      <c r="A375" s="8" t="n">
        <f aca="false" ca="false" dt2D="false" dtr="false" t="normal">+A374+1</f>
        <v>335</v>
      </c>
      <c r="B375" s="8" t="n">
        <f aca="false" ca="false" dt2D="false" dtr="false" t="normal">+B374+1</f>
        <v>184</v>
      </c>
      <c r="C375" s="106" t="s">
        <v>60</v>
      </c>
      <c r="D375" s="8" t="s">
        <v>763</v>
      </c>
      <c r="E375" s="56" t="s">
        <v>162</v>
      </c>
      <c r="F375" s="12" t="s">
        <v>5</v>
      </c>
      <c r="G375" s="12" t="n">
        <v>9</v>
      </c>
      <c r="H375" s="12" t="n">
        <v>5</v>
      </c>
      <c r="I375" s="56" t="n">
        <v>11625.63</v>
      </c>
      <c r="J375" s="56" t="n">
        <v>10871.23</v>
      </c>
      <c r="K375" s="56" t="n">
        <v>754.4</v>
      </c>
      <c r="L375" s="55" t="n">
        <v>477</v>
      </c>
      <c r="M375" s="15" t="n">
        <f aca="false" ca="false" dt2D="false" dtr="false" t="normal">SUM(N375:R375)</f>
        <v>11240661.95</v>
      </c>
      <c r="N375" s="15" t="n"/>
      <c r="O375" s="15" t="n"/>
      <c r="P375" s="15" t="n"/>
      <c r="Q375" s="15" t="n">
        <v>8457340.91</v>
      </c>
      <c r="R375" s="15" t="n">
        <v>2783321.04</v>
      </c>
      <c r="S375" s="15" t="n"/>
      <c r="T375" s="15" t="n"/>
      <c r="U375" s="15" t="n"/>
      <c r="V375" s="15" t="n">
        <f aca="false" ca="false" dt2D="false" dtr="false" t="normal">$M375/($J375+$K375)</f>
        <v>966.8862633680927</v>
      </c>
      <c r="W375" s="15" t="n">
        <f aca="false" ca="false" dt2D="false" dtr="false" t="normal">$M375/($J375+$K375)</f>
        <v>966.8862633680927</v>
      </c>
      <c r="X375" s="12" t="n">
        <v>2026</v>
      </c>
      <c r="Y375" s="15" t="n"/>
      <c r="Z375" s="28" t="n">
        <f aca="false" ca="false" dt2D="false" dtr="false" t="normal">AC375-R375</f>
        <v>71090839.932</v>
      </c>
      <c r="AA375" s="30" t="n">
        <v>5994868.88</v>
      </c>
      <c r="AB375" s="30" t="n">
        <f aca="false" ca="false" dt2D="false" dtr="false" t="normal">+(J375*16.89+K375*28.62)*12</f>
        <v>2462472.0324</v>
      </c>
      <c r="AC375" s="30" t="n">
        <f aca="false" ca="false" dt2D="false" dtr="false" t="normal">+(J375*16.89+K375*28.62)*12*30</f>
        <v>73874160.972</v>
      </c>
      <c r="AD375" s="4" t="n"/>
      <c r="AF375" s="33" t="n"/>
    </row>
    <row customHeight="true" ht="12.75" outlineLevel="0" r="376">
      <c r="A376" s="8" t="n">
        <f aca="false" ca="false" dt2D="false" dtr="false" t="normal">+A375+1</f>
        <v>336</v>
      </c>
      <c r="B376" s="8" t="n">
        <f aca="false" ca="false" dt2D="false" dtr="false" t="normal">+B375+1</f>
        <v>185</v>
      </c>
      <c r="C376" s="106" t="s">
        <v>60</v>
      </c>
      <c r="D376" s="8" t="s">
        <v>764</v>
      </c>
      <c r="E376" s="56" t="s">
        <v>162</v>
      </c>
      <c r="F376" s="12" t="s">
        <v>5</v>
      </c>
      <c r="G376" s="12" t="n">
        <v>9</v>
      </c>
      <c r="H376" s="12" t="n">
        <v>1</v>
      </c>
      <c r="I376" s="56" t="n">
        <v>2669</v>
      </c>
      <c r="J376" s="56" t="n">
        <v>2518.7</v>
      </c>
      <c r="K376" s="56" t="n">
        <v>150.3</v>
      </c>
      <c r="L376" s="55" t="n">
        <v>112</v>
      </c>
      <c r="M376" s="15" t="n">
        <f aca="false" ca="false" dt2D="false" dtr="false" t="normal">SUM(N376:R376)</f>
        <v>13345284.9</v>
      </c>
      <c r="N376" s="15" t="n"/>
      <c r="O376" s="15" t="n"/>
      <c r="P376" s="15" t="n"/>
      <c r="Q376" s="15" t="n">
        <v>562109.15</v>
      </c>
      <c r="R376" s="15" t="n">
        <v>12783175.75</v>
      </c>
      <c r="S376" s="15" t="n"/>
      <c r="T376" s="15" t="n"/>
      <c r="U376" s="15" t="n"/>
      <c r="V376" s="15" t="n">
        <f aca="false" ca="false" dt2D="false" dtr="false" t="normal">$M376/($J376+$K376)</f>
        <v>5000.106744098914</v>
      </c>
      <c r="W376" s="15" t="n">
        <f aca="false" ca="false" dt2D="false" dtr="false" t="normal">$M376/($J376+$K376)</f>
        <v>5000.106744098914</v>
      </c>
      <c r="X376" s="12" t="n">
        <v>2026</v>
      </c>
      <c r="Y376" s="15" t="n"/>
      <c r="Z376" s="28" t="n">
        <f aca="false" ca="false" dt2D="false" dtr="false" t="normal">AC376-R376</f>
        <v>3093293.570000002</v>
      </c>
      <c r="AA376" s="30" t="n">
        <v>0</v>
      </c>
      <c r="AB376" s="30" t="n">
        <f aca="false" ca="false" dt2D="false" dtr="false" t="normal">+(J376*16.89+K376*28.62)*12</f>
        <v>562109.148</v>
      </c>
      <c r="AC376" s="30" t="n">
        <f aca="false" ca="false" dt2D="false" dtr="false" t="normal">+(J376*16.89+K376*28.62)*12*30-'[7]Лист1'!$AQ$292</f>
        <v>15876469.320000002</v>
      </c>
      <c r="AD376" s="4" t="n"/>
      <c r="AF376" s="33" t="n"/>
    </row>
    <row customHeight="true" ht="13.5" outlineLevel="0" r="377">
      <c r="A377" s="8" t="n">
        <f aca="false" ca="false" dt2D="false" dtr="false" t="normal">+A376+1</f>
        <v>337</v>
      </c>
      <c r="B377" s="8" t="n">
        <f aca="false" ca="false" dt2D="false" dtr="false" t="normal">+B376+1</f>
        <v>186</v>
      </c>
      <c r="C377" s="106" t="s">
        <v>60</v>
      </c>
      <c r="D377" s="8" t="s">
        <v>765</v>
      </c>
      <c r="E377" s="56" t="s">
        <v>534</v>
      </c>
      <c r="F377" s="12" t="s">
        <v>5</v>
      </c>
      <c r="G377" s="12" t="n">
        <v>9</v>
      </c>
      <c r="H377" s="12" t="n">
        <v>1</v>
      </c>
      <c r="I377" s="56" t="n">
        <v>2475.7</v>
      </c>
      <c r="J377" s="56" t="n">
        <v>2475.7</v>
      </c>
      <c r="K377" s="56" t="n">
        <v>0</v>
      </c>
      <c r="L377" s="55" t="n">
        <v>81</v>
      </c>
      <c r="M377" s="15" t="n">
        <f aca="false" ca="false" dt2D="false" dtr="false" t="normal">SUM(N377:R377)</f>
        <v>2393720.32</v>
      </c>
      <c r="N377" s="15" t="n"/>
      <c r="O377" s="15" t="n"/>
      <c r="P377" s="15" t="n"/>
      <c r="Q377" s="15" t="n">
        <v>501774.88</v>
      </c>
      <c r="R377" s="15" t="n">
        <v>1891945.44</v>
      </c>
      <c r="S377" s="15" t="n"/>
      <c r="T377" s="15" t="n"/>
      <c r="U377" s="15" t="n"/>
      <c r="V377" s="15" t="n">
        <f aca="false" ca="false" dt2D="false" dtr="false" t="normal">$M377/($J377+$K377)</f>
        <v>966.8862624712202</v>
      </c>
      <c r="W377" s="15" t="n">
        <f aca="false" ca="false" dt2D="false" dtr="false" t="normal">$M377/($J377+$K377)</f>
        <v>966.8862624712202</v>
      </c>
      <c r="X377" s="12" t="n">
        <v>2026</v>
      </c>
      <c r="Y377" s="15" t="n"/>
      <c r="Z377" s="28" t="n">
        <f aca="false" ca="false" dt2D="false" dtr="false" t="normal">AC377-R377</f>
        <v>8135511.049999999</v>
      </c>
      <c r="AA377" s="30" t="n">
        <v>0</v>
      </c>
      <c r="AB377" s="30" t="n">
        <f aca="false" ca="false" dt2D="false" dtr="false" t="normal">+(J377*16.89+K377*28.62)*12</f>
        <v>501774.87599999993</v>
      </c>
      <c r="AC377" s="30" t="n">
        <f aca="false" ca="false" dt2D="false" dtr="false" t="normal">+(J377*16.89+K377*28.62)*12*30-'[7]Лист1'!$AQ$293</f>
        <v>10027456.489999998</v>
      </c>
      <c r="AD377" s="4" t="n"/>
      <c r="AF377" s="33" t="n"/>
    </row>
    <row customHeight="true" ht="12.75" outlineLevel="0" r="378">
      <c r="A378" s="8" t="n">
        <f aca="false" ca="false" dt2D="false" dtr="false" t="normal">+A377+1</f>
        <v>338</v>
      </c>
      <c r="B378" s="8" t="n">
        <f aca="false" ca="false" dt2D="false" dtr="false" t="normal">+B377+1</f>
        <v>187</v>
      </c>
      <c r="C378" s="106" t="s">
        <v>60</v>
      </c>
      <c r="D378" s="8" t="s">
        <v>766</v>
      </c>
      <c r="E378" s="56" t="s">
        <v>269</v>
      </c>
      <c r="F378" s="12" t="s">
        <v>5</v>
      </c>
      <c r="G378" s="12" t="n">
        <v>9</v>
      </c>
      <c r="H378" s="12" t="n">
        <v>3</v>
      </c>
      <c r="I378" s="56" t="n">
        <v>5817.2</v>
      </c>
      <c r="J378" s="56" t="n">
        <v>5474</v>
      </c>
      <c r="K378" s="56" t="n">
        <v>343.2</v>
      </c>
      <c r="L378" s="55" t="n">
        <v>259</v>
      </c>
      <c r="M378" s="15" t="n">
        <f aca="false" ca="false" dt2D="false" dtr="false" t="normal">SUM(N378:R378)</f>
        <v>8237237.2299999995</v>
      </c>
      <c r="N378" s="15" t="n"/>
      <c r="O378" s="15" t="n"/>
      <c r="P378" s="15" t="n"/>
      <c r="Q378" s="15" t="n">
        <v>1227338.93</v>
      </c>
      <c r="R378" s="15" t="n">
        <v>7009898.3</v>
      </c>
      <c r="S378" s="15" t="n"/>
      <c r="T378" s="15" t="n"/>
      <c r="U378" s="15" t="n"/>
      <c r="V378" s="15" t="n">
        <f aca="false" ca="false" dt2D="false" dtr="false" t="normal">$M378/($J378+$K378)</f>
        <v>1416.014101285842</v>
      </c>
      <c r="W378" s="15" t="n">
        <f aca="false" ca="false" dt2D="false" dtr="false" t="normal">$M378/($J378+$K378)</f>
        <v>1416.014101285842</v>
      </c>
      <c r="X378" s="12" t="n">
        <v>2026</v>
      </c>
      <c r="Y378" s="15" t="n"/>
      <c r="Z378" s="28" t="n">
        <f aca="false" ca="false" dt2D="false" dtr="false" t="normal">AC378-R378</f>
        <v>16943888.55</v>
      </c>
      <c r="AA378" s="30" t="n">
        <v>0</v>
      </c>
      <c r="AB378" s="30" t="n">
        <f aca="false" ca="false" dt2D="false" dtr="false" t="normal">+(J378*16.89+K378*28.62)*12</f>
        <v>1227338.928</v>
      </c>
      <c r="AC378" s="30" t="n">
        <f aca="false" ca="false" dt2D="false" dtr="false" t="normal">+(J378*16.89+K378*28.62)*12*30-'[7]Лист1'!$AQ$294</f>
        <v>23953786.85</v>
      </c>
      <c r="AD378" s="4" t="n"/>
      <c r="AF378" s="33" t="n"/>
      <c r="AJ378" s="57" t="n"/>
    </row>
    <row customHeight="true" ht="12.75" outlineLevel="0" r="379">
      <c r="A379" s="8" t="n">
        <f aca="false" ca="false" dt2D="false" dtr="false" t="normal">+A378+1</f>
        <v>339</v>
      </c>
      <c r="B379" s="8" t="n">
        <f aca="false" ca="false" dt2D="false" dtr="false" t="normal">+B378+1</f>
        <v>188</v>
      </c>
      <c r="C379" s="106" t="s">
        <v>60</v>
      </c>
      <c r="D379" s="8" t="s">
        <v>767</v>
      </c>
      <c r="E379" s="56" t="s">
        <v>269</v>
      </c>
      <c r="F379" s="12" t="s">
        <v>5</v>
      </c>
      <c r="G379" s="12" t="n">
        <v>9</v>
      </c>
      <c r="H379" s="12" t="n">
        <v>3</v>
      </c>
      <c r="I379" s="56" t="n">
        <v>5572.2</v>
      </c>
      <c r="J379" s="56" t="n">
        <v>5290.8</v>
      </c>
      <c r="K379" s="56" t="n">
        <v>281.4</v>
      </c>
      <c r="L379" s="55" t="n">
        <v>229</v>
      </c>
      <c r="M379" s="15" t="n">
        <f aca="false" ca="false" dt2D="false" dtr="false" t="normal">SUM(N379:R379)</f>
        <v>7890313.760000001</v>
      </c>
      <c r="N379" s="15" t="n"/>
      <c r="O379" s="15" t="n"/>
      <c r="P379" s="15" t="n"/>
      <c r="Q379" s="15" t="n">
        <v>1168983.36</v>
      </c>
      <c r="R379" s="15" t="n">
        <v>6721330.4</v>
      </c>
      <c r="S379" s="15" t="n"/>
      <c r="T379" s="15" t="n"/>
      <c r="U379" s="15" t="n"/>
      <c r="V379" s="15" t="n">
        <f aca="false" ca="false" dt2D="false" dtr="false" t="normal">$M379/($J379+$K379)</f>
        <v>1416.0140985607122</v>
      </c>
      <c r="W379" s="15" t="n">
        <f aca="false" ca="false" dt2D="false" dtr="false" t="normal">$M379/($J379+$K379)</f>
        <v>1416.0140985607122</v>
      </c>
      <c r="X379" s="12" t="n">
        <v>2026</v>
      </c>
      <c r="Y379" s="15" t="n"/>
      <c r="Z379" s="28" t="n">
        <f aca="false" ca="false" dt2D="false" dtr="false" t="normal">AC379-R379</f>
        <v>13378907.930000005</v>
      </c>
      <c r="AA379" s="30" t="n">
        <v>0</v>
      </c>
      <c r="AB379" s="30" t="n">
        <f aca="false" ca="false" dt2D="false" dtr="false" t="normal">+(J379*16.89+K379*28.62)*12</f>
        <v>1168983.36</v>
      </c>
      <c r="AC379" s="30" t="n">
        <f aca="false" ca="false" dt2D="false" dtr="false" t="normal">+(J379*16.89+K379*28.62)*12*30-'[7]Лист1'!$AQ$295</f>
        <v>20100238.330000006</v>
      </c>
      <c r="AD379" s="4" t="n"/>
      <c r="AF379" s="33" t="n"/>
    </row>
    <row customHeight="true" ht="12.75" outlineLevel="0" r="380">
      <c r="A380" s="8" t="n">
        <f aca="false" ca="false" dt2D="false" dtr="false" t="normal">+A379+1</f>
        <v>340</v>
      </c>
      <c r="B380" s="8" t="n">
        <f aca="false" ca="false" dt2D="false" dtr="false" t="normal">+B379+1</f>
        <v>189</v>
      </c>
      <c r="C380" s="106" t="s">
        <v>60</v>
      </c>
      <c r="D380" s="8" t="s">
        <v>769</v>
      </c>
      <c r="E380" s="56" t="s">
        <v>178</v>
      </c>
      <c r="F380" s="12" t="s">
        <v>5</v>
      </c>
      <c r="G380" s="12" t="n">
        <v>9</v>
      </c>
      <c r="H380" s="12" t="n">
        <v>1</v>
      </c>
      <c r="I380" s="56" t="n">
        <v>2433.8</v>
      </c>
      <c r="J380" s="56" t="n">
        <v>2221.3</v>
      </c>
      <c r="K380" s="56" t="n">
        <v>212.5</v>
      </c>
      <c r="L380" s="55" t="n">
        <v>118</v>
      </c>
      <c r="M380" s="15" t="n">
        <f aca="false" ca="false" dt2D="false" dtr="false" t="normal">SUM(N380:R380)</f>
        <v>3446295.12</v>
      </c>
      <c r="N380" s="15" t="n"/>
      <c r="O380" s="15" t="n"/>
      <c r="P380" s="15" t="n"/>
      <c r="Q380" s="15" t="n">
        <v>523194.08</v>
      </c>
      <c r="R380" s="15" t="n">
        <v>2923101.04</v>
      </c>
      <c r="S380" s="15" t="n"/>
      <c r="T380" s="15" t="n"/>
      <c r="U380" s="15" t="n"/>
      <c r="V380" s="15" t="n">
        <f aca="false" ca="false" dt2D="false" dtr="false" t="normal">$M380/($J380+$K380)</f>
        <v>1416.0141014052099</v>
      </c>
      <c r="W380" s="15" t="n">
        <f aca="false" ca="false" dt2D="false" dtr="false" t="normal">$M380/($J380+$K380)</f>
        <v>1416.0141014052099</v>
      </c>
      <c r="X380" s="12" t="n">
        <v>2026</v>
      </c>
      <c r="Y380" s="15" t="n"/>
      <c r="Z380" s="28" t="n">
        <f aca="false" ca="false" dt2D="false" dtr="false" t="normal">AC380-R380</f>
        <v>846857.3600000022</v>
      </c>
      <c r="AA380" s="30" t="n">
        <v>0</v>
      </c>
      <c r="AB380" s="30" t="n">
        <f aca="false" ca="false" dt2D="false" dtr="false" t="normal">+(J380*16.89+K380*28.62)*12</f>
        <v>523194.08400000003</v>
      </c>
      <c r="AC380" s="30" t="n">
        <f aca="false" ca="false" dt2D="false" dtr="false" t="normal">+(J380*16.89+K380*28.62)*12*30-'[7]Лист1'!$AQ$296</f>
        <v>3769958.4000000022</v>
      </c>
      <c r="AD380" s="4" t="n"/>
      <c r="AF380" s="33" t="n"/>
      <c r="AJ380" s="57" t="n"/>
    </row>
    <row outlineLevel="0" r="381">
      <c r="A381" s="8" t="n">
        <f aca="false" ca="false" dt2D="false" dtr="false" t="normal">+A380+1</f>
        <v>341</v>
      </c>
      <c r="B381" s="8" t="n">
        <f aca="false" ca="false" dt2D="false" dtr="false" t="normal">+B380+1</f>
        <v>190</v>
      </c>
      <c r="C381" s="106" t="s">
        <v>60</v>
      </c>
      <c r="D381" s="8" t="s">
        <v>770</v>
      </c>
      <c r="E381" s="55" t="s">
        <v>143</v>
      </c>
      <c r="F381" s="12" t="s">
        <v>5</v>
      </c>
      <c r="G381" s="12" t="n">
        <v>4</v>
      </c>
      <c r="H381" s="12" t="n">
        <v>3</v>
      </c>
      <c r="I381" s="56" t="n">
        <v>3927.3</v>
      </c>
      <c r="J381" s="56" t="n">
        <v>2622.7</v>
      </c>
      <c r="K381" s="56" t="n">
        <v>1304.6</v>
      </c>
      <c r="L381" s="55" t="n">
        <v>299</v>
      </c>
      <c r="M381" s="15" t="n">
        <f aca="false" ca="false" dt2D="false" dtr="false" t="normal">SUM(N381:S381)</f>
        <v>20643917.16</v>
      </c>
      <c r="N381" s="15" t="n"/>
      <c r="O381" s="15" t="n"/>
      <c r="P381" s="15" t="n"/>
      <c r="Q381" s="15" t="n">
        <v>3639523.07</v>
      </c>
      <c r="R381" s="15" t="n">
        <v>17004394.09</v>
      </c>
      <c r="S381" s="15" t="n"/>
      <c r="T381" s="15" t="n"/>
      <c r="U381" s="15" t="n"/>
      <c r="V381" s="15" t="n">
        <f aca="false" ca="false" dt2D="false" dtr="false" t="normal">$M381/($J381+$K381)</f>
        <v>5256.51647696891</v>
      </c>
      <c r="W381" s="15" t="n">
        <f aca="false" ca="false" dt2D="false" dtr="false" t="normal">$M381/($J381+$K381)</f>
        <v>5256.51647696891</v>
      </c>
      <c r="X381" s="12" t="n">
        <v>2026</v>
      </c>
      <c r="Y381" s="15" t="n"/>
      <c r="Z381" s="28" t="n">
        <f aca="false" ca="false" dt2D="false" dtr="false" t="normal">AC381-R381</f>
        <v>6929990.989999998</v>
      </c>
      <c r="AA381" s="30" t="n">
        <v>2841710.23</v>
      </c>
      <c r="AB381" s="30" t="n">
        <f aca="false" ca="false" dt2D="false" dtr="false" t="normal">+(J381*12.71+K381*25.41)*12</f>
        <v>797812.8359999999</v>
      </c>
      <c r="AC381" s="30" t="n">
        <f aca="false" ca="false" dt2D="false" dtr="false" t="normal">+(J381*12.71+K381*25.41)*12*30</f>
        <v>23934385.08</v>
      </c>
      <c r="AG381" s="57" t="n"/>
    </row>
    <row customHeight="true" ht="12.75" outlineLevel="0" r="382">
      <c r="A382" s="8" t="n">
        <f aca="false" ca="false" dt2D="false" dtr="false" t="normal">+A381+1</f>
        <v>342</v>
      </c>
      <c r="B382" s="8" t="n">
        <f aca="false" ca="false" dt2D="false" dtr="false" t="normal">+B381+1</f>
        <v>191</v>
      </c>
      <c r="C382" s="106" t="s">
        <v>60</v>
      </c>
      <c r="D382" s="8" t="s">
        <v>701</v>
      </c>
      <c r="E382" s="56" t="s">
        <v>143</v>
      </c>
      <c r="F382" s="12" t="s">
        <v>5</v>
      </c>
      <c r="G382" s="12" t="n">
        <v>4</v>
      </c>
      <c r="H382" s="12" t="n">
        <v>3</v>
      </c>
      <c r="I382" s="56" t="n">
        <v>3384.1</v>
      </c>
      <c r="J382" s="56" t="n">
        <v>2713.1</v>
      </c>
      <c r="K382" s="56" t="n">
        <v>671</v>
      </c>
      <c r="L382" s="55" t="n">
        <v>231</v>
      </c>
      <c r="M382" s="15" t="n">
        <f aca="false" ca="false" dt2D="false" dtr="false" t="normal">SUM(N382:R382)</f>
        <v>16500668.559999999</v>
      </c>
      <c r="N382" s="15" t="n"/>
      <c r="O382" s="15" t="n"/>
      <c r="P382" s="15" t="n"/>
      <c r="Q382" s="15" t="n">
        <v>2823927.03</v>
      </c>
      <c r="R382" s="15" t="n">
        <v>13676741.53</v>
      </c>
      <c r="S382" s="15" t="n"/>
      <c r="T382" s="15" t="n"/>
      <c r="U382" s="15" t="n"/>
      <c r="V382" s="15" t="n">
        <f aca="false" ca="false" dt2D="false" dtr="false" t="normal">$M382/($J382+$K382)</f>
        <v>4875.940001772997</v>
      </c>
      <c r="W382" s="15" t="n">
        <f aca="false" ca="false" dt2D="false" dtr="false" t="normal">$M382/($J382+$K382)</f>
        <v>4875.940001772997</v>
      </c>
      <c r="X382" s="12" t="n">
        <v>2026</v>
      </c>
      <c r="Y382" s="15" t="n"/>
      <c r="Z382" s="28" t="n">
        <f aca="false" ca="false" dt2D="false" dtr="false" t="normal">AC382-R382</f>
        <v>4875358.430000002</v>
      </c>
      <c r="AA382" s="30" t="n">
        <v>2205523.7</v>
      </c>
      <c r="AB382" s="30" t="n">
        <f aca="false" ca="false" dt2D="false" dtr="false" t="normal">+(J382*12.71+K382*25.41)*12</f>
        <v>618403.332</v>
      </c>
      <c r="AC382" s="30" t="n">
        <f aca="false" ca="false" dt2D="false" dtr="false" t="normal">+(J382*12.71+K382*25.41)*12*30</f>
        <v>18552099.96</v>
      </c>
      <c r="AD382" s="4" t="n"/>
      <c r="AF382" s="33" t="n"/>
    </row>
    <row customHeight="true" ht="12.75" outlineLevel="0" r="383">
      <c r="A383" s="8" t="n">
        <f aca="false" ca="false" dt2D="false" dtr="false" t="normal">+A382+1</f>
        <v>343</v>
      </c>
      <c r="B383" s="8" t="n">
        <f aca="false" ca="false" dt2D="false" dtr="false" t="normal">+B382+1</f>
        <v>192</v>
      </c>
      <c r="C383" s="106" t="s">
        <v>60</v>
      </c>
      <c r="D383" s="8" t="s">
        <v>772</v>
      </c>
      <c r="E383" s="56" t="s">
        <v>143</v>
      </c>
      <c r="F383" s="12" t="s">
        <v>5</v>
      </c>
      <c r="G383" s="12" t="n">
        <v>4</v>
      </c>
      <c r="H383" s="12" t="n">
        <v>3</v>
      </c>
      <c r="I383" s="56" t="n">
        <v>3615</v>
      </c>
      <c r="J383" s="56" t="n">
        <v>3095.2</v>
      </c>
      <c r="K383" s="56" t="n">
        <v>519.8</v>
      </c>
      <c r="L383" s="55" t="n">
        <v>271</v>
      </c>
      <c r="M383" s="15" t="n">
        <f aca="false" ca="false" dt2D="false" dtr="false" t="normal">SUM(N383:R383)</f>
        <v>17626523.1</v>
      </c>
      <c r="N383" s="15" t="n"/>
      <c r="O383" s="15" t="n"/>
      <c r="P383" s="15" t="n"/>
      <c r="Q383" s="15" t="n">
        <v>3673051.99</v>
      </c>
      <c r="R383" s="15" t="n">
        <v>13953471.11</v>
      </c>
      <c r="S383" s="15" t="n"/>
      <c r="T383" s="15" t="n"/>
      <c r="U383" s="15" t="n"/>
      <c r="V383" s="15" t="n">
        <f aca="false" ca="false" dt2D="false" dtr="false" t="normal">$M383/($J383+$K383)</f>
        <v>4875.9400000000005</v>
      </c>
      <c r="W383" s="15" t="n">
        <f aca="false" ca="false" dt2D="false" dtr="false" t="normal">$M383/($J383+$K383)</f>
        <v>4875.9400000000005</v>
      </c>
      <c r="X383" s="12" t="n">
        <v>2026</v>
      </c>
      <c r="Y383" s="15" t="n"/>
      <c r="Z383" s="28" t="n">
        <f aca="false" ca="false" dt2D="false" dtr="false" t="normal">AC383-R383</f>
        <v>4963848.490000002</v>
      </c>
      <c r="AA383" s="30" t="n">
        <v>3042474.67</v>
      </c>
      <c r="AB383" s="30" t="n">
        <f aca="false" ca="false" dt2D="false" dtr="false" t="normal">+(J383*12.71+K383*25.41)*12</f>
        <v>630577.3200000001</v>
      </c>
      <c r="AC383" s="30" t="n">
        <f aca="false" ca="false" dt2D="false" dtr="false" t="normal">+(J383*12.71+K383*25.41)*12*30</f>
        <v>18917319.6</v>
      </c>
      <c r="AD383" s="4" t="n"/>
      <c r="AF383" s="33" t="n"/>
    </row>
    <row customHeight="true" ht="12.75" outlineLevel="0" r="384">
      <c r="A384" s="8" t="n">
        <f aca="false" ca="false" dt2D="false" dtr="false" t="normal">+A383+1</f>
        <v>344</v>
      </c>
      <c r="B384" s="8" t="n">
        <f aca="false" ca="false" dt2D="false" dtr="false" t="normal">+B383+1</f>
        <v>193</v>
      </c>
      <c r="C384" s="106" t="s">
        <v>60</v>
      </c>
      <c r="D384" s="8" t="s">
        <v>773</v>
      </c>
      <c r="E384" s="56" t="s">
        <v>117</v>
      </c>
      <c r="F384" s="12" t="s">
        <v>5</v>
      </c>
      <c r="G384" s="12" t="n">
        <v>9</v>
      </c>
      <c r="H384" s="12" t="n">
        <v>1</v>
      </c>
      <c r="I384" s="56" t="n">
        <v>2497.3</v>
      </c>
      <c r="J384" s="56" t="n">
        <v>2204.5</v>
      </c>
      <c r="K384" s="56" t="n">
        <v>292.8</v>
      </c>
      <c r="L384" s="55" t="n">
        <v>65</v>
      </c>
      <c r="M384" s="15" t="n">
        <f aca="false" ca="false" dt2D="false" dtr="false" t="normal">SUM(N384:R384)</f>
        <v>2414605.06</v>
      </c>
      <c r="N384" s="15" t="n"/>
      <c r="O384" s="15" t="n"/>
      <c r="P384" s="15" t="n"/>
      <c r="Q384" s="15" t="n">
        <v>687490.95</v>
      </c>
      <c r="R384" s="15" t="n">
        <v>1727114.11</v>
      </c>
      <c r="S384" s="15" t="n"/>
      <c r="T384" s="15" t="n"/>
      <c r="U384" s="15" t="n"/>
      <c r="V384" s="15" t="n">
        <f aca="false" ca="false" dt2D="false" dtr="false" t="normal">$M384/($J384+$K384)</f>
        <v>966.886261162055</v>
      </c>
      <c r="W384" s="15" t="n">
        <f aca="false" ca="false" dt2D="false" dtr="false" t="normal">$M384/($J384+$K384)</f>
        <v>966.886261162055</v>
      </c>
      <c r="X384" s="12" t="n">
        <v>2026</v>
      </c>
      <c r="Y384" s="15" t="n"/>
      <c r="Z384" s="28" t="n">
        <f aca="false" ca="false" dt2D="false" dtr="false" t="normal">AC384-R384</f>
        <v>14693904.650000004</v>
      </c>
      <c r="AA384" s="30" t="n">
        <v>140123.66</v>
      </c>
      <c r="AB384" s="30" t="n">
        <f aca="false" ca="false" dt2D="false" dtr="false" t="normal">+(J384*16.89+K384*28.62)*12</f>
        <v>547367.2920000001</v>
      </c>
      <c r="AC384" s="30" t="n">
        <f aca="false" ca="false" dt2D="false" dtr="false" t="normal">+(J384*16.89+K384*28.62)*12*30</f>
        <v>16421018.760000004</v>
      </c>
      <c r="AD384" s="4" t="n"/>
      <c r="AF384" s="33" t="n"/>
    </row>
    <row customHeight="true" ht="12.75" outlineLevel="0" r="385">
      <c r="A385" s="8" t="n">
        <f aca="false" ca="false" dt2D="false" dtr="false" t="normal">+A384+1</f>
        <v>345</v>
      </c>
      <c r="B385" s="8" t="n">
        <f aca="false" ca="false" dt2D="false" dtr="false" t="normal">+B384+1</f>
        <v>194</v>
      </c>
      <c r="C385" s="106" t="s">
        <v>60</v>
      </c>
      <c r="D385" s="8" t="s">
        <v>774</v>
      </c>
      <c r="E385" s="56" t="s">
        <v>131</v>
      </c>
      <c r="F385" s="12" t="s">
        <v>5</v>
      </c>
      <c r="G385" s="12" t="n">
        <v>10</v>
      </c>
      <c r="H385" s="12" t="n">
        <v>1</v>
      </c>
      <c r="I385" s="56" t="n">
        <v>3056.5</v>
      </c>
      <c r="J385" s="56" t="n">
        <v>3056.5</v>
      </c>
      <c r="K385" s="56" t="n">
        <v>0</v>
      </c>
      <c r="L385" s="55" t="n">
        <v>113</v>
      </c>
      <c r="M385" s="15" t="n">
        <f aca="false" ca="false" dt2D="false" dtr="false" t="normal">SUM(N385:R385)</f>
        <v>4328047.100000001</v>
      </c>
      <c r="N385" s="15" t="n"/>
      <c r="O385" s="15" t="n"/>
      <c r="P385" s="15" t="n"/>
      <c r="Q385" s="15" t="n">
        <v>619491.42</v>
      </c>
      <c r="R385" s="15" t="n">
        <v>3708555.68</v>
      </c>
      <c r="S385" s="15" t="n"/>
      <c r="T385" s="15" t="n"/>
      <c r="U385" s="15" t="n"/>
      <c r="V385" s="15" t="n">
        <f aca="false" ca="false" dt2D="false" dtr="false" t="normal">$M385/($J385+$K385)</f>
        <v>1416.0141010960251</v>
      </c>
      <c r="W385" s="15" t="n">
        <f aca="false" ca="false" dt2D="false" dtr="false" t="normal">$M385/($J385+$K385)</f>
        <v>1416.0141010960251</v>
      </c>
      <c r="X385" s="12" t="n">
        <v>2026</v>
      </c>
      <c r="Y385" s="15" t="n"/>
      <c r="Z385" s="28" t="n">
        <f aca="false" ca="false" dt2D="false" dtr="false" t="normal">AC385-R385</f>
        <v>14204297.41</v>
      </c>
      <c r="AA385" s="30" t="n">
        <v>0</v>
      </c>
      <c r="AB385" s="30" t="n">
        <f aca="false" ca="false" dt2D="false" dtr="false" t="normal">+(J385*16.89+K385*28.62)*12</f>
        <v>619491.42</v>
      </c>
      <c r="AC385" s="30" t="n">
        <f aca="false" ca="false" dt2D="false" dtr="false" t="normal">+(J385*16.89+K385*28.62)*12*30-'[7]Лист1'!$AQ$304</f>
        <v>17912853.09</v>
      </c>
      <c r="AD385" s="4" t="n"/>
      <c r="AF385" s="33" t="n"/>
    </row>
    <row customHeight="true" ht="12.75" outlineLevel="0" r="386">
      <c r="A386" s="8" t="n">
        <f aca="false" ca="false" dt2D="false" dtr="false" t="normal">+A385+1</f>
        <v>346</v>
      </c>
      <c r="B386" s="8" t="n">
        <f aca="false" ca="false" dt2D="false" dtr="false" t="normal">+B385+1</f>
        <v>195</v>
      </c>
      <c r="C386" s="106" t="s">
        <v>60</v>
      </c>
      <c r="D386" s="8" t="s">
        <v>775</v>
      </c>
      <c r="E386" s="56" t="s">
        <v>164</v>
      </c>
      <c r="F386" s="12" t="s">
        <v>5</v>
      </c>
      <c r="G386" s="12" t="n">
        <v>10</v>
      </c>
      <c r="H386" s="12" t="n">
        <v>1</v>
      </c>
      <c r="I386" s="56" t="n">
        <v>2810.5</v>
      </c>
      <c r="J386" s="56" t="n">
        <v>2810.5</v>
      </c>
      <c r="K386" s="56" t="n">
        <v>0</v>
      </c>
      <c r="L386" s="55" t="n">
        <v>90</v>
      </c>
      <c r="M386" s="15" t="n">
        <f aca="false" ca="false" dt2D="false" dtr="false" t="normal">SUM(N386:R386)</f>
        <v>23859725.990000002</v>
      </c>
      <c r="N386" s="15" t="n"/>
      <c r="O386" s="15" t="n">
        <v>10744652.75</v>
      </c>
      <c r="P386" s="15" t="n"/>
      <c r="Q386" s="15" t="n">
        <v>569632.14</v>
      </c>
      <c r="R386" s="15" t="n">
        <v>12545441.1</v>
      </c>
      <c r="S386" s="15" t="n"/>
      <c r="T386" s="15" t="n"/>
      <c r="U386" s="15" t="n"/>
      <c r="V386" s="15" t="n">
        <f aca="false" ca="false" dt2D="false" dtr="false" t="normal">$M386/($J386+$K386)</f>
        <v>8489.495104074009</v>
      </c>
      <c r="W386" s="15" t="n">
        <f aca="false" ca="false" dt2D="false" dtr="false" t="normal">$M386/($J386+$K386)</f>
        <v>8489.495104074009</v>
      </c>
      <c r="X386" s="12" t="n">
        <v>2026</v>
      </c>
      <c r="Y386" s="15" t="n"/>
      <c r="Z386" s="28" t="n">
        <f aca="false" ca="false" dt2D="false" dtr="false" t="normal">AC386-R386</f>
        <v>0</v>
      </c>
      <c r="AA386" s="30" t="n">
        <v>0</v>
      </c>
      <c r="AB386" s="30" t="n">
        <f aca="false" ca="false" dt2D="false" dtr="false" t="normal">+(J386*16.89+K386*28.62)*12</f>
        <v>569632.14</v>
      </c>
      <c r="AC386" s="30" t="n">
        <f aca="false" ca="false" dt2D="false" dtr="false" t="normal">+(J386*16.89+K386*28.62)*12*30-'[7]Лист1'!$AQ$306</f>
        <v>12545441.1</v>
      </c>
      <c r="AD386" s="4" t="n"/>
      <c r="AF386" s="33" t="n"/>
    </row>
    <row customHeight="true" ht="12.75" outlineLevel="0" r="387">
      <c r="A387" s="8" t="n">
        <f aca="false" ca="false" dt2D="false" dtr="false" t="normal">+A386+1</f>
        <v>347</v>
      </c>
      <c r="B387" s="8" t="n">
        <f aca="false" ca="false" dt2D="false" dtr="false" t="normal">+B386+1</f>
        <v>196</v>
      </c>
      <c r="C387" s="106" t="s">
        <v>60</v>
      </c>
      <c r="D387" s="8" t="s">
        <v>708</v>
      </c>
      <c r="E387" s="56" t="s">
        <v>117</v>
      </c>
      <c r="F387" s="12" t="s">
        <v>5</v>
      </c>
      <c r="G387" s="12" t="n">
        <v>9</v>
      </c>
      <c r="H387" s="12" t="n">
        <v>3</v>
      </c>
      <c r="I387" s="56" t="n">
        <v>12018.2</v>
      </c>
      <c r="J387" s="56" t="n">
        <v>11509.6</v>
      </c>
      <c r="K387" s="56" t="n">
        <v>508.6</v>
      </c>
      <c r="L387" s="55" t="n">
        <v>416</v>
      </c>
      <c r="M387" s="15" t="n">
        <f aca="false" ca="false" dt2D="false" dtr="false" t="normal">SUM(N387:R387)</f>
        <v>74264173.64</v>
      </c>
      <c r="N387" s="15" t="n"/>
      <c r="O387" s="15" t="n"/>
      <c r="P387" s="15" t="n"/>
      <c r="Q387" s="15" t="n">
        <v>4317429.08</v>
      </c>
      <c r="R387" s="15" t="n">
        <v>69946744.56</v>
      </c>
      <c r="S387" s="15" t="n"/>
      <c r="T387" s="15" t="n"/>
      <c r="U387" s="15" t="n"/>
      <c r="V387" s="15" t="n">
        <f aca="false" ca="false" dt2D="false" dtr="false" t="normal">$M387/($J387+$K387)</f>
        <v>6179.309184403654</v>
      </c>
      <c r="W387" s="15" t="n">
        <f aca="false" ca="false" dt2D="false" dtr="false" t="normal">$M387/($J387+$K387)</f>
        <v>6179.309184403654</v>
      </c>
      <c r="X387" s="12" t="n">
        <v>2026</v>
      </c>
      <c r="Y387" s="15" t="n"/>
      <c r="Z387" s="28" t="n">
        <f aca="false" ca="false" dt2D="false" dtr="false" t="normal">AC387-R387</f>
        <v>5276434.799999997</v>
      </c>
      <c r="AA387" s="30" t="n">
        <v>1809989.77</v>
      </c>
      <c r="AB387" s="30" t="n">
        <f aca="false" ca="false" dt2D="false" dtr="false" t="normal">+(J387*16.89+K387*28.62)*12</f>
        <v>2507439.312</v>
      </c>
      <c r="AC387" s="30" t="n">
        <f aca="false" ca="false" dt2D="false" dtr="false" t="normal">+(J387*16.89+K387*28.62)*12*30</f>
        <v>75223179.36</v>
      </c>
      <c r="AD387" s="4" t="n"/>
      <c r="AF387" s="33" t="n"/>
    </row>
    <row outlineLevel="0" r="388">
      <c r="A388" s="8" t="n">
        <f aca="false" ca="false" dt2D="false" dtr="false" t="normal">+A387+1</f>
        <v>348</v>
      </c>
      <c r="B388" s="8" t="n">
        <f aca="false" ca="false" dt2D="false" dtr="false" t="normal">+B387+1</f>
        <v>197</v>
      </c>
      <c r="C388" s="106" t="s">
        <v>60</v>
      </c>
      <c r="D388" s="8" t="s">
        <v>193</v>
      </c>
      <c r="E388" s="55" t="s">
        <v>53</v>
      </c>
      <c r="F388" s="12" t="s">
        <v>5</v>
      </c>
      <c r="G388" s="12" t="n">
        <v>9</v>
      </c>
      <c r="H388" s="12" t="n">
        <v>1</v>
      </c>
      <c r="I388" s="56" t="n">
        <v>3876.4</v>
      </c>
      <c r="J388" s="56" t="n">
        <v>3876.4</v>
      </c>
      <c r="K388" s="56" t="n">
        <v>0</v>
      </c>
      <c r="L388" s="55" t="n">
        <v>153</v>
      </c>
      <c r="M388" s="15" t="n">
        <f aca="false" ca="false" dt2D="false" dtr="false" t="normal">SUM(N388:S388)</f>
        <v>4957936.16</v>
      </c>
      <c r="N388" s="15" t="n"/>
      <c r="O388" s="15" t="n"/>
      <c r="P388" s="15" t="n"/>
      <c r="Q388" s="15" t="n">
        <v>658810.810000001</v>
      </c>
      <c r="R388" s="15" t="n">
        <v>4299125.35</v>
      </c>
      <c r="S388" s="15" t="n"/>
      <c r="T388" s="15" t="n"/>
      <c r="U388" s="15" t="n"/>
      <c r="V388" s="15" t="n">
        <f aca="false" ca="false" dt2D="false" dtr="false" t="normal">$M388/($J388+$K388)</f>
        <v>1279.0053038902074</v>
      </c>
      <c r="W388" s="15" t="n">
        <f aca="false" ca="false" dt2D="false" dtr="false" t="normal">$M388/($J388+$K388)</f>
        <v>1279.0053038902074</v>
      </c>
      <c r="X388" s="12" t="n">
        <v>2026</v>
      </c>
      <c r="Y388" s="15" t="n"/>
      <c r="Z388" s="28" t="n">
        <f aca="false" ca="false" dt2D="false" dtr="false" t="normal">AC388-R388</f>
        <v>12750913.49</v>
      </c>
      <c r="AA388" s="30" t="n">
        <v>0</v>
      </c>
      <c r="AB388" s="30" t="n">
        <f aca="false" ca="false" dt2D="false" dtr="false" t="normal">+(J388*16.89+K388*28.62)*12</f>
        <v>785668.752</v>
      </c>
      <c r="AC388" s="30" t="n">
        <f aca="false" ca="false" dt2D="false" dtr="false" t="normal">+(J388*16.89+K388*28.62)*12*30+'[4]Лист1'!$BC$7</f>
        <v>17050038.84</v>
      </c>
      <c r="AG388" s="57" t="n"/>
      <c r="AH388" s="57" t="n"/>
    </row>
    <row customHeight="true" ht="12.75" outlineLevel="0" r="389">
      <c r="A389" s="8" t="n">
        <f aca="false" ca="false" dt2D="false" dtr="false" t="normal">+A388+1</f>
        <v>349</v>
      </c>
      <c r="B389" s="8" t="n">
        <f aca="false" ca="false" dt2D="false" dtr="false" t="normal">+B388+1</f>
        <v>198</v>
      </c>
      <c r="C389" s="106" t="s">
        <v>60</v>
      </c>
      <c r="D389" s="8" t="s">
        <v>776</v>
      </c>
      <c r="E389" s="56" t="s">
        <v>53</v>
      </c>
      <c r="F389" s="12" t="s">
        <v>5</v>
      </c>
      <c r="G389" s="12" t="n">
        <v>10</v>
      </c>
      <c r="H389" s="12" t="n">
        <v>3</v>
      </c>
      <c r="I389" s="56" t="n">
        <v>8554.3</v>
      </c>
      <c r="J389" s="56" t="n">
        <v>8462.2</v>
      </c>
      <c r="K389" s="56" t="n">
        <v>92.0999999999985</v>
      </c>
      <c r="L389" s="55" t="n">
        <v>293</v>
      </c>
      <c r="M389" s="15" t="n">
        <f aca="false" ca="false" dt2D="false" dtr="false" t="normal">SUM(N389:R389)</f>
        <v>17017940.66</v>
      </c>
      <c r="N389" s="15" t="n"/>
      <c r="O389" s="15" t="n"/>
      <c r="P389" s="15" t="n"/>
      <c r="Q389" s="15" t="n">
        <v>5432054.28</v>
      </c>
      <c r="R389" s="15" t="n">
        <v>11585886.38</v>
      </c>
      <c r="S389" s="15" t="n"/>
      <c r="T389" s="15" t="n"/>
      <c r="U389" s="15" t="n"/>
      <c r="V389" s="15" t="n">
        <f aca="false" ca="false" dt2D="false" dtr="false" t="normal">$M389/($J389+$K389)</f>
        <v>1989.4018984604236</v>
      </c>
      <c r="W389" s="15" t="n">
        <f aca="false" ca="false" dt2D="false" dtr="false" t="normal">$M389/($J389+$K389)</f>
        <v>1989.4018984604236</v>
      </c>
      <c r="X389" s="12" t="n">
        <v>2026</v>
      </c>
      <c r="Y389" s="15" t="n"/>
      <c r="Z389" s="28" t="n">
        <f aca="false" ca="false" dt2D="false" dtr="false" t="normal">AC389-R389</f>
        <v>40816599.219999984</v>
      </c>
      <c r="AA389" s="30" t="n">
        <v>3685304.76</v>
      </c>
      <c r="AB389" s="30" t="n">
        <f aca="false" ca="false" dt2D="false" dtr="false" t="normal">+(J389*16.89+K389*28.62)*12</f>
        <v>1746749.5199999996</v>
      </c>
      <c r="AC389" s="30" t="n">
        <f aca="false" ca="false" dt2D="false" dtr="false" t="normal">+(J389*16.89+K389*28.62)*12*30</f>
        <v>52402485.59999999</v>
      </c>
      <c r="AD389" s="4" t="n"/>
      <c r="AF389" s="33" t="n"/>
    </row>
    <row customHeight="true" ht="12.75" outlineLevel="0" r="390">
      <c r="A390" s="8" t="n">
        <f aca="false" ca="false" dt2D="false" dtr="false" t="normal">+A389+1</f>
        <v>350</v>
      </c>
      <c r="B390" s="8" t="n">
        <f aca="false" ca="false" dt2D="false" dtr="false" t="normal">+B389+1</f>
        <v>199</v>
      </c>
      <c r="C390" s="106" t="s">
        <v>60</v>
      </c>
      <c r="D390" s="8" t="s">
        <v>777</v>
      </c>
      <c r="E390" s="56" t="s">
        <v>53</v>
      </c>
      <c r="F390" s="12" t="s">
        <v>5</v>
      </c>
      <c r="G390" s="12" t="n">
        <v>10</v>
      </c>
      <c r="H390" s="12" t="n">
        <v>2</v>
      </c>
      <c r="I390" s="56" t="n">
        <v>6147.3</v>
      </c>
      <c r="J390" s="56" t="n">
        <v>6097</v>
      </c>
      <c r="K390" s="56" t="n">
        <v>50.3000000000002</v>
      </c>
      <c r="L390" s="55" t="n">
        <v>217</v>
      </c>
      <c r="M390" s="15" t="n">
        <f aca="false" ca="false" dt2D="false" dtr="false" t="normal">SUM(N390:R390)</f>
        <v>12113009.41</v>
      </c>
      <c r="N390" s="15" t="n"/>
      <c r="O390" s="15" t="n"/>
      <c r="P390" s="15" t="n"/>
      <c r="Q390" s="15" t="n">
        <v>1253014.99</v>
      </c>
      <c r="R390" s="15" t="n">
        <v>10859994.42</v>
      </c>
      <c r="S390" s="15" t="n"/>
      <c r="T390" s="15" t="n"/>
      <c r="U390" s="15" t="n"/>
      <c r="V390" s="15" t="n">
        <f aca="false" ca="false" dt2D="false" dtr="false" t="normal">$M390/($J390+$K390)</f>
        <v>1970.4601060628243</v>
      </c>
      <c r="W390" s="15" t="n">
        <f aca="false" ca="false" dt2D="false" dtr="false" t="normal">$M390/($J390+$K390)</f>
        <v>1970.4601060628243</v>
      </c>
      <c r="X390" s="12" t="n">
        <v>2026</v>
      </c>
      <c r="Y390" s="15" t="n"/>
      <c r="Z390" s="28" t="n">
        <f aca="false" ca="false" dt2D="false" dtr="false" t="normal">AC390-R390</f>
        <v>26279401.790000007</v>
      </c>
      <c r="AA390" s="30" t="n">
        <v>0</v>
      </c>
      <c r="AB390" s="30" t="n">
        <f aca="false" ca="false" dt2D="false" dtr="false" t="normal">+(J390*16.89+K390*28.62)*12</f>
        <v>1253014.992</v>
      </c>
      <c r="AC390" s="30" t="n">
        <f aca="false" ca="false" dt2D="false" dtr="false" t="normal">+(J390*16.89+K390*28.62)*12*30-'[7]Лист1'!$AQ$314</f>
        <v>37139396.21000001</v>
      </c>
      <c r="AD390" s="4" t="n"/>
      <c r="AF390" s="33" t="n"/>
    </row>
    <row customHeight="true" ht="12.75" outlineLevel="0" r="391">
      <c r="A391" s="8" t="n">
        <f aca="false" ca="false" dt2D="false" dtr="false" t="normal">+A390+1</f>
        <v>351</v>
      </c>
      <c r="B391" s="8" t="s">
        <v>192</v>
      </c>
      <c r="C391" s="106" t="s">
        <v>60</v>
      </c>
      <c r="D391" s="8" t="s">
        <v>202</v>
      </c>
      <c r="E391" s="55" t="s">
        <v>117</v>
      </c>
      <c r="F391" s="12" t="s">
        <v>5</v>
      </c>
      <c r="G391" s="12" t="n">
        <v>5</v>
      </c>
      <c r="H391" s="12" t="n">
        <v>6</v>
      </c>
      <c r="I391" s="56" t="n">
        <v>4518.9</v>
      </c>
      <c r="J391" s="56" t="n">
        <v>4518.9</v>
      </c>
      <c r="K391" s="56" t="n">
        <v>0</v>
      </c>
      <c r="L391" s="55" t="n">
        <v>189</v>
      </c>
      <c r="M391" s="15" t="n">
        <f aca="false" ca="false" dt2D="false" dtr="false" t="normal">SUM(N391:S391)</f>
        <v>5952910.87</v>
      </c>
      <c r="N391" s="15" t="n"/>
      <c r="O391" s="15" t="n"/>
      <c r="P391" s="15" t="n"/>
      <c r="Q391" s="15" t="n">
        <v>547662.38</v>
      </c>
      <c r="R391" s="15" t="n">
        <v>5405248.49</v>
      </c>
      <c r="S391" s="15" t="n"/>
      <c r="T391" s="15" t="n"/>
      <c r="U391" s="15" t="n"/>
      <c r="V391" s="15" t="n">
        <f aca="false" ca="false" dt2D="false" dtr="false" t="normal">$M391/($J391+$K391)</f>
        <v>1317.33626988869</v>
      </c>
      <c r="W391" s="15" t="n">
        <f aca="false" ca="false" dt2D="false" dtr="false" t="normal">$M391/($J391+$K391)</f>
        <v>1317.33626988869</v>
      </c>
      <c r="X391" s="12" t="n">
        <v>2026</v>
      </c>
      <c r="Y391" s="15" t="n"/>
      <c r="Z391" s="28" t="n">
        <f aca="false" ca="false" dt2D="false" dtr="false" t="normal">AC391-R391</f>
        <v>13796062.339999998</v>
      </c>
      <c r="AA391" s="30" t="n">
        <v>0</v>
      </c>
      <c r="AB391" s="30" t="n">
        <f aca="false" ca="false" dt2D="false" dtr="false" t="normal">+(J391*12.71+K391*25.41)*12</f>
        <v>689222.628</v>
      </c>
      <c r="AC391" s="30" t="n">
        <f aca="false" ca="false" dt2D="false" dtr="false" t="normal">+(J391*12.71+K391*25.41)*12*30-'[7]Лист1'!$AQ$321</f>
        <v>19201310.83</v>
      </c>
      <c r="AG391" s="57" t="n"/>
    </row>
    <row customHeight="true" ht="12.75" outlineLevel="0" r="392">
      <c r="A392" s="8" t="n">
        <f aca="false" ca="false" dt2D="false" dtr="false" t="normal">+A391+1</f>
        <v>352</v>
      </c>
      <c r="B392" s="8" t="n">
        <f aca="false" ca="false" dt2D="false" dtr="false" t="normal">+B390+1</f>
        <v>200</v>
      </c>
      <c r="C392" s="106" t="s">
        <v>60</v>
      </c>
      <c r="D392" s="8" t="s">
        <v>780</v>
      </c>
      <c r="E392" s="56" t="s">
        <v>164</v>
      </c>
      <c r="F392" s="12" t="s">
        <v>5</v>
      </c>
      <c r="G392" s="12" t="n">
        <v>10</v>
      </c>
      <c r="H392" s="12" t="n">
        <v>1</v>
      </c>
      <c r="I392" s="56" t="n">
        <v>2780.2</v>
      </c>
      <c r="J392" s="56" t="n">
        <v>2444.1</v>
      </c>
      <c r="K392" s="56" t="n">
        <v>336.1</v>
      </c>
      <c r="L392" s="55" t="n">
        <v>81</v>
      </c>
      <c r="M392" s="15" t="n">
        <f aca="false" ca="false" dt2D="false" dtr="false" t="normal">SUM(N392:R392)</f>
        <v>9013117.809999999</v>
      </c>
      <c r="N392" s="15" t="n"/>
      <c r="O392" s="15" t="n"/>
      <c r="P392" s="15" t="n"/>
      <c r="Q392" s="15" t="n">
        <v>610800.37</v>
      </c>
      <c r="R392" s="15" t="n">
        <v>8402317.44</v>
      </c>
      <c r="S392" s="15" t="n"/>
      <c r="T392" s="15" t="n"/>
      <c r="U392" s="15" t="n"/>
      <c r="V392" s="15" t="n">
        <f aca="false" ca="false" dt2D="false" dtr="false" t="normal">$M392/($J392+$K392)</f>
        <v>3241.8954787425364</v>
      </c>
      <c r="W392" s="15" t="n">
        <f aca="false" ca="false" dt2D="false" dtr="false" t="normal">$M392/($J392+$K392)</f>
        <v>3241.8954787425364</v>
      </c>
      <c r="X392" s="12" t="n">
        <v>2026</v>
      </c>
      <c r="Y392" s="15" t="n"/>
      <c r="Z392" s="28" t="n">
        <f aca="false" ca="false" dt2D="false" dtr="false" t="normal">AC392-R392</f>
        <v>7683860.550000001</v>
      </c>
      <c r="AA392" s="30" t="n">
        <v>0</v>
      </c>
      <c r="AB392" s="30" t="n">
        <f aca="false" ca="false" dt2D="false" dtr="false" t="normal">+(J392*16.89+K392*28.62)*12</f>
        <v>610800.372</v>
      </c>
      <c r="AC392" s="30" t="n">
        <f aca="false" ca="false" dt2D="false" dtr="false" t="normal">+(J392*16.89+K392*28.62)*12*30-'[7]Лист1'!$AQ$323</f>
        <v>16086177.99</v>
      </c>
      <c r="AD392" s="4" t="n"/>
      <c r="AF392" s="33" t="n"/>
    </row>
    <row customHeight="true" ht="12.75" outlineLevel="0" r="393">
      <c r="A393" s="8" t="n">
        <f aca="false" ca="false" dt2D="false" dtr="false" t="normal">+A392+1</f>
        <v>353</v>
      </c>
      <c r="B393" s="8" t="s">
        <v>192</v>
      </c>
      <c r="C393" s="106" t="s">
        <v>60</v>
      </c>
      <c r="D393" s="8" t="s">
        <v>204</v>
      </c>
      <c r="E393" s="55" t="s">
        <v>53</v>
      </c>
      <c r="F393" s="12" t="s">
        <v>5</v>
      </c>
      <c r="G393" s="12" t="n">
        <v>5</v>
      </c>
      <c r="H393" s="12" t="n">
        <v>8</v>
      </c>
      <c r="I393" s="56" t="n">
        <v>6603.4</v>
      </c>
      <c r="J393" s="56" t="n">
        <v>6603.4</v>
      </c>
      <c r="K393" s="56" t="n">
        <v>0</v>
      </c>
      <c r="L393" s="55" t="n">
        <v>290</v>
      </c>
      <c r="M393" s="15" t="n">
        <f aca="false" ca="false" dt2D="false" dtr="false" t="normal">SUM(N393:S393)</f>
        <v>8605979.19</v>
      </c>
      <c r="N393" s="15" t="n"/>
      <c r="O393" s="15" t="n"/>
      <c r="P393" s="15" t="n"/>
      <c r="Q393" s="15" t="n">
        <v>68840.29</v>
      </c>
      <c r="R393" s="15" t="n">
        <v>8537138.9</v>
      </c>
      <c r="S393" s="15" t="n"/>
      <c r="T393" s="15" t="n"/>
      <c r="U393" s="15" t="n"/>
      <c r="V393" s="15" t="n">
        <f aca="false" ca="false" dt2D="false" dtr="false" t="normal">$M393/($J393+$K393)</f>
        <v>1303.264862040767</v>
      </c>
      <c r="W393" s="15" t="n">
        <f aca="false" ca="false" dt2D="false" dtr="false" t="normal">$M393/($J393+$K393)</f>
        <v>1303.264862040767</v>
      </c>
      <c r="X393" s="12" t="n">
        <v>2026</v>
      </c>
      <c r="Y393" s="15" t="n"/>
      <c r="Z393" s="28" t="n">
        <f aca="false" ca="false" dt2D="false" dtr="false" t="normal">AC393-R393</f>
        <v>12625546.31</v>
      </c>
      <c r="AA393" s="30" t="n">
        <v>0</v>
      </c>
      <c r="AB393" s="30" t="n">
        <f aca="false" ca="false" dt2D="false" dtr="false" t="normal">+(J393*12.71+K393*25.41)*12</f>
        <v>1007150.5680000001</v>
      </c>
      <c r="AC393" s="30" t="n">
        <f aca="false" ca="false" dt2D="false" dtr="false" t="normal">+(J393*12.71+K393*25.41)*12*30-'[7]Лист1'!$AQ$324</f>
        <v>21162685.21</v>
      </c>
      <c r="AG393" s="57" t="n"/>
    </row>
    <row customHeight="true" ht="12.75" outlineLevel="0" r="394">
      <c r="A394" s="8" t="n">
        <f aca="false" ca="false" dt2D="false" dtr="false" t="normal">+A393+1</f>
        <v>354</v>
      </c>
      <c r="B394" s="8" t="n">
        <f aca="false" ca="false" dt2D="false" dtr="false" t="normal">+B392+1</f>
        <v>201</v>
      </c>
      <c r="C394" s="106" t="s">
        <v>60</v>
      </c>
      <c r="D394" s="8" t="s">
        <v>781</v>
      </c>
      <c r="E394" s="56" t="s">
        <v>164</v>
      </c>
      <c r="F394" s="12" t="s">
        <v>5</v>
      </c>
      <c r="G394" s="12" t="n">
        <v>10</v>
      </c>
      <c r="H394" s="12" t="n">
        <v>1</v>
      </c>
      <c r="I394" s="56" t="n">
        <v>2751.2</v>
      </c>
      <c r="J394" s="56" t="n">
        <v>2751.2</v>
      </c>
      <c r="K394" s="56" t="n">
        <v>0</v>
      </c>
      <c r="L394" s="55" t="n">
        <v>107</v>
      </c>
      <c r="M394" s="15" t="n">
        <f aca="false" ca="false" dt2D="false" dtr="false" t="normal">SUM(N394:R394)</f>
        <v>6259005.35</v>
      </c>
      <c r="N394" s="15" t="n"/>
      <c r="O394" s="15" t="n">
        <v>4999191.12</v>
      </c>
      <c r="P394" s="15" t="n"/>
      <c r="Q394" s="15" t="n">
        <v>557613.22</v>
      </c>
      <c r="R394" s="15" t="n">
        <v>702201.01</v>
      </c>
      <c r="S394" s="15" t="n"/>
      <c r="T394" s="15" t="n"/>
      <c r="U394" s="15" t="n"/>
      <c r="V394" s="15" t="n">
        <f aca="false" ca="false" dt2D="false" dtr="false" t="normal">$M394/($J394+$K394)</f>
        <v>2275.0092141610935</v>
      </c>
      <c r="W394" s="15" t="n">
        <f aca="false" ca="false" dt2D="false" dtr="false" t="normal">$M394/($J394+$K394)</f>
        <v>2275.0092141610935</v>
      </c>
      <c r="X394" s="12" t="n">
        <v>2026</v>
      </c>
      <c r="Y394" s="15" t="n"/>
      <c r="Z394" s="28" t="n">
        <f aca="false" ca="false" dt2D="false" dtr="false" t="normal">AC394-R394</f>
        <v>0</v>
      </c>
      <c r="AA394" s="30" t="n">
        <v>0</v>
      </c>
      <c r="AB394" s="30" t="n">
        <f aca="false" ca="false" dt2D="false" dtr="false" t="normal">+(J394*16.89+K394*28.62)*12</f>
        <v>557613.216</v>
      </c>
      <c r="AC394" s="30" t="n">
        <f aca="false" ca="false" dt2D="false" dtr="false" t="normal">+(J394*16.89+K394*28.62)*12*30-'[7]Лист1'!$AQ$328</f>
        <v>702201.0099999998</v>
      </c>
      <c r="AD394" s="4" t="n"/>
      <c r="AF394" s="33" t="n"/>
    </row>
    <row customHeight="true" ht="12.75" outlineLevel="0" r="395">
      <c r="A395" s="8" t="n">
        <f aca="false" ca="false" dt2D="false" dtr="false" t="normal">+A394+1</f>
        <v>355</v>
      </c>
      <c r="B395" s="8" t="n">
        <f aca="false" ca="false" dt2D="false" dtr="false" t="normal">+B394+1</f>
        <v>202</v>
      </c>
      <c r="C395" s="106" t="s">
        <v>60</v>
      </c>
      <c r="D395" s="8" t="s">
        <v>450</v>
      </c>
      <c r="E395" s="56" t="s">
        <v>166</v>
      </c>
      <c r="F395" s="12" t="s">
        <v>5</v>
      </c>
      <c r="G395" s="12" t="n">
        <v>10</v>
      </c>
      <c r="H395" s="12" t="n">
        <v>1</v>
      </c>
      <c r="I395" s="56" t="n">
        <v>2806.4</v>
      </c>
      <c r="J395" s="56" t="n">
        <v>2806.4</v>
      </c>
      <c r="K395" s="56" t="n">
        <v>0</v>
      </c>
      <c r="L395" s="55" t="n">
        <v>105</v>
      </c>
      <c r="M395" s="15" t="n">
        <f aca="false" ca="false" dt2D="false" dtr="false" t="normal">SUM(N395:R395)</f>
        <v>2713469.61</v>
      </c>
      <c r="N395" s="15" t="n"/>
      <c r="O395" s="15" t="n"/>
      <c r="P395" s="15" t="n"/>
      <c r="Q395" s="15" t="n">
        <v>568801.15</v>
      </c>
      <c r="R395" s="15" t="n">
        <v>2144668.46</v>
      </c>
      <c r="S395" s="15" t="n"/>
      <c r="T395" s="15" t="n"/>
      <c r="U395" s="15" t="n"/>
      <c r="V395" s="15" t="n">
        <f aca="false" ca="false" dt2D="false" dtr="false" t="normal">$M395/($J395+$K395)</f>
        <v>966.8862635404788</v>
      </c>
      <c r="W395" s="15" t="n">
        <f aca="false" ca="false" dt2D="false" dtr="false" t="normal">$M395/($J395+$K395)</f>
        <v>966.8862635404788</v>
      </c>
      <c r="X395" s="12" t="n">
        <v>2026</v>
      </c>
      <c r="Y395" s="15" t="n"/>
      <c r="Z395" s="28" t="n">
        <f aca="false" ca="false" dt2D="false" dtr="false" t="normal">AC395-R395</f>
        <v>7180674.169999999</v>
      </c>
      <c r="AA395" s="30" t="n">
        <v>0</v>
      </c>
      <c r="AB395" s="30" t="n">
        <f aca="false" ca="false" dt2D="false" dtr="false" t="normal">+(J395*16.89+K395*28.62)*12</f>
        <v>568801.152</v>
      </c>
      <c r="AC395" s="30" t="n">
        <f aca="false" ca="false" dt2D="false" dtr="false" t="normal">+(J395*16.89+K395*28.62)*12*30-'[7]Лист1'!$AQ$329</f>
        <v>9325342.629999999</v>
      </c>
      <c r="AD395" s="4" t="n"/>
      <c r="AF395" s="33" t="n"/>
    </row>
    <row customHeight="true" ht="12.75" outlineLevel="0" r="396">
      <c r="A396" s="8" t="n">
        <f aca="false" ca="false" dt2D="false" dtr="false" t="normal">+A395+1</f>
        <v>356</v>
      </c>
      <c r="B396" s="8" t="n">
        <f aca="false" ca="false" dt2D="false" dtr="false" t="normal">+B395+1</f>
        <v>203</v>
      </c>
      <c r="C396" s="106" t="s">
        <v>60</v>
      </c>
      <c r="D396" s="8" t="s">
        <v>784</v>
      </c>
      <c r="E396" s="56" t="s">
        <v>178</v>
      </c>
      <c r="F396" s="12" t="s">
        <v>5</v>
      </c>
      <c r="G396" s="12" t="n">
        <v>5</v>
      </c>
      <c r="H396" s="12" t="n">
        <v>4</v>
      </c>
      <c r="I396" s="56" t="n">
        <v>3083.5</v>
      </c>
      <c r="J396" s="56" t="n">
        <v>2871.7</v>
      </c>
      <c r="K396" s="56" t="n">
        <v>211.8</v>
      </c>
      <c r="L396" s="55" t="n">
        <v>133</v>
      </c>
      <c r="M396" s="15" t="n">
        <f aca="false" ca="false" dt2D="false" dtr="false" t="normal">SUM(N396:R396)</f>
        <v>10483838.33</v>
      </c>
      <c r="N396" s="15" t="n"/>
      <c r="O396" s="15" t="n"/>
      <c r="P396" s="15" t="n"/>
      <c r="Q396" s="15" t="n">
        <v>502573.74</v>
      </c>
      <c r="R396" s="15" t="n">
        <v>9981264.59</v>
      </c>
      <c r="S396" s="15" t="n"/>
      <c r="T396" s="15" t="n"/>
      <c r="U396" s="15" t="n"/>
      <c r="V396" s="15" t="n">
        <f aca="false" ca="false" dt2D="false" dtr="false" t="normal">$M396/($J396+$K396)</f>
        <v>3399.98</v>
      </c>
      <c r="W396" s="15" t="n">
        <f aca="false" ca="false" dt2D="false" dtr="false" t="normal">$M396/($J396+$K396)</f>
        <v>3399.98</v>
      </c>
      <c r="X396" s="12" t="n">
        <v>2026</v>
      </c>
      <c r="Y396" s="15" t="n"/>
      <c r="Z396" s="28" t="n">
        <f aca="false" ca="false" dt2D="false" dtr="false" t="normal">AC396-R396</f>
        <v>4166545.3900000006</v>
      </c>
      <c r="AA396" s="30" t="n">
        <v>0</v>
      </c>
      <c r="AB396" s="30" t="n">
        <f aca="false" ca="false" dt2D="false" dtr="false" t="normal">+(J396*12.71+K396*25.41)*12</f>
        <v>502573.74000000005</v>
      </c>
      <c r="AC396" s="30" t="n">
        <f aca="false" ca="false" dt2D="false" dtr="false" t="normal">+(J396*12.71+K396*25.41)*12*30-'[7]Лист1'!$AQ$336</f>
        <v>14147809.98</v>
      </c>
      <c r="AD396" s="4" t="n"/>
      <c r="AF396" s="33" t="n"/>
    </row>
    <row customHeight="true" ht="12.75" outlineLevel="0" r="397">
      <c r="A397" s="8" t="n">
        <f aca="false" ca="false" dt2D="false" dtr="false" t="normal">+A396+1</f>
        <v>357</v>
      </c>
      <c r="B397" s="8" t="n">
        <f aca="false" ca="false" dt2D="false" dtr="false" t="normal">+B396+1</f>
        <v>204</v>
      </c>
      <c r="C397" s="106" t="s">
        <v>60</v>
      </c>
      <c r="D397" s="8" t="s">
        <v>728</v>
      </c>
      <c r="E397" s="55" t="s">
        <v>94</v>
      </c>
      <c r="F397" s="12" t="s">
        <v>5</v>
      </c>
      <c r="G397" s="12" t="n">
        <v>5</v>
      </c>
      <c r="H397" s="12" t="n">
        <v>3</v>
      </c>
      <c r="I397" s="56" t="n">
        <v>4400.5</v>
      </c>
      <c r="J397" s="56" t="n">
        <v>1492.4</v>
      </c>
      <c r="K397" s="56" t="n">
        <v>2908.1</v>
      </c>
      <c r="L397" s="55" t="n">
        <v>162</v>
      </c>
      <c r="M397" s="15" t="n">
        <f aca="false" ca="false" dt2D="false" dtr="false" t="normal">SUM(N397:S397)</f>
        <v>17322738.03</v>
      </c>
      <c r="N397" s="15" t="n"/>
      <c r="O397" s="15" t="n"/>
      <c r="P397" s="15" t="n"/>
      <c r="Q397" s="15" t="n">
        <v>5400639.98</v>
      </c>
      <c r="R397" s="15" t="n">
        <v>11922098.05</v>
      </c>
      <c r="S397" s="15" t="n"/>
      <c r="T397" s="15" t="n"/>
      <c r="U397" s="15" t="n"/>
      <c r="V397" s="15" t="n">
        <f aca="false" ca="false" dt2D="false" dtr="false" t="normal">$M397/($J397+$K397)</f>
        <v>3936.538581979321</v>
      </c>
      <c r="W397" s="15" t="n">
        <f aca="false" ca="false" dt2D="false" dtr="false" t="normal">$M397/($J397+$K397)</f>
        <v>3936.538581979321</v>
      </c>
      <c r="X397" s="12" t="n">
        <v>2026</v>
      </c>
      <c r="Y397" s="15" t="n"/>
      <c r="Z397" s="28" t="n">
        <f aca="false" ca="false" dt2D="false" dtr="false" t="normal">AC397-R397</f>
        <v>21508662.950000007</v>
      </c>
      <c r="AA397" s="30" t="n">
        <v>4286281.28</v>
      </c>
      <c r="AB397" s="30" t="n">
        <f aca="false" ca="false" dt2D="false" dtr="false" t="normal">+(J397*12.71+K397*25.41)*12</f>
        <v>1114358.7000000002</v>
      </c>
      <c r="AC397" s="30" t="n">
        <f aca="false" ca="false" dt2D="false" dtr="false" t="normal">+(J397*12.71+K397*25.41)*12*30</f>
        <v>33430761.000000007</v>
      </c>
      <c r="AG397" s="57" t="n"/>
    </row>
    <row customHeight="true" ht="12.75" outlineLevel="0" r="398">
      <c r="A398" s="8" t="n">
        <f aca="false" ca="false" dt2D="false" dtr="false" t="normal">+A397+1</f>
        <v>358</v>
      </c>
      <c r="B398" s="8" t="n">
        <f aca="false" ca="false" dt2D="false" dtr="false" t="normal">+B397+1</f>
        <v>205</v>
      </c>
      <c r="C398" s="106" t="s">
        <v>60</v>
      </c>
      <c r="D398" s="8" t="s">
        <v>788</v>
      </c>
      <c r="E398" s="56" t="s">
        <v>162</v>
      </c>
      <c r="F398" s="12" t="s">
        <v>5</v>
      </c>
      <c r="G398" s="12" t="n">
        <v>9</v>
      </c>
      <c r="H398" s="12" t="n">
        <v>1</v>
      </c>
      <c r="I398" s="56" t="n">
        <v>2247.9</v>
      </c>
      <c r="J398" s="56" t="n">
        <v>2247.9</v>
      </c>
      <c r="K398" s="56" t="n">
        <v>0</v>
      </c>
      <c r="L398" s="55" t="n">
        <v>94</v>
      </c>
      <c r="M398" s="15" t="n">
        <f aca="false" ca="false" dt2D="false" dtr="false" t="normal">SUM(N398:R398)</f>
        <v>2173463.63</v>
      </c>
      <c r="N398" s="15" t="n"/>
      <c r="O398" s="15" t="n"/>
      <c r="P398" s="15" t="n"/>
      <c r="Q398" s="15" t="n">
        <v>1811982.53</v>
      </c>
      <c r="R398" s="15" t="n">
        <v>361481.1</v>
      </c>
      <c r="S398" s="15" t="n"/>
      <c r="T398" s="15" t="n"/>
      <c r="U398" s="15" t="n"/>
      <c r="V398" s="15" t="n">
        <f aca="false" ca="false" dt2D="false" dtr="false" t="normal">$M398/($J398+$K398)</f>
        <v>966.8862627341073</v>
      </c>
      <c r="W398" s="15" t="n">
        <f aca="false" ca="false" dt2D="false" dtr="false" t="normal">$M398/($J398+$K398)</f>
        <v>966.8862627341073</v>
      </c>
      <c r="X398" s="12" t="n">
        <v>2026</v>
      </c>
      <c r="Y398" s="15" t="n"/>
      <c r="Z398" s="28" t="n">
        <f aca="false" ca="false" dt2D="false" dtr="false" t="normal">AC398-R398</f>
        <v>13306650.06</v>
      </c>
      <c r="AA398" s="30" t="n">
        <v>1356378.16</v>
      </c>
      <c r="AB398" s="30" t="n">
        <f aca="false" ca="false" dt2D="false" dtr="false" t="normal">+(J398*16.89+K398*28.62)*12</f>
        <v>455604.37200000003</v>
      </c>
      <c r="AC398" s="30" t="n">
        <f aca="false" ca="false" dt2D="false" dtr="false" t="normal">+(J398*16.89+K398*28.62)*12*30</f>
        <v>13668131.16</v>
      </c>
      <c r="AD398" s="4" t="n"/>
      <c r="AF398" s="33" t="n"/>
    </row>
    <row customHeight="true" ht="12.75" outlineLevel="0" r="399">
      <c r="A399" s="8" t="n">
        <f aca="false" ca="false" dt2D="false" dtr="false" t="normal">+A398+1</f>
        <v>359</v>
      </c>
      <c r="B399" s="8" t="n">
        <f aca="false" ca="false" dt2D="false" dtr="false" t="normal">+B398+1</f>
        <v>206</v>
      </c>
      <c r="C399" s="106" t="s">
        <v>60</v>
      </c>
      <c r="D399" s="8" t="s">
        <v>791</v>
      </c>
      <c r="E399" s="56" t="s">
        <v>127</v>
      </c>
      <c r="F399" s="12" t="s">
        <v>5</v>
      </c>
      <c r="G399" s="12" t="n">
        <v>5</v>
      </c>
      <c r="H399" s="12" t="n">
        <v>3</v>
      </c>
      <c r="I399" s="56" t="n">
        <v>3626.5</v>
      </c>
      <c r="J399" s="56" t="n">
        <v>3223.4</v>
      </c>
      <c r="K399" s="56" t="n">
        <v>403.1</v>
      </c>
      <c r="L399" s="55" t="n">
        <v>332</v>
      </c>
      <c r="M399" s="15" t="n">
        <f aca="false" ca="false" dt2D="false" dtr="false" t="normal">SUM(N399:R399)</f>
        <v>10924527.58</v>
      </c>
      <c r="N399" s="15" t="n"/>
      <c r="O399" s="15" t="n"/>
      <c r="P399" s="15" t="n"/>
      <c r="Q399" s="15" t="n">
        <v>1598655.99</v>
      </c>
      <c r="R399" s="15" t="n">
        <v>9325871.59</v>
      </c>
      <c r="S399" s="15" t="n"/>
      <c r="T399" s="15" t="n"/>
      <c r="U399" s="15" t="n"/>
      <c r="V399" s="15" t="n">
        <f aca="false" ca="false" dt2D="false" dtr="false" t="normal">$M399/($J399+$K399)</f>
        <v>3012.416263615056</v>
      </c>
      <c r="W399" s="15" t="n">
        <f aca="false" ca="false" dt2D="false" dtr="false" t="normal">$M399/($J399+$K399)</f>
        <v>3012.416263615056</v>
      </c>
      <c r="X399" s="12" t="n">
        <v>2026</v>
      </c>
      <c r="Y399" s="15" t="n"/>
      <c r="Z399" s="28" t="n">
        <f aca="false" ca="false" dt2D="false" dtr="false" t="normal">AC399-R399</f>
        <v>9110515.010000002</v>
      </c>
      <c r="AA399" s="30" t="n">
        <v>984109.77</v>
      </c>
      <c r="AB399" s="30" t="n">
        <f aca="false" ca="false" dt2D="false" dtr="false" t="normal">+(J399*12.71+K399*25.41)*12</f>
        <v>614546.2200000001</v>
      </c>
      <c r="AC399" s="30" t="n">
        <f aca="false" ca="false" dt2D="false" dtr="false" t="normal">+(J399*12.71+K399*25.41)*12*30</f>
        <v>18436386.6</v>
      </c>
      <c r="AD399" s="4" t="n"/>
      <c r="AF399" s="33" t="n"/>
    </row>
    <row customHeight="true" ht="12.75" outlineLevel="0" r="400">
      <c r="A400" s="8" t="n">
        <f aca="false" ca="false" dt2D="false" dtr="false" t="normal">+A399+1</f>
        <v>360</v>
      </c>
      <c r="B400" s="8" t="n">
        <f aca="false" ca="false" dt2D="false" dtr="false" t="normal">+B399+1</f>
        <v>207</v>
      </c>
      <c r="C400" s="106" t="s">
        <v>60</v>
      </c>
      <c r="D400" s="8" t="s">
        <v>792</v>
      </c>
      <c r="E400" s="56" t="s">
        <v>162</v>
      </c>
      <c r="F400" s="12" t="s">
        <v>5</v>
      </c>
      <c r="G400" s="12" t="n">
        <v>9</v>
      </c>
      <c r="H400" s="12" t="n">
        <v>1</v>
      </c>
      <c r="I400" s="56" t="n">
        <v>2677.3</v>
      </c>
      <c r="J400" s="56" t="n">
        <v>2677.3</v>
      </c>
      <c r="K400" s="56" t="n">
        <v>0</v>
      </c>
      <c r="L400" s="55" t="n">
        <v>97</v>
      </c>
      <c r="M400" s="15" t="n">
        <f aca="false" ca="false" dt2D="false" dtr="false" t="normal">SUM(N400:R400)</f>
        <v>11593946.120000001</v>
      </c>
      <c r="N400" s="15" t="n"/>
      <c r="O400" s="15" t="n"/>
      <c r="P400" s="15" t="n"/>
      <c r="Q400" s="15" t="n">
        <v>813023.91</v>
      </c>
      <c r="R400" s="15" t="n">
        <v>10780922.21</v>
      </c>
      <c r="S400" s="15" t="n"/>
      <c r="T400" s="15" t="n"/>
      <c r="U400" s="15" t="n"/>
      <c r="V400" s="15" t="n">
        <f aca="false" ca="false" dt2D="false" dtr="false" t="normal">$M400/($J400+$K400)</f>
        <v>4330.462077466104</v>
      </c>
      <c r="W400" s="15" t="n">
        <f aca="false" ca="false" dt2D="false" dtr="false" t="normal">$M400/($J400+$K400)</f>
        <v>4330.462077466104</v>
      </c>
      <c r="X400" s="12" t="n">
        <v>2026</v>
      </c>
      <c r="Y400" s="15" t="n"/>
      <c r="Z400" s="28" t="n">
        <f aca="false" ca="false" dt2D="false" dtr="false" t="normal">AC400-R400</f>
        <v>5498132.709999999</v>
      </c>
      <c r="AA400" s="30" t="n">
        <v>270388.75</v>
      </c>
      <c r="AB400" s="30" t="n">
        <f aca="false" ca="false" dt2D="false" dtr="false" t="normal">+(J400*16.89+K400*28.62)*12</f>
        <v>542635.164</v>
      </c>
      <c r="AC400" s="30" t="n">
        <f aca="false" ca="false" dt2D="false" dtr="false" t="normal">+(J400*16.89+K400*28.62)*12*30</f>
        <v>16279054.92</v>
      </c>
      <c r="AD400" s="4" t="n"/>
      <c r="AF400" s="33" t="n"/>
    </row>
    <row customHeight="true" ht="12.75" outlineLevel="0" r="401">
      <c r="A401" s="8" t="n">
        <f aca="false" ca="false" dt2D="false" dtr="false" t="normal">+A400+1</f>
        <v>361</v>
      </c>
      <c r="B401" s="8" t="n">
        <f aca="false" ca="false" dt2D="false" dtr="false" t="normal">+B400+1</f>
        <v>208</v>
      </c>
      <c r="C401" s="106" t="s">
        <v>60</v>
      </c>
      <c r="D401" s="8" t="s">
        <v>795</v>
      </c>
      <c r="E401" s="56" t="s">
        <v>162</v>
      </c>
      <c r="F401" s="12" t="s">
        <v>5</v>
      </c>
      <c r="G401" s="12" t="n">
        <v>9</v>
      </c>
      <c r="H401" s="12" t="n">
        <v>1</v>
      </c>
      <c r="I401" s="56" t="n">
        <v>2674.6</v>
      </c>
      <c r="J401" s="56" t="n">
        <v>2674.6</v>
      </c>
      <c r="K401" s="56" t="n">
        <v>0</v>
      </c>
      <c r="L401" s="55" t="n">
        <v>93</v>
      </c>
      <c r="M401" s="15" t="n">
        <f aca="false" ca="false" dt2D="false" dtr="false" t="normal">SUM(N401:R401)</f>
        <v>11296257.09</v>
      </c>
      <c r="N401" s="15" t="n"/>
      <c r="O401" s="15" t="n"/>
      <c r="P401" s="15" t="n"/>
      <c r="Q401" s="15" t="n">
        <v>2642899.34</v>
      </c>
      <c r="R401" s="15" t="n">
        <v>8653357.75</v>
      </c>
      <c r="S401" s="15" t="n"/>
      <c r="T401" s="15" t="n"/>
      <c r="U401" s="15" t="n"/>
      <c r="V401" s="15" t="n">
        <f aca="false" ca="false" dt2D="false" dtr="false" t="normal">$M401/($J401+$K401)</f>
        <v>4223.531402826591</v>
      </c>
      <c r="W401" s="15" t="n">
        <f aca="false" ca="false" dt2D="false" dtr="false" t="normal">$M401/($J401+$K401)</f>
        <v>4223.531402826591</v>
      </c>
      <c r="X401" s="12" t="n">
        <v>2026</v>
      </c>
      <c r="Y401" s="15" t="n"/>
      <c r="Z401" s="28" t="n">
        <f aca="false" ca="false" dt2D="false" dtr="false" t="normal">AC401-R401</f>
        <v>7609280.089999998</v>
      </c>
      <c r="AA401" s="30" t="n">
        <v>2100811.41</v>
      </c>
      <c r="AB401" s="30" t="n">
        <f aca="false" ca="false" dt2D="false" dtr="false" t="normal">+(J401*16.89+K401*28.62)*12</f>
        <v>542087.928</v>
      </c>
      <c r="AC401" s="30" t="n">
        <f aca="false" ca="false" dt2D="false" dtr="false" t="normal">+(J401*16.89+K401*28.62)*12*30</f>
        <v>16262637.839999998</v>
      </c>
      <c r="AD401" s="4" t="n"/>
      <c r="AF401" s="33" t="n"/>
    </row>
    <row customHeight="true" ht="12.75" outlineLevel="0" r="402">
      <c r="A402" s="8" t="n">
        <f aca="false" ca="false" dt2D="false" dtr="false" t="normal">+A401+1</f>
        <v>362</v>
      </c>
      <c r="B402" s="8" t="n">
        <f aca="false" ca="false" dt2D="false" dtr="false" t="normal">+B401+1</f>
        <v>209</v>
      </c>
      <c r="C402" s="106" t="s">
        <v>60</v>
      </c>
      <c r="D402" s="8" t="s">
        <v>796</v>
      </c>
      <c r="E402" s="56" t="s">
        <v>162</v>
      </c>
      <c r="F402" s="12" t="s">
        <v>5</v>
      </c>
      <c r="G402" s="12" t="n">
        <v>9</v>
      </c>
      <c r="H402" s="12" t="n">
        <v>1</v>
      </c>
      <c r="I402" s="56" t="n">
        <v>2676.6</v>
      </c>
      <c r="J402" s="56" t="n">
        <v>2676.6</v>
      </c>
      <c r="K402" s="56" t="n">
        <v>0</v>
      </c>
      <c r="L402" s="55" t="n">
        <v>109</v>
      </c>
      <c r="M402" s="15" t="n">
        <f aca="false" ca="false" dt2D="false" dtr="false" t="normal">SUM(N402:R402)</f>
        <v>8677257.44</v>
      </c>
      <c r="N402" s="15" t="n"/>
      <c r="O402" s="15" t="n"/>
      <c r="P402" s="15" t="n"/>
      <c r="Q402" s="15" t="n">
        <v>1185327.81</v>
      </c>
      <c r="R402" s="15" t="n">
        <v>7491929.63</v>
      </c>
      <c r="S402" s="15" t="n"/>
      <c r="T402" s="15" t="n"/>
      <c r="U402" s="15" t="n"/>
      <c r="V402" s="15" t="n">
        <f aca="false" ca="false" dt2D="false" dtr="false" t="normal">$M402/($J402+$K402)</f>
        <v>3241.8954793394605</v>
      </c>
      <c r="W402" s="15" t="n">
        <f aca="false" ca="false" dt2D="false" dtr="false" t="normal">$M402/($J402+$K402)</f>
        <v>3241.8954793394605</v>
      </c>
      <c r="X402" s="12" t="n">
        <v>2026</v>
      </c>
      <c r="Y402" s="15" t="n"/>
      <c r="Z402" s="28" t="n">
        <f aca="false" ca="false" dt2D="false" dtr="false" t="normal">AC402-R402</f>
        <v>8782869.009999998</v>
      </c>
      <c r="AA402" s="30" t="n">
        <v>642834.52</v>
      </c>
      <c r="AB402" s="30" t="n">
        <f aca="false" ca="false" dt2D="false" dtr="false" t="normal">+(J402*16.89+K402*28.62)*12</f>
        <v>542493.288</v>
      </c>
      <c r="AC402" s="30" t="n">
        <f aca="false" ca="false" dt2D="false" dtr="false" t="normal">+(J402*16.89+K402*28.62)*12*30</f>
        <v>16274798.639999999</v>
      </c>
      <c r="AD402" s="4" t="n"/>
      <c r="AF402" s="33" t="n"/>
    </row>
    <row customHeight="true" ht="12.75" outlineLevel="0" r="403">
      <c r="A403" s="8" t="n">
        <f aca="false" ca="false" dt2D="false" dtr="false" t="normal">+A402+1</f>
        <v>363</v>
      </c>
      <c r="B403" s="8" t="n">
        <f aca="false" ca="false" dt2D="false" dtr="false" t="normal">+B402+1</f>
        <v>210</v>
      </c>
      <c r="C403" s="106" t="s">
        <v>60</v>
      </c>
      <c r="D403" s="8" t="s">
        <v>798</v>
      </c>
      <c r="E403" s="56" t="s">
        <v>152</v>
      </c>
      <c r="F403" s="12" t="s">
        <v>5</v>
      </c>
      <c r="G403" s="12" t="n">
        <v>5</v>
      </c>
      <c r="H403" s="12" t="n">
        <v>4</v>
      </c>
      <c r="I403" s="56" t="n">
        <v>3817.4</v>
      </c>
      <c r="J403" s="56" t="n">
        <v>3700.2</v>
      </c>
      <c r="K403" s="56" t="n">
        <v>117.2</v>
      </c>
      <c r="L403" s="55" t="n">
        <v>192</v>
      </c>
      <c r="M403" s="15" t="n">
        <f aca="false" ca="false" dt2D="false" dtr="false" t="normal">SUM(N403:R403)</f>
        <v>7808606.22</v>
      </c>
      <c r="N403" s="15" t="n"/>
      <c r="O403" s="15" t="n"/>
      <c r="P403" s="15" t="n"/>
      <c r="Q403" s="15" t="n">
        <v>600091.13</v>
      </c>
      <c r="R403" s="15" t="n">
        <v>7208515.09</v>
      </c>
      <c r="S403" s="15" t="n"/>
      <c r="T403" s="15" t="n"/>
      <c r="U403" s="15" t="n"/>
      <c r="V403" s="15" t="n">
        <f aca="false" ca="false" dt2D="false" dtr="false" t="normal">$M403/($J403+$K403)</f>
        <v>2045.5299994760833</v>
      </c>
      <c r="W403" s="15" t="n">
        <f aca="false" ca="false" dt2D="false" dtr="false" t="normal">$M403/($J403+$K403)</f>
        <v>2045.5299994760833</v>
      </c>
      <c r="X403" s="12" t="n">
        <v>2026</v>
      </c>
      <c r="Y403" s="15" t="n"/>
      <c r="Z403" s="28" t="n">
        <f aca="false" ca="false" dt2D="false" dtr="false" t="normal">AC403-R403</f>
        <v>5073007.379999999</v>
      </c>
      <c r="AA403" s="30" t="n">
        <v>0</v>
      </c>
      <c r="AB403" s="30" t="n">
        <f aca="false" ca="false" dt2D="false" dtr="false" t="normal">+(J403*12.71+K403*25.41)*12</f>
        <v>600091.128</v>
      </c>
      <c r="AC403" s="30" t="n">
        <f aca="false" ca="false" dt2D="false" dtr="false" t="normal">+(J403*12.71+K403*25.41)*12*30-'[7]Лист1'!$AQ$364</f>
        <v>12281522.469999999</v>
      </c>
      <c r="AD403" s="4" t="n"/>
      <c r="AF403" s="33" t="n"/>
    </row>
    <row customHeight="true" ht="12.75" outlineLevel="0" r="404">
      <c r="A404" s="8" t="n">
        <f aca="false" ca="false" dt2D="false" dtr="false" t="normal">+A403+1</f>
        <v>364</v>
      </c>
      <c r="B404" s="8" t="n">
        <f aca="false" ca="false" dt2D="false" dtr="false" t="normal">+B403+1</f>
        <v>211</v>
      </c>
      <c r="C404" s="106" t="s">
        <v>60</v>
      </c>
      <c r="D404" s="8" t="s">
        <v>746</v>
      </c>
      <c r="E404" s="56" t="s">
        <v>99</v>
      </c>
      <c r="F404" s="12" t="s">
        <v>5</v>
      </c>
      <c r="G404" s="12" t="n">
        <v>5</v>
      </c>
      <c r="H404" s="12" t="n">
        <v>3</v>
      </c>
      <c r="I404" s="56" t="n">
        <v>4310.3</v>
      </c>
      <c r="J404" s="56" t="n">
        <v>4069.9</v>
      </c>
      <c r="K404" s="56" t="n">
        <v>240.4</v>
      </c>
      <c r="L404" s="55" t="n">
        <v>191</v>
      </c>
      <c r="M404" s="15" t="n">
        <f aca="false" ca="false" dt2D="false" dtr="false" t="normal">SUM(N404:R404)</f>
        <v>24443883.71</v>
      </c>
      <c r="N404" s="15" t="n"/>
      <c r="O404" s="15" t="n">
        <v>505641.31</v>
      </c>
      <c r="P404" s="15" t="n"/>
      <c r="Q404" s="15" t="n">
        <v>3116924.92</v>
      </c>
      <c r="R404" s="15" t="n">
        <v>20821317.48</v>
      </c>
      <c r="S404" s="15" t="n"/>
      <c r="T404" s="15" t="n"/>
      <c r="U404" s="15" t="n"/>
      <c r="V404" s="15" t="n">
        <f aca="false" ca="false" dt2D="false" dtr="false" t="normal">$M404/($J404+$K404)</f>
        <v>5671.039999535995</v>
      </c>
      <c r="W404" s="15" t="n">
        <f aca="false" ca="false" dt2D="false" dtr="false" t="normal">$M404/($J404+$K404)</f>
        <v>5671.039999535995</v>
      </c>
      <c r="X404" s="12" t="n">
        <v>2026</v>
      </c>
      <c r="Y404" s="15" t="n"/>
      <c r="Z404" s="28" t="n">
        <f aca="false" ca="false" dt2D="false" dtr="false" t="normal">AC404-R404</f>
        <v>0</v>
      </c>
      <c r="AA404" s="30" t="n">
        <v>2422881</v>
      </c>
      <c r="AB404" s="30" t="n">
        <f aca="false" ca="false" dt2D="false" dtr="false" t="normal">+(J404*12.71+K404*25.41)*12</f>
        <v>694043.916</v>
      </c>
      <c r="AC404" s="30" t="n">
        <f aca="false" ca="false" dt2D="false" dtr="false" t="normal">+(J404*12.71+K404*25.41)*12*30</f>
        <v>20821317.48</v>
      </c>
      <c r="AD404" s="4" t="n"/>
      <c r="AF404" s="33" t="n"/>
    </row>
    <row customHeight="true" ht="12.75" outlineLevel="0" r="405">
      <c r="A405" s="8" t="n">
        <f aca="false" ca="false" dt2D="false" dtr="false" t="normal">+A404+1</f>
        <v>365</v>
      </c>
      <c r="B405" s="8" t="n">
        <f aca="false" ca="false" dt2D="false" dtr="false" t="normal">+B404+1</f>
        <v>212</v>
      </c>
      <c r="C405" s="106" t="s">
        <v>60</v>
      </c>
      <c r="D405" s="8" t="s">
        <v>799</v>
      </c>
      <c r="E405" s="56" t="s">
        <v>170</v>
      </c>
      <c r="F405" s="12" t="s">
        <v>5</v>
      </c>
      <c r="G405" s="12" t="n">
        <v>5</v>
      </c>
      <c r="H405" s="12" t="n">
        <v>3</v>
      </c>
      <c r="I405" s="56" t="n">
        <v>4381.7</v>
      </c>
      <c r="J405" s="56" t="n">
        <v>4226.1</v>
      </c>
      <c r="K405" s="56" t="n">
        <v>155.599999999999</v>
      </c>
      <c r="L405" s="55" t="n">
        <v>188</v>
      </c>
      <c r="M405" s="15" t="n">
        <f aca="false" ca="false" dt2D="false" dtr="false" t="normal">SUM(N405:R405)</f>
        <v>8962898.79</v>
      </c>
      <c r="N405" s="15" t="n"/>
      <c r="O405" s="15" t="n"/>
      <c r="P405" s="15" t="n"/>
      <c r="Q405" s="15" t="n">
        <v>692010.32</v>
      </c>
      <c r="R405" s="15" t="n">
        <v>8270888.47</v>
      </c>
      <c r="S405" s="15" t="n"/>
      <c r="T405" s="15" t="n"/>
      <c r="U405" s="15" t="n"/>
      <c r="V405" s="15" t="n">
        <f aca="false" ca="false" dt2D="false" dtr="false" t="normal">$M405/($J405+$K405)</f>
        <v>2045.5299974895593</v>
      </c>
      <c r="W405" s="15" t="n">
        <f aca="false" ca="false" dt2D="false" dtr="false" t="normal">$M405/($J405+$K405)</f>
        <v>2045.5299974895593</v>
      </c>
      <c r="X405" s="12" t="n">
        <v>2026</v>
      </c>
      <c r="Y405" s="15" t="n"/>
      <c r="Z405" s="28" t="n">
        <f aca="false" ca="false" dt2D="false" dtr="false" t="normal">AC405-R405</f>
        <v>3706442.8299999954</v>
      </c>
      <c r="AA405" s="30" t="n">
        <v>0</v>
      </c>
      <c r="AB405" s="30" t="n">
        <f aca="false" ca="false" dt2D="false" dtr="false" t="normal">+(J405*12.71+K405*25.41)*12</f>
        <v>692010.3239999998</v>
      </c>
      <c r="AC405" s="30" t="n">
        <f aca="false" ca="false" dt2D="false" dtr="false" t="normal">+(J405*12.71+K405*25.41)*12*30-'[7]Лист1'!$AQ$369</f>
        <v>11977331.299999995</v>
      </c>
      <c r="AD405" s="4" t="n"/>
      <c r="AF405" s="33" t="n"/>
    </row>
    <row customHeight="true" ht="12.75" outlineLevel="0" r="406">
      <c r="A406" s="8" t="n">
        <f aca="false" ca="false" dt2D="false" dtr="false" t="normal">+A405+1</f>
        <v>366</v>
      </c>
      <c r="B406" s="8" t="n">
        <f aca="false" ca="false" dt2D="false" dtr="false" t="normal">+B405+1</f>
        <v>213</v>
      </c>
      <c r="C406" s="106" t="s">
        <v>60</v>
      </c>
      <c r="D406" s="8" t="s">
        <v>800</v>
      </c>
      <c r="E406" s="56" t="s">
        <v>117</v>
      </c>
      <c r="F406" s="12" t="s">
        <v>5</v>
      </c>
      <c r="G406" s="12" t="n">
        <v>9</v>
      </c>
      <c r="H406" s="12" t="n">
        <v>2</v>
      </c>
      <c r="I406" s="56" t="n">
        <v>5582</v>
      </c>
      <c r="J406" s="56" t="n">
        <v>5551</v>
      </c>
      <c r="K406" s="56" t="n">
        <v>31</v>
      </c>
      <c r="L406" s="55" t="n">
        <v>215</v>
      </c>
      <c r="M406" s="15" t="n">
        <f aca="false" ca="false" dt2D="false" dtr="false" t="normal">SUM(N406:R406)</f>
        <v>12699101.43</v>
      </c>
      <c r="N406" s="15" t="n"/>
      <c r="O406" s="15" t="n"/>
      <c r="P406" s="15" t="n"/>
      <c r="Q406" s="15" t="n">
        <v>1135723.32</v>
      </c>
      <c r="R406" s="15" t="n">
        <v>11563378.11</v>
      </c>
      <c r="S406" s="15" t="n"/>
      <c r="T406" s="15" t="n"/>
      <c r="U406" s="15" t="n"/>
      <c r="V406" s="15" t="n">
        <f aca="false" ca="false" dt2D="false" dtr="false" t="normal">$M406/($J406+$K406)</f>
        <v>2275.009213543533</v>
      </c>
      <c r="W406" s="15" t="n">
        <f aca="false" ca="false" dt2D="false" dtr="false" t="normal">$M406/($J406+$K406)</f>
        <v>2275.009213543533</v>
      </c>
      <c r="X406" s="12" t="n">
        <v>2026</v>
      </c>
      <c r="Y406" s="15" t="n"/>
      <c r="Z406" s="28" t="n">
        <f aca="false" ca="false" dt2D="false" dtr="false" t="normal">AC406-R406</f>
        <v>151896.00000000373</v>
      </c>
      <c r="AA406" s="30" t="n">
        <v>0</v>
      </c>
      <c r="AB406" s="30" t="n">
        <f aca="false" ca="false" dt2D="false" dtr="false" t="normal">+(J406*16.89+K406*28.62)*12</f>
        <v>1135723.32</v>
      </c>
      <c r="AC406" s="30" t="n">
        <f aca="false" ca="false" dt2D="false" dtr="false" t="normal">+(J406*16.89+K406*28.62)*12*30-'[7]Лист1'!$AQ$373</f>
        <v>11715274.110000003</v>
      </c>
      <c r="AD406" s="4" t="n"/>
      <c r="AF406" s="33" t="n"/>
    </row>
    <row customHeight="true" ht="12.75" outlineLevel="0" r="407">
      <c r="A407" s="8" t="n">
        <f aca="false" ca="false" dt2D="false" dtr="false" t="normal">+A406+1</f>
        <v>367</v>
      </c>
      <c r="B407" s="8" t="n">
        <f aca="false" ca="false" dt2D="false" dtr="false" t="normal">+B406+1</f>
        <v>214</v>
      </c>
      <c r="C407" s="106" t="s">
        <v>60</v>
      </c>
      <c r="D407" s="8" t="s">
        <v>801</v>
      </c>
      <c r="E407" s="56" t="s">
        <v>58</v>
      </c>
      <c r="F407" s="12" t="s">
        <v>5</v>
      </c>
      <c r="G407" s="12" t="n">
        <v>9</v>
      </c>
      <c r="H407" s="12" t="n">
        <v>2</v>
      </c>
      <c r="I407" s="56" t="n">
        <v>5003.2</v>
      </c>
      <c r="J407" s="56" t="n">
        <v>4976.2</v>
      </c>
      <c r="K407" s="56" t="n">
        <v>27</v>
      </c>
      <c r="L407" s="55" t="n">
        <v>169</v>
      </c>
      <c r="M407" s="15" t="n">
        <f aca="false" ca="false" dt2D="false" dtr="false" t="normal">SUM(N407:R407)</f>
        <v>8036765.38</v>
      </c>
      <c r="N407" s="15" t="n"/>
      <c r="O407" s="15" t="n"/>
      <c r="P407" s="15" t="n"/>
      <c r="Q407" s="15" t="n">
        <v>2121361.38</v>
      </c>
      <c r="R407" s="15" t="n">
        <v>5915404</v>
      </c>
      <c r="S407" s="15" t="n"/>
      <c r="T407" s="15" t="n"/>
      <c r="U407" s="15" t="n"/>
      <c r="V407" s="15" t="n">
        <f aca="false" ca="false" dt2D="false" dtr="false" t="normal">$M407/($J407+$K407)</f>
        <v>1606.3250279820916</v>
      </c>
      <c r="W407" s="15" t="n">
        <f aca="false" ca="false" dt2D="false" dtr="false" t="normal">$M407/($J407+$K407)</f>
        <v>1606.3250279820916</v>
      </c>
      <c r="X407" s="12" t="n">
        <v>2026</v>
      </c>
      <c r="Y407" s="15" t="n"/>
      <c r="Z407" s="28" t="n">
        <f aca="false" ca="false" dt2D="false" dtr="false" t="normal">AC407-R407</f>
        <v>24620068.88</v>
      </c>
      <c r="AA407" s="30" t="n">
        <v>1103512.28</v>
      </c>
      <c r="AB407" s="30" t="n">
        <f aca="false" ca="false" dt2D="false" dtr="false" t="normal">+(J407*16.89+K407*28.62)*12</f>
        <v>1017849.096</v>
      </c>
      <c r="AC407" s="30" t="n">
        <f aca="false" ca="false" dt2D="false" dtr="false" t="normal">+(J407*16.89+K407*28.62)*12*30</f>
        <v>30535472.88</v>
      </c>
      <c r="AD407" s="4" t="n"/>
      <c r="AF407" s="33" t="n"/>
    </row>
    <row customHeight="true" ht="12.75" outlineLevel="0" r="408">
      <c r="A408" s="8" t="n">
        <f aca="false" ca="false" dt2D="false" dtr="false" t="normal">+A407+1</f>
        <v>368</v>
      </c>
      <c r="B408" s="8" t="n">
        <f aca="false" ca="false" dt2D="false" dtr="false" t="normal">+B407+1</f>
        <v>215</v>
      </c>
      <c r="C408" s="106" t="s">
        <v>60</v>
      </c>
      <c r="D408" s="8" t="s">
        <v>464</v>
      </c>
      <c r="E408" s="56" t="s">
        <v>117</v>
      </c>
      <c r="F408" s="12" t="s">
        <v>5</v>
      </c>
      <c r="G408" s="12" t="n">
        <v>2</v>
      </c>
      <c r="H408" s="12" t="n">
        <v>8</v>
      </c>
      <c r="I408" s="56" t="n">
        <v>961.6</v>
      </c>
      <c r="J408" s="56" t="n">
        <v>961.6</v>
      </c>
      <c r="K408" s="56" t="n">
        <v>0</v>
      </c>
      <c r="L408" s="55" t="n">
        <v>42</v>
      </c>
      <c r="M408" s="15" t="n">
        <f aca="false" ca="false" dt2D="false" dtr="false" t="normal">SUM(N408:R408)</f>
        <v>1073430.74</v>
      </c>
      <c r="N408" s="15" t="n"/>
      <c r="O408" s="15" t="n">
        <v>83350.44</v>
      </c>
      <c r="P408" s="15" t="n"/>
      <c r="Q408" s="15" t="n">
        <v>146663.23</v>
      </c>
      <c r="R408" s="15" t="n">
        <v>843417.07</v>
      </c>
      <c r="S408" s="15" t="n"/>
      <c r="T408" s="15" t="n"/>
      <c r="U408" s="15" t="n"/>
      <c r="V408" s="15" t="n">
        <f aca="false" ca="false" dt2D="false" dtr="false" t="normal">$M408/($J408+$K408)</f>
        <v>1116.2965266222961</v>
      </c>
      <c r="W408" s="15" t="n">
        <f aca="false" ca="false" dt2D="false" dtr="false" t="normal">$M408/($J408+$K408)</f>
        <v>1116.2965266222961</v>
      </c>
      <c r="X408" s="12" t="n">
        <v>2026</v>
      </c>
      <c r="Y408" s="15" t="n"/>
      <c r="Z408" s="28" t="n">
        <f aca="false" ca="false" dt2D="false" dtr="false" t="normal">AC408-R408</f>
        <v>0</v>
      </c>
      <c r="AA408" s="30" t="n">
        <v>0</v>
      </c>
      <c r="AB408" s="30" t="n">
        <f aca="false" ca="false" dt2D="false" dtr="false" t="normal">+(J408*12.71+K408*25.41)*12</f>
        <v>146663.23200000002</v>
      </c>
      <c r="AC408" s="30" t="n">
        <f aca="false" ca="false" dt2D="false" dtr="false" t="normal">+(J408*12.71+K408*25.41)*12*30-'[7]Лист1'!$AQ$376</f>
        <v>843417.0700000008</v>
      </c>
      <c r="AD408" s="4" t="n"/>
      <c r="AF408" s="33" t="n"/>
    </row>
    <row customHeight="true" ht="13.5" outlineLevel="0" r="409">
      <c r="A409" s="8" t="n">
        <f aca="false" ca="false" dt2D="false" dtr="false" t="normal">+A408+1</f>
        <v>369</v>
      </c>
      <c r="B409" s="8" t="n">
        <f aca="false" ca="false" dt2D="false" dtr="false" t="normal">+B408+1</f>
        <v>216</v>
      </c>
      <c r="C409" s="106" t="s">
        <v>60</v>
      </c>
      <c r="D409" s="8" t="s">
        <v>802</v>
      </c>
      <c r="E409" s="56" t="s">
        <v>99</v>
      </c>
      <c r="F409" s="12" t="s">
        <v>5</v>
      </c>
      <c r="G409" s="12" t="n">
        <v>4</v>
      </c>
      <c r="H409" s="12" t="n">
        <v>6</v>
      </c>
      <c r="I409" s="56" t="n">
        <v>3627.2</v>
      </c>
      <c r="J409" s="56" t="n">
        <v>3407.6</v>
      </c>
      <c r="K409" s="56" t="n">
        <v>219.6</v>
      </c>
      <c r="L409" s="55" t="n">
        <v>159</v>
      </c>
      <c r="M409" s="15" t="n">
        <f aca="false" ca="false" dt2D="false" dtr="false" t="normal">SUM(N409:R409)</f>
        <v>4098808.54</v>
      </c>
      <c r="N409" s="15" t="n"/>
      <c r="O409" s="15" t="n"/>
      <c r="P409" s="15" t="n"/>
      <c r="Q409" s="15" t="n">
        <v>586687.58</v>
      </c>
      <c r="R409" s="15" t="n">
        <v>3512120.96</v>
      </c>
      <c r="S409" s="15" t="n"/>
      <c r="T409" s="15" t="n"/>
      <c r="U409" s="15" t="n"/>
      <c r="V409" s="15" t="n">
        <f aca="false" ca="false" dt2D="false" dtr="false" t="normal">$M409/($J409+$K409)</f>
        <v>1130.019998897221</v>
      </c>
      <c r="W409" s="15" t="n">
        <f aca="false" ca="false" dt2D="false" dtr="false" t="normal">$M409/($J409+$K409)</f>
        <v>1130.019998897221</v>
      </c>
      <c r="X409" s="12" t="n">
        <v>2026</v>
      </c>
      <c r="Y409" s="15" t="n"/>
      <c r="Z409" s="28" t="n">
        <f aca="false" ca="false" dt2D="false" dtr="false" t="normal">AC409-R409</f>
        <v>12671425.68</v>
      </c>
      <c r="AA409" s="30" t="n">
        <v>0</v>
      </c>
      <c r="AB409" s="30" t="n">
        <f aca="false" ca="false" dt2D="false" dtr="false" t="normal">+(J409*12.71+K409*25.41)*12</f>
        <v>586687.584</v>
      </c>
      <c r="AC409" s="30" t="n">
        <f aca="false" ca="false" dt2D="false" dtr="false" t="normal">+(J409*12.71+K409*25.41)*12*30-'[7]Лист1'!$AQ$377</f>
        <v>16183546.64</v>
      </c>
      <c r="AD409" s="4" t="n"/>
      <c r="AF409" s="33" t="n"/>
    </row>
    <row customHeight="true" ht="12.75" outlineLevel="0" r="410">
      <c r="A410" s="8" t="n">
        <f aca="false" ca="false" dt2D="false" dtr="false" t="normal">+A409+1</f>
        <v>370</v>
      </c>
      <c r="B410" s="8" t="n">
        <f aca="false" ca="false" dt2D="false" dtr="false" t="normal">+B409+1</f>
        <v>217</v>
      </c>
      <c r="C410" s="106" t="s">
        <v>60</v>
      </c>
      <c r="D410" s="8" t="s">
        <v>803</v>
      </c>
      <c r="E410" s="55" t="n">
        <v>1983</v>
      </c>
      <c r="F410" s="12" t="s">
        <v>5</v>
      </c>
      <c r="G410" s="12" t="n">
        <v>5</v>
      </c>
      <c r="H410" s="12" t="n">
        <v>3</v>
      </c>
      <c r="I410" s="56" t="n">
        <v>5113.2</v>
      </c>
      <c r="J410" s="56" t="n">
        <v>4295.2</v>
      </c>
      <c r="K410" s="56" t="n">
        <v>0</v>
      </c>
      <c r="L410" s="55" t="n">
        <v>187</v>
      </c>
      <c r="M410" s="15" t="n">
        <f aca="false" ca="false" dt2D="false" dtr="false" t="normal">SUM(N410:S410)</f>
        <v>4123863.01</v>
      </c>
      <c r="N410" s="15" t="n"/>
      <c r="O410" s="15" t="n"/>
      <c r="P410" s="15" t="n"/>
      <c r="Q410" s="15" t="n">
        <v>655103.9</v>
      </c>
      <c r="R410" s="15" t="n">
        <v>3468759.11</v>
      </c>
      <c r="S410" s="15" t="n"/>
      <c r="T410" s="15" t="n"/>
      <c r="U410" s="15" t="n"/>
      <c r="V410" s="15" t="n">
        <f aca="false" ca="false" dt2D="false" dtr="false" t="normal">$M410/($J410+$K410)</f>
        <v>960.1096596200409</v>
      </c>
      <c r="W410" s="15" t="n">
        <f aca="false" ca="false" dt2D="false" dtr="false" t="normal">$M410/($J410+$K410)</f>
        <v>960.1096596200409</v>
      </c>
      <c r="X410" s="12" t="n">
        <v>2026</v>
      </c>
      <c r="Y410" s="15" t="n"/>
      <c r="Z410" s="28" t="n">
        <f aca="false" ca="false" dt2D="false" dtr="false" t="normal">AC410-R410</f>
        <v>13197554.000000002</v>
      </c>
      <c r="AA410" s="30" t="n">
        <v>0</v>
      </c>
      <c r="AB410" s="30" t="n">
        <f aca="false" ca="false" dt2D="false" dtr="false" t="normal">+(J410*12.71+K410*25.41)*12</f>
        <v>655103.904</v>
      </c>
      <c r="AC410" s="30" t="n">
        <f aca="false" ca="false" dt2D="false" dtr="false" t="normal">+(J410*12.71+K410*25.41)*12*30-'[5]Лист1'!$AQ$177</f>
        <v>16666313.110000001</v>
      </c>
      <c r="AG410" s="57" t="n"/>
    </row>
    <row customHeight="true" ht="12.75" outlineLevel="0" r="411">
      <c r="A411" s="8" t="n">
        <f aca="false" ca="false" dt2D="false" dtr="false" t="normal">+A410+1</f>
        <v>371</v>
      </c>
      <c r="B411" s="8" t="n">
        <f aca="false" ca="false" dt2D="false" dtr="false" t="normal">+B410+1</f>
        <v>218</v>
      </c>
      <c r="C411" s="106" t="s">
        <v>60</v>
      </c>
      <c r="D411" s="8" t="s">
        <v>804</v>
      </c>
      <c r="E411" s="55" t="n">
        <v>1980</v>
      </c>
      <c r="F411" s="12" t="s">
        <v>5</v>
      </c>
      <c r="G411" s="12" t="n">
        <v>5</v>
      </c>
      <c r="H411" s="12" t="n">
        <v>6</v>
      </c>
      <c r="I411" s="56" t="n">
        <v>6841.9</v>
      </c>
      <c r="J411" s="56" t="n">
        <v>5717.4</v>
      </c>
      <c r="K411" s="56" t="n">
        <v>467.7</v>
      </c>
      <c r="L411" s="55" t="n">
        <v>273</v>
      </c>
      <c r="M411" s="15" t="n">
        <f aca="false" ca="false" dt2D="false" dtr="false" t="normal">SUM(N411:S411)</f>
        <v>24464288.47</v>
      </c>
      <c r="N411" s="15" t="n"/>
      <c r="O411" s="15" t="n"/>
      <c r="P411" s="15" t="n"/>
      <c r="Q411" s="15" t="n">
        <v>1014628.93</v>
      </c>
      <c r="R411" s="15" t="n">
        <v>23449659.54</v>
      </c>
      <c r="S411" s="15" t="n"/>
      <c r="T411" s="15" t="n"/>
      <c r="U411" s="15" t="n"/>
      <c r="V411" s="15" t="n">
        <f aca="false" ca="false" dt2D="false" dtr="false" t="normal">$M411/($J411+$K411)</f>
        <v>3955.358598890883</v>
      </c>
      <c r="W411" s="15" t="n">
        <f aca="false" ca="false" dt2D="false" dtr="false" t="normal">$M411/($J411+$K411)</f>
        <v>3955.358598890883</v>
      </c>
      <c r="X411" s="12" t="n">
        <v>2026</v>
      </c>
      <c r="Y411" s="15" t="n"/>
      <c r="Z411" s="28" t="n">
        <f aca="false" ca="false" dt2D="false" dtr="false" t="normal">AC411-R411</f>
        <v>4730872.859999999</v>
      </c>
      <c r="AA411" s="30" t="n">
        <v>0</v>
      </c>
      <c r="AB411" s="30" t="n">
        <f aca="false" ca="false" dt2D="false" dtr="false" t="normal">+(J411*12.71+K411*25.41)*12</f>
        <v>1014628.9319999999</v>
      </c>
      <c r="AC411" s="30" t="n">
        <f aca="false" ca="false" dt2D="false" dtr="false" t="normal">+(J411*12.71+K411*25.41)*12*30-'[5]Лист1'!$AQ$178</f>
        <v>28180532.4</v>
      </c>
      <c r="AG411" s="57" t="n"/>
    </row>
    <row customHeight="true" ht="12.75" outlineLevel="0" r="412">
      <c r="A412" s="8" t="n">
        <f aca="false" ca="false" dt2D="false" dtr="false" t="normal">+A411+1</f>
        <v>372</v>
      </c>
      <c r="B412" s="8" t="n">
        <f aca="false" ca="false" dt2D="false" dtr="false" t="normal">+B411+1</f>
        <v>219</v>
      </c>
      <c r="C412" s="106" t="s">
        <v>60</v>
      </c>
      <c r="D412" s="8" t="s">
        <v>750</v>
      </c>
      <c r="E412" s="56" t="s">
        <v>117</v>
      </c>
      <c r="F412" s="12" t="s">
        <v>5</v>
      </c>
      <c r="G412" s="12" t="n">
        <v>3</v>
      </c>
      <c r="H412" s="12" t="n">
        <v>5</v>
      </c>
      <c r="I412" s="56" t="n">
        <v>2571.5</v>
      </c>
      <c r="J412" s="56" t="n">
        <v>2484</v>
      </c>
      <c r="K412" s="56" t="n">
        <v>87.5</v>
      </c>
      <c r="L412" s="55" t="n">
        <v>91</v>
      </c>
      <c r="M412" s="15" t="n">
        <f aca="false" ca="false" dt2D="false" dtr="false" t="normal">SUM(N412:R412)</f>
        <v>2870556.54</v>
      </c>
      <c r="N412" s="15" t="n"/>
      <c r="O412" s="15" t="n"/>
      <c r="P412" s="15" t="n"/>
      <c r="Q412" s="15" t="n">
        <v>405540.18</v>
      </c>
      <c r="R412" s="15" t="n">
        <v>2465016.36</v>
      </c>
      <c r="S412" s="15" t="n"/>
      <c r="T412" s="15" t="n"/>
      <c r="U412" s="15" t="n"/>
      <c r="V412" s="15" t="n">
        <f aca="false" ca="false" dt2D="false" dtr="false" t="normal">$M412/($J412+$K412)</f>
        <v>1116.2965350962475</v>
      </c>
      <c r="W412" s="15" t="n">
        <f aca="false" ca="false" dt2D="false" dtr="false" t="normal">$M412/($J412+$K412)</f>
        <v>1116.2965350962475</v>
      </c>
      <c r="X412" s="12" t="n">
        <v>2026</v>
      </c>
      <c r="Y412" s="15" t="n"/>
      <c r="Z412" s="28" t="n">
        <f aca="false" ca="false" dt2D="false" dtr="false" t="normal">AC412-R412</f>
        <v>797544.3299999996</v>
      </c>
      <c r="AA412" s="30" t="n">
        <v>0</v>
      </c>
      <c r="AB412" s="30" t="n">
        <f aca="false" ca="false" dt2D="false" dtr="false" t="normal">+(J412*12.71+K412*25.41)*12</f>
        <v>405540.18</v>
      </c>
      <c r="AC412" s="30" t="n">
        <f aca="false" ca="false" dt2D="false" dtr="false" t="normal">+(J412*12.71+K412*25.41)*12*30-'[7]Лист1'!$AQ$378</f>
        <v>3262560.6899999995</v>
      </c>
      <c r="AD412" s="4" t="n"/>
      <c r="AF412" s="33" t="n"/>
    </row>
    <row customHeight="true" ht="12.75" outlineLevel="0" r="413">
      <c r="A413" s="8" t="n">
        <f aca="false" ca="false" dt2D="false" dtr="false" t="normal">+A412+1</f>
        <v>373</v>
      </c>
      <c r="B413" s="8" t="n">
        <f aca="false" ca="false" dt2D="false" dtr="false" t="normal">+B412+1</f>
        <v>220</v>
      </c>
      <c r="C413" s="106" t="s">
        <v>60</v>
      </c>
      <c r="D413" s="8" t="s">
        <v>752</v>
      </c>
      <c r="E413" s="56" t="s">
        <v>166</v>
      </c>
      <c r="F413" s="12" t="s">
        <v>5</v>
      </c>
      <c r="G413" s="12" t="n">
        <v>10</v>
      </c>
      <c r="H413" s="12" t="n">
        <v>1</v>
      </c>
      <c r="I413" s="56" t="n">
        <v>2890.1</v>
      </c>
      <c r="J413" s="56" t="n">
        <v>2856.1</v>
      </c>
      <c r="K413" s="56" t="n">
        <v>34</v>
      </c>
      <c r="L413" s="55" t="n">
        <v>115</v>
      </c>
      <c r="M413" s="15" t="n">
        <f aca="false" ca="false" dt2D="false" dtr="false" t="normal">SUM(N413:R413)</f>
        <v>15823375.88</v>
      </c>
      <c r="N413" s="15" t="n"/>
      <c r="O413" s="15" t="n"/>
      <c r="P413" s="15" t="n"/>
      <c r="Q413" s="15" t="n">
        <v>590551.31</v>
      </c>
      <c r="R413" s="15" t="n">
        <v>15232824.57</v>
      </c>
      <c r="S413" s="15" t="n"/>
      <c r="T413" s="15" t="n"/>
      <c r="U413" s="15" t="n"/>
      <c r="V413" s="15" t="n">
        <f aca="false" ca="false" dt2D="false" dtr="false" t="normal">$M413/($J413+$K413)</f>
        <v>5475.027120168853</v>
      </c>
      <c r="W413" s="15" t="n">
        <f aca="false" ca="false" dt2D="false" dtr="false" t="normal">$M413/($J413+$K413)</f>
        <v>5475.027120168853</v>
      </c>
      <c r="X413" s="12" t="n">
        <v>2026</v>
      </c>
      <c r="Y413" s="15" t="n"/>
      <c r="Z413" s="28" t="n">
        <f aca="false" ca="false" dt2D="false" dtr="false" t="normal">AC413-R413</f>
        <v>1036845.3600000013</v>
      </c>
      <c r="AA413" s="30" t="n">
        <v>0</v>
      </c>
      <c r="AB413" s="30" t="n">
        <f aca="false" ca="false" dt2D="false" dtr="false" t="normal">+(J413*16.89+K413*28.62)*12</f>
        <v>590551.3080000001</v>
      </c>
      <c r="AC413" s="30" t="n">
        <f aca="false" ca="false" dt2D="false" dtr="false" t="normal">+(J413*16.89+K413*28.62)*12*30-'[7]Лист1'!$AQ$380</f>
        <v>16269669.930000002</v>
      </c>
      <c r="AD413" s="4" t="n"/>
      <c r="AF413" s="33" t="n"/>
    </row>
    <row customHeight="true" ht="12.75" outlineLevel="0" r="414">
      <c r="A414" s="8" t="n">
        <f aca="false" ca="false" dt2D="false" dtr="false" t="normal">+A413+1</f>
        <v>374</v>
      </c>
      <c r="B414" s="8" t="n">
        <f aca="false" ca="false" dt2D="false" dtr="false" t="normal">+B413+1</f>
        <v>221</v>
      </c>
      <c r="C414" s="106" t="s">
        <v>60</v>
      </c>
      <c r="D414" s="8" t="s">
        <v>753</v>
      </c>
      <c r="E414" s="56" t="s">
        <v>140</v>
      </c>
      <c r="F414" s="12" t="s">
        <v>5</v>
      </c>
      <c r="G414" s="12" t="n">
        <v>10</v>
      </c>
      <c r="H414" s="12" t="n">
        <v>1</v>
      </c>
      <c r="I414" s="56" t="n">
        <v>2807</v>
      </c>
      <c r="J414" s="56" t="n">
        <v>2807</v>
      </c>
      <c r="K414" s="56" t="n">
        <v>0</v>
      </c>
      <c r="L414" s="55" t="n">
        <v>98</v>
      </c>
      <c r="M414" s="15" t="n">
        <f aca="false" ca="false" dt2D="false" dtr="false" t="normal">SUM(N414:R414)</f>
        <v>14451952.04</v>
      </c>
      <c r="N414" s="15" t="n"/>
      <c r="O414" s="15" t="n"/>
      <c r="P414" s="15" t="n"/>
      <c r="Q414" s="15" t="n">
        <v>568922.76</v>
      </c>
      <c r="R414" s="15" t="n">
        <v>13883029.28</v>
      </c>
      <c r="S414" s="15" t="n"/>
      <c r="T414" s="15" t="n"/>
      <c r="U414" s="15" t="n"/>
      <c r="V414" s="15" t="n">
        <f aca="false" ca="false" dt2D="false" dtr="false" t="normal">$M414/($J414+$K414)</f>
        <v>5148.540092625579</v>
      </c>
      <c r="W414" s="15" t="n">
        <f aca="false" ca="false" dt2D="false" dtr="false" t="normal">$M414/($J414+$K414)</f>
        <v>5148.540092625579</v>
      </c>
      <c r="X414" s="12" t="n">
        <v>2026</v>
      </c>
      <c r="Y414" s="15" t="n"/>
      <c r="Z414" s="28" t="n">
        <f aca="false" ca="false" dt2D="false" dtr="false" t="normal">AC414-R414</f>
        <v>2349633.450000001</v>
      </c>
      <c r="AA414" s="30" t="n">
        <v>0</v>
      </c>
      <c r="AB414" s="30" t="n">
        <f aca="false" ca="false" dt2D="false" dtr="false" t="normal">+(J414*16.89+K414*28.62)*12</f>
        <v>568922.76</v>
      </c>
      <c r="AC414" s="30" t="n">
        <f aca="false" ca="false" dt2D="false" dtr="false" t="normal">+(J414*16.89+K414*28.62)*12*30-'[7]Лист1'!$AQ$381</f>
        <v>16232662.73</v>
      </c>
      <c r="AD414" s="4" t="n"/>
      <c r="AF414" s="33" t="n"/>
    </row>
    <row customHeight="true" ht="12.75" outlineLevel="0" r="415">
      <c r="A415" s="8" t="n">
        <f aca="false" ca="false" dt2D="false" dtr="false" t="normal">+A414+1</f>
        <v>375</v>
      </c>
      <c r="B415" s="8" t="s">
        <v>192</v>
      </c>
      <c r="C415" s="106" t="s">
        <v>60</v>
      </c>
      <c r="D415" s="8" t="s">
        <v>219</v>
      </c>
      <c r="E415" s="55" t="s">
        <v>83</v>
      </c>
      <c r="F415" s="12" t="s">
        <v>5</v>
      </c>
      <c r="G415" s="12" t="n">
        <v>9</v>
      </c>
      <c r="H415" s="12" t="n">
        <v>3</v>
      </c>
      <c r="I415" s="56" t="n">
        <v>7116.5</v>
      </c>
      <c r="J415" s="56" t="n">
        <v>7116.5</v>
      </c>
      <c r="K415" s="56" t="n">
        <v>0</v>
      </c>
      <c r="L415" s="55" t="n">
        <v>291</v>
      </c>
      <c r="M415" s="15" t="n">
        <f aca="false" ca="false" dt2D="false" dtr="false" t="normal">SUM(N415:S415)</f>
        <v>21617572.61</v>
      </c>
      <c r="N415" s="15" t="n"/>
      <c r="O415" s="15" t="n"/>
      <c r="P415" s="15" t="n"/>
      <c r="Q415" s="15" t="n">
        <v>408146.25</v>
      </c>
      <c r="R415" s="15" t="n">
        <v>21209426.36</v>
      </c>
      <c r="S415" s="15" t="n"/>
      <c r="T415" s="15" t="n"/>
      <c r="U415" s="15" t="n"/>
      <c r="V415" s="15" t="n">
        <f aca="false" ca="false" dt2D="false" dtr="false" t="normal">$M415/($J415+$K415)</f>
        <v>3037.669164617438</v>
      </c>
      <c r="W415" s="15" t="n">
        <f aca="false" ca="false" dt2D="false" dtr="false" t="normal">$M415/($J415+$K415)</f>
        <v>3037.669164617438</v>
      </c>
      <c r="X415" s="12" t="n">
        <v>2026</v>
      </c>
      <c r="Y415" s="15" t="n"/>
      <c r="Z415" s="28" t="n">
        <f aca="false" ca="false" dt2D="false" dtr="false" t="normal">AC415-R415</f>
        <v>17508593.47</v>
      </c>
      <c r="AA415" s="30" t="n">
        <v>0</v>
      </c>
      <c r="AB415" s="30" t="n">
        <f aca="false" ca="false" dt2D="false" dtr="false" t="normal">+(J415*16.89+K415*28.62)*12</f>
        <v>1442372.22</v>
      </c>
      <c r="AC415" s="30" t="n">
        <f aca="false" ca="false" dt2D="false" dtr="false" t="normal">+(J415*16.89+K415*28.62)*12*30-'[7]Лист1'!$AQ$382</f>
        <v>38718019.83</v>
      </c>
      <c r="AG415" s="57" t="n"/>
    </row>
    <row customHeight="true" ht="12.75" outlineLevel="0" r="416">
      <c r="A416" s="8" t="n">
        <f aca="false" ca="false" dt2D="false" dtr="false" t="normal">+A415+1</f>
        <v>376</v>
      </c>
      <c r="B416" s="8" t="n">
        <f aca="false" ca="false" dt2D="false" dtr="false" t="normal">B414+1</f>
        <v>222</v>
      </c>
      <c r="C416" s="106" t="s">
        <v>60</v>
      </c>
      <c r="D416" s="8" t="s">
        <v>808</v>
      </c>
      <c r="E416" s="56" t="s">
        <v>178</v>
      </c>
      <c r="F416" s="12" t="s">
        <v>5</v>
      </c>
      <c r="G416" s="12" t="n">
        <v>9</v>
      </c>
      <c r="H416" s="12" t="n">
        <v>1</v>
      </c>
      <c r="I416" s="56" t="n">
        <v>2217.6</v>
      </c>
      <c r="J416" s="56" t="n">
        <v>2150.8</v>
      </c>
      <c r="K416" s="56" t="n">
        <v>66.7999999999997</v>
      </c>
      <c r="L416" s="55" t="n">
        <v>94</v>
      </c>
      <c r="M416" s="15" t="n">
        <f aca="false" ca="false" dt2D="false" dtr="false" t="normal">SUM(N416:R416)</f>
        <v>3140152.8699999996</v>
      </c>
      <c r="N416" s="15" t="n"/>
      <c r="O416" s="15" t="n">
        <v>2202245.51</v>
      </c>
      <c r="P416" s="15" t="n"/>
      <c r="Q416" s="15" t="n">
        <v>458865.94</v>
      </c>
      <c r="R416" s="15" t="n">
        <v>479041.42</v>
      </c>
      <c r="S416" s="15" t="n"/>
      <c r="T416" s="15" t="n"/>
      <c r="U416" s="15" t="n"/>
      <c r="V416" s="15" t="n">
        <f aca="false" ca="false" dt2D="false" dtr="false" t="normal">$M416/($J416+$K416)</f>
        <v>1416.0141008297257</v>
      </c>
      <c r="W416" s="15" t="n">
        <f aca="false" ca="false" dt2D="false" dtr="false" t="normal">$M416/($J416+$K416)</f>
        <v>1416.0141008297257</v>
      </c>
      <c r="X416" s="12" t="n">
        <v>2026</v>
      </c>
      <c r="Y416" s="15" t="n"/>
      <c r="Z416" s="28" t="n">
        <f aca="false" ca="false" dt2D="false" dtr="false" t="normal">AC416-R416</f>
        <v>-0.0000000019208528101444244</v>
      </c>
      <c r="AA416" s="30" t="n">
        <v>0</v>
      </c>
      <c r="AB416" s="30" t="n">
        <f aca="false" ca="false" dt2D="false" dtr="false" t="normal">+(J416*16.89+K416*28.62)*12</f>
        <v>458865.9359999999</v>
      </c>
      <c r="AC416" s="30" t="n">
        <f aca="false" ca="false" dt2D="false" dtr="false" t="normal">+(J416*16.89+K416*28.62)*12*30-'[7]Лист1'!$AQ$383</f>
        <v>479041.41999999806</v>
      </c>
      <c r="AD416" s="4" t="n"/>
      <c r="AF416" s="33" t="n"/>
    </row>
    <row customHeight="true" ht="12" outlineLevel="0" r="417">
      <c r="A417" s="8" t="n">
        <f aca="false" ca="false" dt2D="false" dtr="false" t="normal">+A416+1</f>
        <v>377</v>
      </c>
      <c r="B417" s="8" t="n">
        <f aca="false" ca="false" dt2D="false" dtr="false" t="normal">+B416+1</f>
        <v>223</v>
      </c>
      <c r="C417" s="106" t="s">
        <v>60</v>
      </c>
      <c r="D417" s="8" t="s">
        <v>811</v>
      </c>
      <c r="E417" s="56" t="s">
        <v>131</v>
      </c>
      <c r="F417" s="12" t="s">
        <v>5</v>
      </c>
      <c r="G417" s="12" t="n">
        <v>10</v>
      </c>
      <c r="H417" s="12" t="n">
        <v>4</v>
      </c>
      <c r="I417" s="56" t="n">
        <v>14224.6</v>
      </c>
      <c r="J417" s="56" t="n">
        <v>14224.6</v>
      </c>
      <c r="K417" s="56" t="n">
        <v>0</v>
      </c>
      <c r="L417" s="55" t="n">
        <v>591</v>
      </c>
      <c r="M417" s="15" t="n">
        <f aca="false" ca="false" dt2D="false" dtr="false" t="normal">SUM(N417:R417)</f>
        <v>13753570.34</v>
      </c>
      <c r="N417" s="15" t="n"/>
      <c r="O417" s="15" t="n"/>
      <c r="P417" s="15" t="n"/>
      <c r="Q417" s="15" t="n">
        <v>12127514.09</v>
      </c>
      <c r="R417" s="15" t="n">
        <v>1626056.25</v>
      </c>
      <c r="S417" s="15" t="n"/>
      <c r="T417" s="15" t="n"/>
      <c r="U417" s="15" t="n"/>
      <c r="V417" s="15" t="n">
        <f aca="false" ca="false" dt2D="false" dtr="false" t="normal">$M417/($J417+$K417)</f>
        <v>966.8862632341155</v>
      </c>
      <c r="W417" s="15" t="n">
        <f aca="false" ca="false" dt2D="false" dtr="false" t="normal">$M417/($J417+$K417)</f>
        <v>966.8862632341155</v>
      </c>
      <c r="X417" s="12" t="n">
        <v>2026</v>
      </c>
      <c r="Y417" s="15" t="n"/>
      <c r="Z417" s="28" t="n">
        <f aca="false" ca="false" dt2D="false" dtr="false" t="normal">AC417-R417</f>
        <v>84865201.59</v>
      </c>
      <c r="AA417" s="30" t="n">
        <v>9244472.16</v>
      </c>
      <c r="AB417" s="30" t="n">
        <f aca="false" ca="false" dt2D="false" dtr="false" t="normal">+(J417*16.89+K417*28.62)*12</f>
        <v>2883041.9280000003</v>
      </c>
      <c r="AC417" s="30" t="n">
        <f aca="false" ca="false" dt2D="false" dtr="false" t="normal">+(J417*16.89+K417*28.62)*12*30</f>
        <v>86491257.84</v>
      </c>
      <c r="AD417" s="4" t="n"/>
      <c r="AF417" s="33" t="n"/>
    </row>
    <row customHeight="true" ht="12.75" outlineLevel="0" r="418">
      <c r="A418" s="8" t="n">
        <f aca="false" ca="false" dt2D="false" dtr="false" t="normal">+A417+1</f>
        <v>378</v>
      </c>
      <c r="B418" s="8" t="n">
        <f aca="false" ca="false" dt2D="false" dtr="false" t="normal">+B417+1</f>
        <v>224</v>
      </c>
      <c r="C418" s="106" t="s">
        <v>60</v>
      </c>
      <c r="D418" s="8" t="s">
        <v>812</v>
      </c>
      <c r="E418" s="56" t="s">
        <v>64</v>
      </c>
      <c r="F418" s="12" t="s">
        <v>5</v>
      </c>
      <c r="G418" s="12" t="n">
        <v>9</v>
      </c>
      <c r="H418" s="12" t="n">
        <v>2</v>
      </c>
      <c r="I418" s="56" t="n">
        <v>5820.1</v>
      </c>
      <c r="J418" s="56" t="n">
        <v>5640.1</v>
      </c>
      <c r="K418" s="56" t="n">
        <v>180</v>
      </c>
      <c r="L418" s="55" t="n">
        <v>226</v>
      </c>
      <c r="M418" s="15" t="n">
        <f aca="false" ca="false" dt2D="false" dtr="false" t="normal">SUM(N418:R418)</f>
        <v>13240781.129999999</v>
      </c>
      <c r="N418" s="15" t="n"/>
      <c r="O418" s="15" t="n">
        <v>1860575.09</v>
      </c>
      <c r="P418" s="15" t="n"/>
      <c r="Q418" s="15" t="n">
        <v>1204954.67</v>
      </c>
      <c r="R418" s="15" t="n">
        <v>10175251.37</v>
      </c>
      <c r="S418" s="15" t="n"/>
      <c r="T418" s="15" t="n"/>
      <c r="U418" s="15" t="n"/>
      <c r="V418" s="15" t="n">
        <f aca="false" ca="false" dt2D="false" dtr="false" t="normal">$M418/($J418+$K418)</f>
        <v>2275.009214618305</v>
      </c>
      <c r="W418" s="15" t="n">
        <f aca="false" ca="false" dt2D="false" dtr="false" t="normal">$M418/($J418+$K418)</f>
        <v>2275.009214618305</v>
      </c>
      <c r="X418" s="12" t="n">
        <v>2026</v>
      </c>
      <c r="Y418" s="15" t="n"/>
      <c r="Z418" s="28" t="n">
        <f aca="false" ca="false" dt2D="false" dtr="false" t="normal">AC418-R418</f>
        <v>0</v>
      </c>
      <c r="AA418" s="30" t="n">
        <v>0</v>
      </c>
      <c r="AB418" s="30" t="n">
        <f aca="false" ca="false" dt2D="false" dtr="false" t="normal">+(J418*16.89+K418*28.62)*12</f>
        <v>1204954.668</v>
      </c>
      <c r="AC418" s="30" t="n">
        <f aca="false" ca="false" dt2D="false" dtr="false" t="normal">+(J418*16.89+K418*28.62)*12*30-'[7]Лист1'!$AQ$389</f>
        <v>10175251.369999997</v>
      </c>
      <c r="AD418" s="4" t="n"/>
      <c r="AF418" s="33" t="n"/>
    </row>
    <row customHeight="true" ht="12.75" outlineLevel="0" r="419">
      <c r="A419" s="8" t="n">
        <f aca="false" ca="false" dt2D="false" dtr="false" t="normal">+A418+1</f>
        <v>379</v>
      </c>
      <c r="B419" s="8" t="n">
        <f aca="false" ca="false" dt2D="false" dtr="false" t="normal">+B418+1</f>
        <v>225</v>
      </c>
      <c r="C419" s="106" t="s">
        <v>60</v>
      </c>
      <c r="D419" s="8" t="s">
        <v>815</v>
      </c>
      <c r="E419" s="56" t="s">
        <v>83</v>
      </c>
      <c r="F419" s="12" t="s">
        <v>5</v>
      </c>
      <c r="G419" s="12" t="n">
        <v>5</v>
      </c>
      <c r="H419" s="12" t="n">
        <v>6</v>
      </c>
      <c r="I419" s="56" t="n">
        <v>4621</v>
      </c>
      <c r="J419" s="56" t="n">
        <v>4552.6</v>
      </c>
      <c r="K419" s="56" t="n">
        <v>68.3999999999996</v>
      </c>
      <c r="L419" s="55" t="n">
        <v>203</v>
      </c>
      <c r="M419" s="15" t="n">
        <f aca="false" ca="false" dt2D="false" dtr="false" t="normal">SUM(N419:R419)</f>
        <v>9452394.12</v>
      </c>
      <c r="N419" s="15" t="n"/>
      <c r="O419" s="15" t="n"/>
      <c r="P419" s="15" t="n"/>
      <c r="Q419" s="15" t="n">
        <v>715219.08</v>
      </c>
      <c r="R419" s="15" t="n">
        <v>8737175.04</v>
      </c>
      <c r="S419" s="15" t="n"/>
      <c r="T419" s="15" t="n"/>
      <c r="U419" s="15" t="n"/>
      <c r="V419" s="15" t="n">
        <f aca="false" ca="false" dt2D="false" dtr="false" t="normal">$M419/($J419+$K419)</f>
        <v>2045.529997835966</v>
      </c>
      <c r="W419" s="15" t="n">
        <f aca="false" ca="false" dt2D="false" dtr="false" t="normal">$M419/($J419+$K419)</f>
        <v>2045.529997835966</v>
      </c>
      <c r="X419" s="12" t="n">
        <v>2026</v>
      </c>
      <c r="Y419" s="15" t="n"/>
      <c r="Z419" s="28" t="n">
        <f aca="false" ca="false" dt2D="false" dtr="false" t="normal">AC419-R419</f>
        <v>4616452.529999999</v>
      </c>
      <c r="AA419" s="30" t="n">
        <v>0</v>
      </c>
      <c r="AB419" s="30" t="n">
        <f aca="false" ca="false" dt2D="false" dtr="false" t="normal">+(J419*12.71+K419*25.41)*12</f>
        <v>715219.08</v>
      </c>
      <c r="AC419" s="30" t="n">
        <f aca="false" ca="false" dt2D="false" dtr="false" t="normal">+(J419*12.71+K419*25.41)*12*30-'[7]Лист1'!$AQ$390</f>
        <v>13353627.569999998</v>
      </c>
      <c r="AD419" s="4" t="n"/>
      <c r="AF419" s="33" t="n"/>
    </row>
    <row customHeight="true" ht="12.75" outlineLevel="0" r="420">
      <c r="A420" s="8" t="n">
        <f aca="false" ca="false" dt2D="false" dtr="false" t="normal">+A419+1</f>
        <v>380</v>
      </c>
      <c r="B420" s="8" t="n">
        <f aca="false" ca="false" dt2D="false" dtr="false" t="normal">+B419+1</f>
        <v>226</v>
      </c>
      <c r="C420" s="106" t="s">
        <v>60</v>
      </c>
      <c r="D420" s="8" t="s">
        <v>817</v>
      </c>
      <c r="E420" s="56" t="s">
        <v>58</v>
      </c>
      <c r="F420" s="12" t="s">
        <v>5</v>
      </c>
      <c r="G420" s="12" t="n">
        <v>9</v>
      </c>
      <c r="H420" s="12" t="n">
        <v>1</v>
      </c>
      <c r="I420" s="56" t="n">
        <v>2756.2</v>
      </c>
      <c r="J420" s="56" t="n">
        <v>2756.2</v>
      </c>
      <c r="K420" s="56" t="n">
        <v>0</v>
      </c>
      <c r="L420" s="55" t="n">
        <v>108</v>
      </c>
      <c r="M420" s="15" t="n">
        <f aca="false" ca="false" dt2D="false" dtr="false" t="normal">SUM(N420:R420)</f>
        <v>3902818.06</v>
      </c>
      <c r="N420" s="15" t="n"/>
      <c r="O420" s="15" t="n"/>
      <c r="P420" s="15" t="n"/>
      <c r="Q420" s="15" t="n">
        <v>558626.62</v>
      </c>
      <c r="R420" s="15" t="n">
        <v>3344191.44</v>
      </c>
      <c r="S420" s="15" t="n"/>
      <c r="T420" s="15" t="n"/>
      <c r="U420" s="15" t="n"/>
      <c r="V420" s="15" t="n">
        <f aca="false" ca="false" dt2D="false" dtr="false" t="normal">$M420/($J420+$K420)</f>
        <v>1416.0140991219796</v>
      </c>
      <c r="W420" s="15" t="n">
        <f aca="false" ca="false" dt2D="false" dtr="false" t="normal">$M420/($J420+$K420)</f>
        <v>1416.0140991219796</v>
      </c>
      <c r="X420" s="12" t="n">
        <v>2026</v>
      </c>
      <c r="Y420" s="15" t="n"/>
      <c r="Z420" s="28" t="n">
        <f aca="false" ca="false" dt2D="false" dtr="false" t="normal">AC420-R420</f>
        <v>4305855.770000001</v>
      </c>
      <c r="AA420" s="30" t="n">
        <v>0</v>
      </c>
      <c r="AB420" s="30" t="n">
        <f aca="false" ca="false" dt2D="false" dtr="false" t="normal">+(J420*16.89+K420*28.62)*12</f>
        <v>558626.616</v>
      </c>
      <c r="AC420" s="30" t="n">
        <f aca="false" ca="false" dt2D="false" dtr="false" t="normal">+(J420*16.89+K420*28.62)*12*30-'[7]Лист1'!$AQ$393</f>
        <v>7650047.210000001</v>
      </c>
      <c r="AD420" s="4" t="n"/>
      <c r="AF420" s="33" t="n"/>
    </row>
    <row customHeight="true" ht="12.75" outlineLevel="0" r="421">
      <c r="A421" s="8" t="n">
        <f aca="false" ca="false" dt2D="false" dtr="false" t="normal">+A420+1</f>
        <v>381</v>
      </c>
      <c r="B421" s="8" t="n">
        <f aca="false" ca="false" dt2D="false" dtr="false" t="normal">+B420+1</f>
        <v>227</v>
      </c>
      <c r="C421" s="106" t="s">
        <v>60</v>
      </c>
      <c r="D421" s="8" t="s">
        <v>761</v>
      </c>
      <c r="E421" s="56" t="s">
        <v>58</v>
      </c>
      <c r="F421" s="12" t="s">
        <v>5</v>
      </c>
      <c r="G421" s="12" t="n">
        <v>2</v>
      </c>
      <c r="H421" s="12" t="n">
        <v>8</v>
      </c>
      <c r="I421" s="56" t="n">
        <v>1042.9</v>
      </c>
      <c r="J421" s="56" t="n">
        <v>988.8</v>
      </c>
      <c r="K421" s="56" t="n">
        <v>54.1000000000001</v>
      </c>
      <c r="L421" s="55" t="n">
        <v>39</v>
      </c>
      <c r="M421" s="15" t="n">
        <f aca="false" ca="false" dt2D="false" dtr="false" t="normal">SUM(N421:R421)</f>
        <v>3439557.97</v>
      </c>
      <c r="N421" s="15" t="n"/>
      <c r="O421" s="15" t="n"/>
      <c r="P421" s="15" t="n"/>
      <c r="Q421" s="15" t="n">
        <v>167307.95</v>
      </c>
      <c r="R421" s="15" t="n">
        <v>3272250.02</v>
      </c>
      <c r="S421" s="15" t="n"/>
      <c r="T421" s="15" t="n"/>
      <c r="U421" s="15" t="n"/>
      <c r="V421" s="15" t="n">
        <f aca="false" ca="false" dt2D="false" dtr="false" t="normal">$M421/($J421+$K421)</f>
        <v>3298.070735449228</v>
      </c>
      <c r="W421" s="15" t="n">
        <f aca="false" ca="false" dt2D="false" dtr="false" t="normal">$M421/($J421+$K421)</f>
        <v>3298.070735449228</v>
      </c>
      <c r="X421" s="12" t="n">
        <v>2026</v>
      </c>
      <c r="Y421" s="15" t="n"/>
      <c r="Z421" s="28" t="n">
        <f aca="false" ca="false" dt2D="false" dtr="false" t="normal">AC421-R421</f>
        <v>498065.71000000136</v>
      </c>
      <c r="AA421" s="30" t="n">
        <v>0</v>
      </c>
      <c r="AB421" s="30" t="n">
        <f aca="false" ca="false" dt2D="false" dtr="false" t="normal">+(J421*12.71+K421*25.41)*12</f>
        <v>167307.94800000003</v>
      </c>
      <c r="AC421" s="30" t="n">
        <f aca="false" ca="false" dt2D="false" dtr="false" t="normal">+(J421*12.71+K421*25.41)*12*30-'[7]Лист1'!$AQ$395</f>
        <v>3770315.7300000014</v>
      </c>
      <c r="AD421" s="4" t="n"/>
      <c r="AF421" s="33" t="n"/>
    </row>
    <row customHeight="true" ht="12.75" outlineLevel="0" r="422">
      <c r="A422" s="8" t="n">
        <f aca="false" ca="false" dt2D="false" dtr="false" t="normal">+A421+1</f>
        <v>382</v>
      </c>
      <c r="B422" s="8" t="n">
        <f aca="false" ca="false" dt2D="false" dtr="false" t="normal">+B421+1</f>
        <v>228</v>
      </c>
      <c r="C422" s="106" t="s">
        <v>60</v>
      </c>
      <c r="D422" s="8" t="s">
        <v>819</v>
      </c>
      <c r="E422" s="56" t="s">
        <v>53</v>
      </c>
      <c r="F422" s="12" t="s">
        <v>5</v>
      </c>
      <c r="G422" s="12" t="n">
        <v>9</v>
      </c>
      <c r="H422" s="12" t="n">
        <v>1</v>
      </c>
      <c r="I422" s="56" t="n">
        <v>4088.2</v>
      </c>
      <c r="J422" s="56" t="n">
        <v>3875.8</v>
      </c>
      <c r="K422" s="56" t="n">
        <v>212.4</v>
      </c>
      <c r="L422" s="55" t="n">
        <v>160</v>
      </c>
      <c r="M422" s="15" t="n">
        <f aca="false" ca="false" dt2D="false" dtr="false" t="normal">SUM(N422:R422)</f>
        <v>4169311.92</v>
      </c>
      <c r="N422" s="15" t="n"/>
      <c r="O422" s="15" t="n"/>
      <c r="P422" s="15" t="n"/>
      <c r="Q422" s="15" t="n">
        <v>858493.8</v>
      </c>
      <c r="R422" s="15" t="n">
        <v>3310818.12</v>
      </c>
      <c r="S422" s="15" t="n"/>
      <c r="T422" s="15" t="n"/>
      <c r="U422" s="15" t="n"/>
      <c r="V422" s="15" t="n">
        <f aca="false" ca="false" dt2D="false" dtr="false" t="normal">$M422/($J422+$K422)</f>
        <v>1019.8404970402621</v>
      </c>
      <c r="W422" s="15" t="n">
        <f aca="false" ca="false" dt2D="false" dtr="false" t="normal">$M422/($J422+$K422)</f>
        <v>1019.8404970402621</v>
      </c>
      <c r="X422" s="12" t="n">
        <v>2026</v>
      </c>
      <c r="Y422" s="15" t="n"/>
      <c r="Z422" s="28" t="n">
        <f aca="false" ca="false" dt2D="false" dtr="false" t="normal">AC422-R422</f>
        <v>21318360</v>
      </c>
      <c r="AA422" s="30" t="n">
        <v>0</v>
      </c>
      <c r="AB422" s="30" t="n">
        <f aca="false" ca="false" dt2D="false" dtr="false" t="normal">+(J422*16.89+K422*28.62)*12</f>
        <v>858493.8</v>
      </c>
      <c r="AC422" s="30" t="n">
        <f aca="false" ca="false" dt2D="false" dtr="false" t="normal">+(J422*16.89+K422*28.62)*12*30-'[7]Лист1'!$AQ$396</f>
        <v>24629178.12</v>
      </c>
      <c r="AD422" s="4" t="n"/>
      <c r="AF422" s="33" t="n"/>
    </row>
    <row customHeight="true" ht="12.75" outlineLevel="0" r="423">
      <c r="A423" s="8" t="n">
        <f aca="false" ca="false" dt2D="false" dtr="false" t="normal">+A422+1</f>
        <v>383</v>
      </c>
      <c r="B423" s="8" t="n">
        <f aca="false" ca="false" dt2D="false" dtr="false" t="normal">+B422+1</f>
        <v>229</v>
      </c>
      <c r="C423" s="106" t="s">
        <v>60</v>
      </c>
      <c r="D423" s="8" t="s">
        <v>820</v>
      </c>
      <c r="E423" s="55" t="n">
        <v>1992</v>
      </c>
      <c r="F423" s="12" t="s">
        <v>5</v>
      </c>
      <c r="G423" s="12" t="n">
        <v>9</v>
      </c>
      <c r="H423" s="12" t="n">
        <v>1</v>
      </c>
      <c r="I423" s="56" t="n">
        <v>3320.9</v>
      </c>
      <c r="J423" s="56" t="n">
        <v>2870.8</v>
      </c>
      <c r="K423" s="56" t="n">
        <v>0</v>
      </c>
      <c r="L423" s="55" t="n">
        <v>115</v>
      </c>
      <c r="M423" s="15" t="n">
        <f aca="false" ca="false" dt2D="false" dtr="false" t="normal">SUM(N423:S423)</f>
        <v>5617049.3100000005</v>
      </c>
      <c r="N423" s="15" t="n"/>
      <c r="O423" s="15" t="n"/>
      <c r="P423" s="15" t="n"/>
      <c r="Q423" s="15" t="n">
        <v>581853.74</v>
      </c>
      <c r="R423" s="15" t="n">
        <v>5035195.57</v>
      </c>
      <c r="S423" s="15" t="n"/>
      <c r="T423" s="15" t="n"/>
      <c r="U423" s="15" t="n"/>
      <c r="V423" s="15" t="n">
        <f aca="false" ca="false" dt2D="false" dtr="false" t="normal">$M423/($J423+$K423)</f>
        <v>1956.6146405183224</v>
      </c>
      <c r="W423" s="15" t="n">
        <f aca="false" ca="false" dt2D="false" dtr="false" t="normal">$M423/($J423+$K423)</f>
        <v>1956.6146405183224</v>
      </c>
      <c r="X423" s="12" t="n">
        <v>2026</v>
      </c>
      <c r="Y423" s="15" t="n"/>
      <c r="Z423" s="28" t="n">
        <f aca="false" ca="false" dt2D="false" dtr="false" t="normal">AC423-R423</f>
        <v>10034451.94</v>
      </c>
      <c r="AA423" s="30" t="n"/>
      <c r="AB423" s="30" t="n">
        <f aca="false" ca="false" dt2D="false" dtr="false" t="normal">+(J423*16.89+K423*28.62)*12</f>
        <v>581853.7440000001</v>
      </c>
      <c r="AC423" s="30" t="n">
        <f aca="false" ca="false" dt2D="false" dtr="false" t="normal">+(J423*16.89+K423*28.62)*12*30-'[5]Лист1'!$AQ$193</f>
        <v>15069647.51</v>
      </c>
      <c r="AG423" s="57" t="n"/>
    </row>
    <row customHeight="true" ht="12" outlineLevel="0" r="424">
      <c r="A424" s="8" t="n">
        <f aca="false" ca="false" dt2D="false" dtr="false" t="normal">+A423+1</f>
        <v>384</v>
      </c>
      <c r="B424" s="8" t="n">
        <f aca="false" ca="false" dt2D="false" dtr="false" t="normal">+B423+1</f>
        <v>230</v>
      </c>
      <c r="C424" s="106" t="s">
        <v>60</v>
      </c>
      <c r="D424" s="8" t="s">
        <v>821</v>
      </c>
      <c r="E424" s="56" t="s">
        <v>131</v>
      </c>
      <c r="F424" s="12" t="s">
        <v>5</v>
      </c>
      <c r="G424" s="12" t="n">
        <v>9</v>
      </c>
      <c r="H424" s="12" t="n">
        <v>1</v>
      </c>
      <c r="I424" s="56" t="n">
        <v>2944.4</v>
      </c>
      <c r="J424" s="56" t="n">
        <v>2782.4</v>
      </c>
      <c r="K424" s="56" t="n">
        <v>162</v>
      </c>
      <c r="L424" s="55" t="n">
        <v>86</v>
      </c>
      <c r="M424" s="15" t="n">
        <f aca="false" ca="false" dt2D="false" dtr="false" t="normal">SUM(N424:R424)</f>
        <v>1529857.24</v>
      </c>
      <c r="N424" s="15" t="n"/>
      <c r="O424" s="15" t="n"/>
      <c r="P424" s="15" t="n"/>
      <c r="Q424" s="15" t="n">
        <v>1435444.26</v>
      </c>
      <c r="R424" s="15" t="n">
        <v>94412.98</v>
      </c>
      <c r="S424" s="15" t="n"/>
      <c r="T424" s="15" t="n"/>
      <c r="U424" s="15" t="n"/>
      <c r="V424" s="15" t="n">
        <f aca="false" ca="false" dt2D="false" dtr="false" t="normal">$M424/($J424+$K424)</f>
        <v>519.5819997282978</v>
      </c>
      <c r="W424" s="15" t="n">
        <f aca="false" ca="false" dt2D="false" dtr="false" t="normal">$M424/($J424+$K424)</f>
        <v>519.5819997282978</v>
      </c>
      <c r="X424" s="12" t="n">
        <v>2026</v>
      </c>
      <c r="Y424" s="15" t="n"/>
      <c r="Z424" s="28" t="n">
        <f aca="false" ca="false" dt2D="false" dtr="false" t="normal">AC424-R424</f>
        <v>18492810.380000003</v>
      </c>
      <c r="AA424" s="30" t="n">
        <v>815870.15</v>
      </c>
      <c r="AB424" s="30" t="n">
        <f aca="false" ca="false" dt2D="false" dtr="false" t="normal">+(J424*16.89+K424*28.62)*12</f>
        <v>619574.1120000001</v>
      </c>
      <c r="AC424" s="30" t="n">
        <f aca="false" ca="false" dt2D="false" dtr="false" t="normal">+(J424*16.89+K424*28.62)*12*30</f>
        <v>18587223.360000003</v>
      </c>
      <c r="AD424" s="4" t="n"/>
      <c r="AF424" s="33" t="n"/>
    </row>
    <row customHeight="true" ht="12.75" outlineLevel="0" r="425">
      <c r="A425" s="8" t="n">
        <f aca="false" ca="false" dt2D="false" dtr="false" t="normal">+A424+1</f>
        <v>385</v>
      </c>
      <c r="B425" s="8" t="n">
        <f aca="false" ca="false" dt2D="false" dtr="false" t="normal">+B424+1</f>
        <v>231</v>
      </c>
      <c r="C425" s="106" t="s">
        <v>60</v>
      </c>
      <c r="D425" s="8" t="s">
        <v>822</v>
      </c>
      <c r="E425" s="56" t="s">
        <v>58</v>
      </c>
      <c r="F425" s="12" t="s">
        <v>5</v>
      </c>
      <c r="G425" s="12" t="n">
        <v>9</v>
      </c>
      <c r="H425" s="12" t="n">
        <v>1</v>
      </c>
      <c r="I425" s="56" t="n">
        <v>2392.5</v>
      </c>
      <c r="J425" s="56" t="n">
        <v>2270.7</v>
      </c>
      <c r="K425" s="56" t="n">
        <v>121.8</v>
      </c>
      <c r="L425" s="55" t="n">
        <v>87</v>
      </c>
      <c r="M425" s="15" t="n">
        <f aca="false" ca="false" dt2D="false" dtr="false" t="normal">SUM(N425:R425)</f>
        <v>8586567.9</v>
      </c>
      <c r="N425" s="15" t="n"/>
      <c r="O425" s="15" t="n"/>
      <c r="P425" s="15" t="n"/>
      <c r="Q425" s="15" t="n">
        <v>1084330.64</v>
      </c>
      <c r="R425" s="15" t="n">
        <v>7502237.26</v>
      </c>
      <c r="S425" s="15" t="n"/>
      <c r="T425" s="15" t="n"/>
      <c r="U425" s="15" t="n"/>
      <c r="V425" s="15" t="n">
        <f aca="false" ca="false" dt2D="false" dtr="false" t="normal">$M425/($J425+$K425)</f>
        <v>3588.9521003134796</v>
      </c>
      <c r="W425" s="15" t="n">
        <f aca="false" ca="false" dt2D="false" dtr="false" t="normal">$M425/($J425+$K425)</f>
        <v>3588.9521003134796</v>
      </c>
      <c r="X425" s="12" t="n">
        <v>2026</v>
      </c>
      <c r="Y425" s="15" t="n"/>
      <c r="Z425" s="28" t="n">
        <f aca="false" ca="false" dt2D="false" dtr="false" t="normal">AC425-R425</f>
        <v>7559456.779999999</v>
      </c>
      <c r="AA425" s="30" t="n">
        <v>582274.17</v>
      </c>
      <c r="AB425" s="30" t="n">
        <f aca="false" ca="false" dt2D="false" dtr="false" t="normal">+(J425*16.89+K425*28.62)*12</f>
        <v>502056.468</v>
      </c>
      <c r="AC425" s="30" t="n">
        <f aca="false" ca="false" dt2D="false" dtr="false" t="normal">+(J425*16.89+K425*28.62)*12*30</f>
        <v>15061694.04</v>
      </c>
      <c r="AD425" s="4" t="n"/>
      <c r="AF425" s="33" t="n"/>
    </row>
    <row customHeight="true" ht="12.75" outlineLevel="0" r="426">
      <c r="A426" s="8" t="n">
        <f aca="false" ca="false" dt2D="false" dtr="false" t="normal">+A425+1</f>
        <v>386</v>
      </c>
      <c r="B426" s="8" t="n">
        <f aca="false" ca="false" dt2D="false" dtr="false" t="normal">+B425+1</f>
        <v>232</v>
      </c>
      <c r="C426" s="106" t="s">
        <v>60</v>
      </c>
      <c r="D426" s="8" t="s">
        <v>823</v>
      </c>
      <c r="E426" s="55" t="n">
        <v>1990</v>
      </c>
      <c r="F426" s="12" t="s">
        <v>5</v>
      </c>
      <c r="G426" s="12" t="n">
        <v>9</v>
      </c>
      <c r="H426" s="12" t="n">
        <v>1</v>
      </c>
      <c r="I426" s="56" t="n">
        <v>3220.3</v>
      </c>
      <c r="J426" s="56" t="n">
        <v>2758.2</v>
      </c>
      <c r="K426" s="56" t="n">
        <v>90</v>
      </c>
      <c r="L426" s="55" t="n">
        <v>102</v>
      </c>
      <c r="M426" s="15" t="n">
        <f aca="false" ca="false" dt2D="false" dtr="false" t="normal">SUM(N426:S426)</f>
        <v>9892552.73</v>
      </c>
      <c r="N426" s="15" t="n"/>
      <c r="O426" s="15" t="n"/>
      <c r="P426" s="15" t="n"/>
      <c r="Q426" s="15" t="n">
        <v>589941.58</v>
      </c>
      <c r="R426" s="15" t="n">
        <v>9302611.15</v>
      </c>
      <c r="S426" s="15" t="n"/>
      <c r="T426" s="15" t="n"/>
      <c r="U426" s="15" t="n"/>
      <c r="V426" s="15" t="n">
        <f aca="false" ca="false" dt2D="false" dtr="false" t="normal">$M426/($J426+$K426)</f>
        <v>3473.2647742433824</v>
      </c>
      <c r="W426" s="15" t="n">
        <f aca="false" ca="false" dt2D="false" dtr="false" t="normal">$M426/($J426+$K426)</f>
        <v>3473.2647742433824</v>
      </c>
      <c r="X426" s="12" t="n">
        <v>2026</v>
      </c>
      <c r="Y426" s="15" t="n"/>
      <c r="Z426" s="28" t="n">
        <f aca="false" ca="false" dt2D="false" dtr="false" t="normal">AC426-R426</f>
        <v>3729703.130000001</v>
      </c>
      <c r="AA426" s="30" t="n">
        <v>0</v>
      </c>
      <c r="AB426" s="30" t="n">
        <f aca="false" ca="false" dt2D="false" dtr="false" t="normal">+(J426*16.89+K426*28.62)*12</f>
        <v>589941.576</v>
      </c>
      <c r="AC426" s="30" t="n">
        <f aca="false" ca="false" dt2D="false" dtr="false" t="normal">+(J426*16.89+K426*28.62)*12*30-'[5]Лист1'!$AQ$199</f>
        <v>13032314.280000001</v>
      </c>
      <c r="AG426" s="57" t="n"/>
    </row>
    <row customHeight="true" ht="12.75" outlineLevel="0" r="427">
      <c r="A427" s="8" t="n">
        <f aca="false" ca="false" dt2D="false" dtr="false" t="normal">+A426+1</f>
        <v>387</v>
      </c>
      <c r="B427" s="8" t="n">
        <f aca="false" ca="false" dt2D="false" dtr="false" t="normal">+B426+1</f>
        <v>233</v>
      </c>
      <c r="C427" s="106" t="s">
        <v>60</v>
      </c>
      <c r="D427" s="8" t="s">
        <v>824</v>
      </c>
      <c r="E427" s="56" t="s">
        <v>53</v>
      </c>
      <c r="F427" s="12" t="s">
        <v>5</v>
      </c>
      <c r="G427" s="12" t="n">
        <v>9</v>
      </c>
      <c r="H427" s="12" t="n">
        <v>2</v>
      </c>
      <c r="I427" s="56" t="n">
        <v>6063.9</v>
      </c>
      <c r="J427" s="56" t="n">
        <v>5505.9</v>
      </c>
      <c r="K427" s="56" t="n">
        <v>558</v>
      </c>
      <c r="L427" s="55" t="n">
        <v>229</v>
      </c>
      <c r="M427" s="15" t="n">
        <f aca="false" ca="false" dt2D="false" dtr="false" t="normal">SUM(N427:R427)</f>
        <v>5788948.85</v>
      </c>
      <c r="N427" s="15" t="n"/>
      <c r="O427" s="15" t="n"/>
      <c r="P427" s="15" t="n"/>
      <c r="Q427" s="15" t="n">
        <v>1307575.33</v>
      </c>
      <c r="R427" s="15" t="n">
        <v>4481373.52</v>
      </c>
      <c r="S427" s="15" t="n"/>
      <c r="T427" s="15" t="n"/>
      <c r="U427" s="15" t="n"/>
      <c r="V427" s="15" t="n">
        <f aca="false" ca="false" dt2D="false" dtr="false" t="normal">$M427/($J427+$K427)</f>
        <v>954.6577037879912</v>
      </c>
      <c r="W427" s="15" t="n">
        <f aca="false" ca="false" dt2D="false" dtr="false" t="normal">$M427/($J427+$K427)</f>
        <v>954.6577037879912</v>
      </c>
      <c r="X427" s="12" t="n">
        <v>2026</v>
      </c>
      <c r="Y427" s="15" t="n"/>
      <c r="Z427" s="28" t="n">
        <f aca="false" ca="false" dt2D="false" dtr="false" t="normal">AC427-R427</f>
        <v>33216514.919999998</v>
      </c>
      <c r="AA427" s="30" t="n">
        <v>0</v>
      </c>
      <c r="AB427" s="30" t="n">
        <f aca="false" ca="false" dt2D="false" dtr="false" t="normal">+(J427*16.89+K427*28.62)*12</f>
        <v>1307575.332</v>
      </c>
      <c r="AC427" s="30" t="n">
        <f aca="false" ca="false" dt2D="false" dtr="false" t="normal">+(J427*16.89+K427*28.62)*12*30-'[7]Лист1'!$AQ$404</f>
        <v>37697888.44</v>
      </c>
      <c r="AD427" s="4" t="n"/>
      <c r="AF427" s="33" t="n"/>
    </row>
    <row customHeight="true" ht="12.75" outlineLevel="0" r="428">
      <c r="A428" s="8" t="n">
        <f aca="false" ca="false" dt2D="false" dtr="false" t="normal">+A427+1</f>
        <v>388</v>
      </c>
      <c r="B428" s="8" t="n">
        <f aca="false" ca="false" dt2D="false" dtr="false" t="normal">+B427+1</f>
        <v>234</v>
      </c>
      <c r="C428" s="106" t="s">
        <v>60</v>
      </c>
      <c r="D428" s="8" t="s">
        <v>825</v>
      </c>
      <c r="E428" s="56" t="s">
        <v>53</v>
      </c>
      <c r="F428" s="12" t="s">
        <v>5</v>
      </c>
      <c r="G428" s="12" t="n">
        <v>9</v>
      </c>
      <c r="H428" s="12" t="n">
        <v>1</v>
      </c>
      <c r="I428" s="56" t="n">
        <v>3339</v>
      </c>
      <c r="J428" s="56" t="n">
        <v>3339</v>
      </c>
      <c r="K428" s="56" t="n">
        <v>0</v>
      </c>
      <c r="L428" s="55" t="n">
        <v>149</v>
      </c>
      <c r="M428" s="15" t="n">
        <f aca="false" ca="false" dt2D="false" dtr="false" t="normal">SUM(N428:R428)</f>
        <v>4728071.08</v>
      </c>
      <c r="N428" s="15" t="n"/>
      <c r="O428" s="15" t="n"/>
      <c r="P428" s="15" t="n"/>
      <c r="Q428" s="15" t="n">
        <v>676748.52</v>
      </c>
      <c r="R428" s="15" t="n">
        <v>4051322.56</v>
      </c>
      <c r="S428" s="15" t="n"/>
      <c r="T428" s="15" t="n"/>
      <c r="U428" s="15" t="n"/>
      <c r="V428" s="15" t="n">
        <f aca="false" ca="false" dt2D="false" dtr="false" t="normal">$M428/($J428+$K428)</f>
        <v>1416.014100029949</v>
      </c>
      <c r="W428" s="15" t="n">
        <f aca="false" ca="false" dt2D="false" dtr="false" t="normal">$M428/($J428+$K428)</f>
        <v>1416.014100029949</v>
      </c>
      <c r="X428" s="12" t="n">
        <v>2026</v>
      </c>
      <c r="Y428" s="15" t="n"/>
      <c r="Z428" s="28" t="n">
        <f aca="false" ca="false" dt2D="false" dtr="false" t="normal">AC428-R428</f>
        <v>15170846.930000002</v>
      </c>
      <c r="AA428" s="30" t="n">
        <v>0</v>
      </c>
      <c r="AB428" s="30" t="n">
        <f aca="false" ca="false" dt2D="false" dtr="false" t="normal">+(J428*16.89+K428*28.62)*12</f>
        <v>676748.52</v>
      </c>
      <c r="AC428" s="30" t="n">
        <f aca="false" ca="false" dt2D="false" dtr="false" t="normal">+(J428*16.89+K428*28.62)*12*30-'[7]Лист1'!$AQ$405</f>
        <v>19222169.490000002</v>
      </c>
      <c r="AD428" s="4" t="n"/>
      <c r="AF428" s="33" t="n"/>
    </row>
    <row customHeight="true" ht="12.75" outlineLevel="0" r="429">
      <c r="A429" s="8" t="n">
        <f aca="false" ca="false" dt2D="false" dtr="false" t="normal">+A428+1</f>
        <v>389</v>
      </c>
      <c r="B429" s="8" t="n">
        <f aca="false" ca="false" dt2D="false" dtr="false" t="normal">+B428+1</f>
        <v>235</v>
      </c>
      <c r="C429" s="106" t="s">
        <v>214</v>
      </c>
      <c r="D429" s="8" t="s">
        <v>793</v>
      </c>
      <c r="E429" s="56" t="s">
        <v>452</v>
      </c>
      <c r="F429" s="12" t="s">
        <v>5</v>
      </c>
      <c r="G429" s="12" t="n">
        <v>4</v>
      </c>
      <c r="H429" s="12" t="n">
        <v>2</v>
      </c>
      <c r="I429" s="56" t="n">
        <v>1255.4</v>
      </c>
      <c r="J429" s="56" t="n">
        <v>1255.4</v>
      </c>
      <c r="K429" s="56" t="n">
        <v>0</v>
      </c>
      <c r="L429" s="55" t="n">
        <v>70</v>
      </c>
      <c r="M429" s="15" t="n">
        <f aca="false" ca="false" dt2D="false" dtr="false" t="normal">SUM(N429:R429)</f>
        <v>4755590.47</v>
      </c>
      <c r="N429" s="15" t="n"/>
      <c r="O429" s="15" t="n"/>
      <c r="P429" s="15" t="n"/>
      <c r="Q429" s="15" t="n">
        <v>195541.1</v>
      </c>
      <c r="R429" s="15" t="n">
        <v>4560049.37</v>
      </c>
      <c r="S429" s="15" t="n"/>
      <c r="T429" s="15" t="n"/>
      <c r="U429" s="15" t="n"/>
      <c r="V429" s="15" t="n">
        <f aca="false" ca="false" dt2D="false" dtr="false" t="normal">$M429/($J429+$K429)</f>
        <v>3788.1077505177627</v>
      </c>
      <c r="W429" s="15" t="n">
        <f aca="false" ca="false" dt2D="false" dtr="false" t="normal">$M429/($J429+$K429)</f>
        <v>3788.1077505177627</v>
      </c>
      <c r="X429" s="12" t="n">
        <v>2026</v>
      </c>
      <c r="Y429" s="15" t="n"/>
      <c r="Z429" s="28" t="n">
        <f aca="false" ca="false" dt2D="false" dtr="false" t="normal">AC429-R429</f>
        <v>1175964.540000001</v>
      </c>
      <c r="AA429" s="30" t="n">
        <v>0</v>
      </c>
      <c r="AB429" s="30" t="n">
        <f aca="false" ca="false" dt2D="false" dtr="false" t="normal">+(J429*12.98+K429*25.97)*12</f>
        <v>195541.10400000002</v>
      </c>
      <c r="AC429" s="30" t="n">
        <f aca="false" ca="false" dt2D="false" dtr="false" t="normal">+(J429*12.98+K429*25.97)*12*30-'[7]Лист1'!$AQ$781</f>
        <v>5736013.910000001</v>
      </c>
      <c r="AD429" s="4" t="n"/>
      <c r="AF429" s="33" t="n"/>
    </row>
    <row customHeight="true" ht="12.75" outlineLevel="0" r="430">
      <c r="A430" s="8" t="n">
        <f aca="false" ca="false" dt2D="false" dtr="false" t="normal">+A429+1</f>
        <v>390</v>
      </c>
      <c r="B430" s="8" t="n">
        <f aca="false" ca="false" dt2D="false" dtr="false" t="normal">+B429+1</f>
        <v>236</v>
      </c>
      <c r="C430" s="106" t="s">
        <v>214</v>
      </c>
      <c r="D430" s="8" t="s">
        <v>794</v>
      </c>
      <c r="E430" s="56" t="s">
        <v>336</v>
      </c>
      <c r="F430" s="12" t="s">
        <v>5</v>
      </c>
      <c r="G430" s="12" t="n">
        <v>4</v>
      </c>
      <c r="H430" s="12" t="n">
        <v>2</v>
      </c>
      <c r="I430" s="56" t="n">
        <v>1197.7</v>
      </c>
      <c r="J430" s="56" t="n">
        <v>1197.7</v>
      </c>
      <c r="K430" s="56" t="n">
        <v>0</v>
      </c>
      <c r="L430" s="55" t="n">
        <v>75</v>
      </c>
      <c r="M430" s="15" t="n">
        <f aca="false" ca="false" dt2D="false" dtr="false" t="normal">SUM(N430:R430)</f>
        <v>4537016.66</v>
      </c>
      <c r="N430" s="15" t="n"/>
      <c r="O430" s="15" t="n"/>
      <c r="P430" s="15" t="n"/>
      <c r="Q430" s="15" t="n">
        <v>186553.75</v>
      </c>
      <c r="R430" s="15" t="n">
        <v>4350462.91</v>
      </c>
      <c r="S430" s="15" t="n"/>
      <c r="T430" s="15" t="n"/>
      <c r="U430" s="15" t="n"/>
      <c r="V430" s="15" t="n">
        <f aca="false" ca="false" dt2D="false" dtr="false" t="normal">$M430/($J430+$K430)</f>
        <v>3788.1077565333558</v>
      </c>
      <c r="W430" s="15" t="n">
        <f aca="false" ca="false" dt2D="false" dtr="false" t="normal">$M430/($J430+$K430)</f>
        <v>3788.1077565333558</v>
      </c>
      <c r="X430" s="12" t="n">
        <v>2026</v>
      </c>
      <c r="Y430" s="15" t="n"/>
      <c r="Z430" s="28" t="n">
        <f aca="false" ca="false" dt2D="false" dtr="false" t="normal">AC430-R430</f>
        <v>1086527.42</v>
      </c>
      <c r="AA430" s="30" t="n">
        <v>0</v>
      </c>
      <c r="AB430" s="30" t="n">
        <f aca="false" ca="false" dt2D="false" dtr="false" t="normal">+(J430*12.98+K430*25.97)*12</f>
        <v>186553.752</v>
      </c>
      <c r="AC430" s="30" t="n">
        <f aca="false" ca="false" dt2D="false" dtr="false" t="normal">+(J430*12.98+K430*25.97)*12*30-'[7]Лист1'!$AQ$782</f>
        <v>5436990.33</v>
      </c>
      <c r="AD430" s="4" t="n"/>
      <c r="AF430" s="33" t="n"/>
    </row>
    <row customHeight="true" ht="12.75" outlineLevel="0" r="431">
      <c r="A431" s="8" t="n">
        <f aca="false" ca="false" dt2D="false" dtr="false" t="normal">+A430+1</f>
        <v>391</v>
      </c>
      <c r="B431" s="8" t="n">
        <f aca="false" ca="false" dt2D="false" dtr="false" t="normal">+B430+1</f>
        <v>237</v>
      </c>
      <c r="C431" s="106" t="s">
        <v>214</v>
      </c>
      <c r="D431" s="8" t="s">
        <v>797</v>
      </c>
      <c r="E431" s="56" t="s">
        <v>162</v>
      </c>
      <c r="F431" s="12" t="s">
        <v>5</v>
      </c>
      <c r="G431" s="12" t="n">
        <v>2</v>
      </c>
      <c r="H431" s="12" t="n">
        <v>2</v>
      </c>
      <c r="I431" s="56" t="n">
        <v>1000.4</v>
      </c>
      <c r="J431" s="56" t="n">
        <v>1000.4</v>
      </c>
      <c r="K431" s="56" t="n">
        <v>0</v>
      </c>
      <c r="L431" s="55" t="n">
        <v>40</v>
      </c>
      <c r="M431" s="15" t="n">
        <f aca="false" ca="false" dt2D="false" dtr="false" t="normal">SUM(N431:R431)</f>
        <v>4095305.8</v>
      </c>
      <c r="N431" s="15" t="n"/>
      <c r="O431" s="15" t="n"/>
      <c r="P431" s="15" t="n"/>
      <c r="Q431" s="15" t="n">
        <v>160485.65</v>
      </c>
      <c r="R431" s="15" t="n">
        <v>3934820.15</v>
      </c>
      <c r="S431" s="15" t="n"/>
      <c r="T431" s="15" t="n"/>
      <c r="U431" s="15" t="n"/>
      <c r="V431" s="15" t="n">
        <f aca="false" ca="false" dt2D="false" dtr="false" t="normal">$M431/($J431+$K431)</f>
        <v>4093.668332666933</v>
      </c>
      <c r="W431" s="15" t="n">
        <f aca="false" ca="false" dt2D="false" dtr="false" t="normal">$M431/($J431+$K431)</f>
        <v>4093.668332666933</v>
      </c>
      <c r="X431" s="12" t="n">
        <v>2026</v>
      </c>
      <c r="Y431" s="15" t="n"/>
      <c r="Z431" s="28" t="n">
        <f aca="false" ca="false" dt2D="false" dtr="false" t="normal">AC431-R431</f>
        <v>642610.0900000003</v>
      </c>
      <c r="AA431" s="30" t="n">
        <v>7904.64</v>
      </c>
      <c r="AB431" s="30" t="n">
        <f aca="false" ca="false" dt2D="false" dtr="false" t="normal">+(J431*12.71+K431*25.41)*12</f>
        <v>152581.008</v>
      </c>
      <c r="AC431" s="30" t="n">
        <f aca="false" ca="false" dt2D="false" dtr="false" t="normal">+(J431*12.71+K431*25.41)*12*30</f>
        <v>4577430.24</v>
      </c>
      <c r="AD431" s="4" t="n"/>
      <c r="AF431" s="33" t="n"/>
    </row>
    <row customHeight="true" ht="12.75" outlineLevel="0" r="432">
      <c r="A432" s="8" t="n">
        <f aca="false" ca="false" dt2D="false" dtr="false" t="normal">+A431+1</f>
        <v>392</v>
      </c>
      <c r="B432" s="8" t="n">
        <f aca="false" ca="false" dt2D="false" dtr="false" t="normal">+B431+1</f>
        <v>238</v>
      </c>
      <c r="C432" s="106" t="s">
        <v>214</v>
      </c>
      <c r="D432" s="8" t="s">
        <v>829</v>
      </c>
      <c r="E432" s="56" t="s">
        <v>58</v>
      </c>
      <c r="F432" s="12" t="s">
        <v>5</v>
      </c>
      <c r="G432" s="12" t="n">
        <v>2</v>
      </c>
      <c r="H432" s="12" t="n">
        <v>2</v>
      </c>
      <c r="I432" s="56" t="n">
        <v>1004.5</v>
      </c>
      <c r="J432" s="56" t="n">
        <v>1004.5</v>
      </c>
      <c r="K432" s="56" t="n">
        <v>0</v>
      </c>
      <c r="L432" s="55" t="n">
        <v>46</v>
      </c>
      <c r="M432" s="15" t="n">
        <f aca="false" ca="false" dt2D="false" dtr="false" t="normal">SUM(N432:R432)</f>
        <v>1063204.92</v>
      </c>
      <c r="N432" s="15" t="n"/>
      <c r="O432" s="15" t="n"/>
      <c r="P432" s="15" t="n"/>
      <c r="Q432" s="15" t="n">
        <v>153206.34</v>
      </c>
      <c r="R432" s="15" t="n">
        <v>909998.58</v>
      </c>
      <c r="S432" s="15" t="n"/>
      <c r="T432" s="15" t="n"/>
      <c r="U432" s="15" t="n"/>
      <c r="V432" s="15" t="n">
        <f aca="false" ca="false" dt2D="false" dtr="false" t="normal">$M432/($J432+$K432)</f>
        <v>1058.441931309109</v>
      </c>
      <c r="W432" s="15" t="n">
        <f aca="false" ca="false" dt2D="false" dtr="false" t="normal">$M432/($J432+$K432)</f>
        <v>1058.441931309109</v>
      </c>
      <c r="X432" s="12" t="n">
        <v>2026</v>
      </c>
      <c r="Y432" s="15" t="n"/>
      <c r="Z432" s="28" t="n">
        <f aca="false" ca="false" dt2D="false" dtr="false" t="normal">AC432-R432</f>
        <v>2622477.540000001</v>
      </c>
      <c r="AA432" s="30" t="n">
        <v>0</v>
      </c>
      <c r="AB432" s="30" t="n">
        <f aca="false" ca="false" dt2D="false" dtr="false" t="normal">+(J432*12.71+K432*25.41)*12</f>
        <v>153206.34000000003</v>
      </c>
      <c r="AC432" s="30" t="n">
        <f aca="false" ca="false" dt2D="false" dtr="false" t="normal">+(J432*12.71+K432*25.41)*12*30-'[7]Лист1'!$AQ$785</f>
        <v>3532476.120000001</v>
      </c>
      <c r="AD432" s="4" t="n"/>
      <c r="AF432" s="33" t="n"/>
    </row>
    <row customHeight="true" ht="12.75" outlineLevel="0" r="433">
      <c r="A433" s="8" t="n">
        <f aca="false" ca="false" dt2D="false" dtr="false" t="normal">+A432+1</f>
        <v>393</v>
      </c>
      <c r="B433" s="8" t="n">
        <f aca="false" ca="false" dt2D="false" dtr="false" t="normal">+B432+1</f>
        <v>239</v>
      </c>
      <c r="C433" s="106" t="s">
        <v>214</v>
      </c>
      <c r="D433" s="8" t="s">
        <v>832</v>
      </c>
      <c r="E433" s="56" t="s">
        <v>83</v>
      </c>
      <c r="F433" s="12" t="s">
        <v>5</v>
      </c>
      <c r="G433" s="12" t="n">
        <v>2</v>
      </c>
      <c r="H433" s="12" t="n">
        <v>2</v>
      </c>
      <c r="I433" s="56" t="n">
        <v>596.7</v>
      </c>
      <c r="J433" s="56" t="n">
        <v>596.7</v>
      </c>
      <c r="K433" s="56" t="n">
        <v>0</v>
      </c>
      <c r="L433" s="55" t="n">
        <v>38</v>
      </c>
      <c r="M433" s="15" t="n">
        <f aca="false" ca="false" dt2D="false" dtr="false" t="normal">SUM(N433:R433)</f>
        <v>5559460.2</v>
      </c>
      <c r="N433" s="15" t="n"/>
      <c r="O433" s="15" t="n">
        <v>2907022.53</v>
      </c>
      <c r="P433" s="15" t="n"/>
      <c r="Q433" s="15" t="n">
        <v>91008.68</v>
      </c>
      <c r="R433" s="15" t="n">
        <v>2561428.99</v>
      </c>
      <c r="S433" s="15" t="n"/>
      <c r="T433" s="15" t="n"/>
      <c r="U433" s="15" t="n"/>
      <c r="V433" s="15" t="n">
        <f aca="false" ca="false" dt2D="false" dtr="false" t="normal">$M433/($J433+$K433)</f>
        <v>9317.010558069382</v>
      </c>
      <c r="W433" s="15" t="n">
        <f aca="false" ca="false" dt2D="false" dtr="false" t="normal">$M433/($J433+$K433)</f>
        <v>9317.010558069382</v>
      </c>
      <c r="X433" s="12" t="n">
        <v>2026</v>
      </c>
      <c r="Y433" s="15" t="n"/>
      <c r="Z433" s="28" t="n">
        <f aca="false" ca="false" dt2D="false" dtr="false" t="normal">AC433-R433</f>
        <v>0</v>
      </c>
      <c r="AA433" s="30" t="n">
        <v>0</v>
      </c>
      <c r="AB433" s="30" t="n">
        <f aca="false" ca="false" dt2D="false" dtr="false" t="normal">+(J433*12.71+K433*25.41)*12</f>
        <v>91008.68400000001</v>
      </c>
      <c r="AC433" s="30" t="n">
        <f aca="false" ca="false" dt2D="false" dtr="false" t="normal">+(J433*12.71+K433*25.41)*12*30-'[7]Лист1'!$AQ$787</f>
        <v>2561428.9900000007</v>
      </c>
      <c r="AD433" s="4" t="n"/>
      <c r="AF433" s="33" t="n"/>
    </row>
    <row customHeight="true" ht="12.75" outlineLevel="0" r="434">
      <c r="A434" s="8" t="n">
        <f aca="false" ca="false" dt2D="false" dtr="false" t="normal">+A433+1</f>
        <v>394</v>
      </c>
      <c r="B434" s="8" t="n">
        <f aca="false" ca="false" dt2D="false" dtr="false" t="normal">+B433+1</f>
        <v>240</v>
      </c>
      <c r="C434" s="106" t="s">
        <v>214</v>
      </c>
      <c r="D434" s="8" t="s">
        <v>833</v>
      </c>
      <c r="E434" s="56" t="s">
        <v>94</v>
      </c>
      <c r="F434" s="12" t="s">
        <v>5</v>
      </c>
      <c r="G434" s="12" t="n">
        <v>5</v>
      </c>
      <c r="H434" s="12" t="n">
        <v>4</v>
      </c>
      <c r="I434" s="56" t="n">
        <v>2958.6</v>
      </c>
      <c r="J434" s="56" t="n">
        <v>2650.4</v>
      </c>
      <c r="K434" s="56" t="n">
        <v>274.2</v>
      </c>
      <c r="L434" s="55" t="n">
        <v>106</v>
      </c>
      <c r="M434" s="15" t="n">
        <f aca="false" ca="false" dt2D="false" dtr="false" t="normal">SUM(N434:R434)</f>
        <v>3855704.9000000004</v>
      </c>
      <c r="N434" s="15" t="n"/>
      <c r="O434" s="15" t="n"/>
      <c r="P434" s="15" t="n"/>
      <c r="Q434" s="15" t="n">
        <v>1341288.93</v>
      </c>
      <c r="R434" s="15" t="n">
        <v>2514415.97</v>
      </c>
      <c r="S434" s="15" t="n"/>
      <c r="T434" s="15" t="n"/>
      <c r="U434" s="15" t="n"/>
      <c r="V434" s="15" t="n">
        <f aca="false" ca="false" dt2D="false" dtr="false" t="normal">$M434/($J434+$K434)</f>
        <v>1318.369999316146</v>
      </c>
      <c r="W434" s="15" t="n">
        <f aca="false" ca="false" dt2D="false" dtr="false" t="normal">$M434/($J434+$K434)</f>
        <v>1318.369999316146</v>
      </c>
      <c r="X434" s="12" t="n">
        <v>2026</v>
      </c>
      <c r="Y434" s="15" t="n"/>
      <c r="Z434" s="28" t="n">
        <f aca="false" ca="false" dt2D="false" dtr="false" t="normal">AC434-R434</f>
        <v>12121026.190000001</v>
      </c>
      <c r="AA434" s="30" t="n">
        <v>853440.86</v>
      </c>
      <c r="AB434" s="30" t="n">
        <f aca="false" ca="false" dt2D="false" dtr="false" t="normal">+(J434*12.71+K434*25.41)*12</f>
        <v>487848.07200000004</v>
      </c>
      <c r="AC434" s="30" t="n">
        <f aca="false" ca="false" dt2D="false" dtr="false" t="normal">+(J434*12.71+K434*25.41)*12*30</f>
        <v>14635442.160000002</v>
      </c>
      <c r="AD434" s="4" t="n"/>
      <c r="AF434" s="33" t="n"/>
    </row>
    <row customHeight="true" ht="12.75" outlineLevel="0" r="435">
      <c r="A435" s="8" t="n">
        <f aca="false" ca="false" dt2D="false" dtr="false" t="normal">+A434+1</f>
        <v>395</v>
      </c>
      <c r="B435" s="8" t="s">
        <v>192</v>
      </c>
      <c r="C435" s="106" t="s">
        <v>214</v>
      </c>
      <c r="D435" s="8" t="s">
        <v>226</v>
      </c>
      <c r="E435" s="55" t="s">
        <v>94</v>
      </c>
      <c r="F435" s="12" t="s">
        <v>5</v>
      </c>
      <c r="G435" s="12" t="n">
        <v>4</v>
      </c>
      <c r="H435" s="12" t="n">
        <v>4</v>
      </c>
      <c r="I435" s="56" t="n">
        <v>3437.1</v>
      </c>
      <c r="J435" s="56" t="n">
        <v>3437.1</v>
      </c>
      <c r="K435" s="56" t="n">
        <v>0</v>
      </c>
      <c r="L435" s="55" t="n">
        <v>147</v>
      </c>
      <c r="M435" s="15" t="n">
        <f aca="false" ca="false" dt2D="false" dtr="false" t="normal">SUM(N435:S435)</f>
        <v>1934865.5</v>
      </c>
      <c r="N435" s="15" t="n"/>
      <c r="O435" s="15" t="n"/>
      <c r="P435" s="15" t="n"/>
      <c r="Q435" s="15" t="n">
        <v>332798.62</v>
      </c>
      <c r="R435" s="15" t="n">
        <v>1602066.88</v>
      </c>
      <c r="S435" s="15" t="n"/>
      <c r="T435" s="15" t="n"/>
      <c r="U435" s="15" t="n"/>
      <c r="V435" s="15" t="n">
        <f aca="false" ca="false" dt2D="false" dtr="false" t="normal">$M435/($J435+$K435)</f>
        <v>562.9354688545576</v>
      </c>
      <c r="W435" s="15" t="n">
        <f aca="false" ca="false" dt2D="false" dtr="false" t="normal">$M435/($J435+$K435)</f>
        <v>562.9354688545576</v>
      </c>
      <c r="X435" s="12" t="n">
        <v>2026</v>
      </c>
      <c r="Y435" s="15" t="n"/>
      <c r="Z435" s="28" t="n">
        <f aca="false" ca="false" dt2D="false" dtr="false" t="normal">AC435-R435</f>
        <v>14458814</v>
      </c>
      <c r="AA435" s="30" t="n">
        <v>2444347.3</v>
      </c>
      <c r="AB435" s="30" t="n">
        <f aca="false" ca="false" dt2D="false" dtr="false" t="normal">+(J435*12.98+K435*25.97)*12</f>
        <v>535362.696</v>
      </c>
      <c r="AC435" s="30" t="n">
        <f aca="false" ca="false" dt2D="false" dtr="false" t="normal">+(J435*12.98+K435*25.97)*12*30</f>
        <v>16060880.879999999</v>
      </c>
      <c r="AG435" s="57" t="n"/>
    </row>
    <row customHeight="true" ht="12.75" outlineLevel="0" r="436">
      <c r="A436" s="8" t="n">
        <f aca="false" ca="false" dt2D="false" dtr="false" t="normal">+A435+1</f>
        <v>396</v>
      </c>
      <c r="B436" s="8" t="n">
        <f aca="false" ca="false" dt2D="false" dtr="false" t="normal">+B434+1</f>
        <v>241</v>
      </c>
      <c r="C436" s="106" t="s">
        <v>214</v>
      </c>
      <c r="D436" s="8" t="s">
        <v>836</v>
      </c>
      <c r="E436" s="56" t="s">
        <v>162</v>
      </c>
      <c r="F436" s="12" t="s">
        <v>5</v>
      </c>
      <c r="G436" s="12" t="n">
        <v>4</v>
      </c>
      <c r="H436" s="12" t="n">
        <v>2</v>
      </c>
      <c r="I436" s="56" t="n">
        <v>3476.2</v>
      </c>
      <c r="J436" s="56" t="n">
        <v>3476.2</v>
      </c>
      <c r="K436" s="56" t="n">
        <v>0</v>
      </c>
      <c r="L436" s="55" t="n">
        <v>146</v>
      </c>
      <c r="M436" s="15" t="n">
        <f aca="false" ca="false" dt2D="false" dtr="false" t="normal">SUM(N436:R436)</f>
        <v>2084571.56</v>
      </c>
      <c r="N436" s="15" t="n"/>
      <c r="O436" s="15" t="n">
        <v>132588.39</v>
      </c>
      <c r="P436" s="15" t="n"/>
      <c r="Q436" s="15" t="n">
        <v>541452.91</v>
      </c>
      <c r="R436" s="15" t="n">
        <v>1410530.26</v>
      </c>
      <c r="S436" s="15" t="n"/>
      <c r="T436" s="15" t="n"/>
      <c r="U436" s="15" t="n"/>
      <c r="V436" s="15" t="n">
        <f aca="false" ca="false" dt2D="false" dtr="false" t="normal">$M436/($J436+$K436)</f>
        <v>599.6696277544446</v>
      </c>
      <c r="W436" s="15" t="n">
        <f aca="false" ca="false" dt2D="false" dtr="false" t="normal">$M436/($J436+$K436)</f>
        <v>599.6696277544446</v>
      </c>
      <c r="X436" s="12" t="n">
        <v>2026</v>
      </c>
      <c r="Y436" s="15" t="n"/>
      <c r="Z436" s="28" t="n">
        <f aca="false" ca="false" dt2D="false" dtr="false" t="normal">AC436-R436</f>
        <v>0</v>
      </c>
      <c r="AA436" s="30" t="n">
        <v>0</v>
      </c>
      <c r="AB436" s="30" t="n">
        <f aca="false" ca="false" dt2D="false" dtr="false" t="normal">+(J436*12.98+K436*25.97)*12</f>
        <v>541452.912</v>
      </c>
      <c r="AC436" s="30" t="n">
        <f aca="false" ca="false" dt2D="false" dtr="false" t="normal">+(J436*12.98+K436*25.97)*12*30-'[7]Лист1'!$AQ$772</f>
        <v>1410530.2599999998</v>
      </c>
      <c r="AD436" s="4" t="n"/>
      <c r="AF436" s="33" t="n"/>
    </row>
    <row customHeight="true" ht="12.75" outlineLevel="0" r="437">
      <c r="A437" s="8" t="n">
        <f aca="false" ca="false" dt2D="false" dtr="false" t="normal">+A436+1</f>
        <v>397</v>
      </c>
      <c r="B437" s="8" t="n">
        <f aca="false" ca="false" dt2D="false" dtr="false" t="normal">+B436+1</f>
        <v>242</v>
      </c>
      <c r="C437" s="106" t="s">
        <v>214</v>
      </c>
      <c r="D437" s="8" t="s">
        <v>837</v>
      </c>
      <c r="E437" s="56" t="s">
        <v>140</v>
      </c>
      <c r="F437" s="12" t="s">
        <v>5</v>
      </c>
      <c r="G437" s="12" t="n">
        <v>5</v>
      </c>
      <c r="H437" s="12" t="n">
        <v>2</v>
      </c>
      <c r="I437" s="56" t="n">
        <v>2430.4</v>
      </c>
      <c r="J437" s="56" t="n">
        <v>2184.6</v>
      </c>
      <c r="K437" s="56" t="n">
        <v>0</v>
      </c>
      <c r="L437" s="55" t="n">
        <v>107</v>
      </c>
      <c r="M437" s="15" t="n">
        <f aca="false" ca="false" dt2D="false" dtr="false" t="normal">SUM(N437:R437)</f>
        <v>9367866.55</v>
      </c>
      <c r="N437" s="15" t="n"/>
      <c r="O437" s="15" t="n">
        <v>7265421.78</v>
      </c>
      <c r="P437" s="15" t="n"/>
      <c r="Q437" s="15" t="n">
        <v>2102444.77</v>
      </c>
      <c r="R437" s="15" t="n"/>
      <c r="S437" s="15" t="n"/>
      <c r="T437" s="15" t="n"/>
      <c r="U437" s="15" t="n"/>
      <c r="V437" s="15" t="n">
        <f aca="false" ca="false" dt2D="false" dtr="false" t="normal">$M437/($J437+$K437)</f>
        <v>4288.138125972719</v>
      </c>
      <c r="W437" s="15" t="n">
        <f aca="false" ca="false" dt2D="false" dtr="false" t="normal">$M437/($J437+$K437)</f>
        <v>4288.138125972719</v>
      </c>
      <c r="X437" s="12" t="n">
        <v>2026</v>
      </c>
      <c r="Y437" s="15" t="n"/>
      <c r="Z437" s="28" t="n">
        <f aca="false" ca="false" dt2D="false" dtr="false" t="normal">AC437-R437</f>
        <v>-4624858.220000001</v>
      </c>
      <c r="AA437" s="30" t="n"/>
      <c r="AB437" s="30" t="n"/>
      <c r="AC437" s="30" t="n">
        <f aca="false" ca="false" dt2D="false" dtr="false" t="normal">+(J437*12.98+K437*25.97)*12*30-'[7]Лист1'!$AQ$772</f>
        <v>-4624858.220000001</v>
      </c>
      <c r="AD437" s="4" t="n"/>
      <c r="AF437" s="33" t="n"/>
    </row>
    <row customHeight="true" ht="12.75" outlineLevel="0" r="438">
      <c r="A438" s="8" t="n">
        <f aca="false" ca="false" dt2D="false" dtr="false" t="normal">+A437+1</f>
        <v>398</v>
      </c>
      <c r="B438" s="8" t="n">
        <f aca="false" ca="false" dt2D="false" dtr="false" t="normal">+B437+1</f>
        <v>243</v>
      </c>
      <c r="C438" s="106" t="s">
        <v>214</v>
      </c>
      <c r="D438" s="8" t="s">
        <v>785</v>
      </c>
      <c r="E438" s="56" t="s">
        <v>170</v>
      </c>
      <c r="F438" s="12" t="s">
        <v>5</v>
      </c>
      <c r="G438" s="12" t="n">
        <v>2</v>
      </c>
      <c r="H438" s="12" t="n">
        <v>2</v>
      </c>
      <c r="I438" s="56" t="n">
        <v>635.1</v>
      </c>
      <c r="J438" s="56" t="n">
        <v>635.1</v>
      </c>
      <c r="K438" s="56" t="n">
        <v>0</v>
      </c>
      <c r="L438" s="55" t="n">
        <v>33</v>
      </c>
      <c r="M438" s="15" t="n">
        <f aca="false" ca="false" dt2D="false" dtr="false" t="normal">SUM(N438:R438)</f>
        <v>672216.46</v>
      </c>
      <c r="N438" s="15" t="n"/>
      <c r="O438" s="15" t="n"/>
      <c r="P438" s="15" t="n"/>
      <c r="Q438" s="15" t="n">
        <v>96865.45</v>
      </c>
      <c r="R438" s="15" t="n">
        <v>575351.01</v>
      </c>
      <c r="S438" s="15" t="n"/>
      <c r="T438" s="15" t="n"/>
      <c r="U438" s="15" t="n"/>
      <c r="V438" s="15" t="n">
        <f aca="false" ca="false" dt2D="false" dtr="false" t="normal">$M438/($J438+$K438)</f>
        <v>1058.4419146591088</v>
      </c>
      <c r="W438" s="15" t="n">
        <f aca="false" ca="false" dt2D="false" dtr="false" t="normal">$M438/($J438+$K438)</f>
        <v>1058.4419146591088</v>
      </c>
      <c r="X438" s="12" t="n">
        <v>2026</v>
      </c>
      <c r="Y438" s="15" t="n"/>
      <c r="Z438" s="28" t="n">
        <f aca="false" ca="false" dt2D="false" dtr="false" t="normal">AC438-R438</f>
        <v>161910.46000000066</v>
      </c>
      <c r="AA438" s="30" t="n">
        <v>0</v>
      </c>
      <c r="AB438" s="30" t="n">
        <f aca="false" ca="false" dt2D="false" dtr="false" t="normal">+(J438*12.71+K438*25.41)*12</f>
        <v>96865.45200000002</v>
      </c>
      <c r="AC438" s="30" t="n">
        <f aca="false" ca="false" dt2D="false" dtr="false" t="normal">+(J438*12.71+K438*25.41)*12*30-'[7]Лист1'!$AQ$774</f>
        <v>737261.4700000007</v>
      </c>
      <c r="AD438" s="4" t="n"/>
      <c r="AF438" s="33" t="n"/>
    </row>
    <row customHeight="true" ht="12.75" outlineLevel="0" r="439">
      <c r="A439" s="8" t="n">
        <f aca="false" ca="false" dt2D="false" dtr="false" t="normal">+A438+1</f>
        <v>399</v>
      </c>
      <c r="B439" s="8" t="n">
        <f aca="false" ca="false" dt2D="false" dtr="false" t="normal">+B438+1</f>
        <v>244</v>
      </c>
      <c r="C439" s="106" t="s">
        <v>214</v>
      </c>
      <c r="D439" s="8" t="s">
        <v>786</v>
      </c>
      <c r="E439" s="56" t="s">
        <v>178</v>
      </c>
      <c r="F439" s="12" t="s">
        <v>5</v>
      </c>
      <c r="G439" s="12" t="n">
        <v>2</v>
      </c>
      <c r="H439" s="12" t="n">
        <v>3</v>
      </c>
      <c r="I439" s="56" t="n">
        <v>853.6</v>
      </c>
      <c r="J439" s="56" t="n">
        <v>853.6</v>
      </c>
      <c r="K439" s="56" t="n">
        <v>0</v>
      </c>
      <c r="L439" s="55" t="n">
        <v>40</v>
      </c>
      <c r="M439" s="15" t="n">
        <f aca="false" ca="false" dt2D="false" dtr="false" t="normal">SUM(N439:R439)</f>
        <v>3494355.3</v>
      </c>
      <c r="N439" s="15" t="n"/>
      <c r="O439" s="15" t="n"/>
      <c r="P439" s="15" t="n"/>
      <c r="Q439" s="15" t="n">
        <v>745564.27</v>
      </c>
      <c r="R439" s="15" t="n">
        <v>2748791.03</v>
      </c>
      <c r="S439" s="15" t="n"/>
      <c r="T439" s="15" t="n"/>
      <c r="U439" s="15" t="n"/>
      <c r="V439" s="15" t="n">
        <f aca="false" ca="false" dt2D="false" dtr="false" t="normal">$M439/($J439+$K439)</f>
        <v>4093.668345829428</v>
      </c>
      <c r="W439" s="15" t="n">
        <f aca="false" ca="false" dt2D="false" dtr="false" t="normal">$M439/($J439+$K439)</f>
        <v>4093.668345829428</v>
      </c>
      <c r="X439" s="12" t="n">
        <v>2026</v>
      </c>
      <c r="Y439" s="15" t="n"/>
      <c r="Z439" s="28" t="n">
        <f aca="false" ca="false" dt2D="false" dtr="false" t="normal">AC439-R439</f>
        <v>1156941.1300000008</v>
      </c>
      <c r="AA439" s="30" t="n">
        <v>615373.2</v>
      </c>
      <c r="AB439" s="30" t="n">
        <f aca="false" ca="false" dt2D="false" dtr="false" t="normal">+(J439*12.71+K439*25.41)*12</f>
        <v>130191.07200000001</v>
      </c>
      <c r="AC439" s="30" t="n">
        <f aca="false" ca="false" dt2D="false" dtr="false" t="normal">+(J439*12.71+K439*25.41)*12*30</f>
        <v>3905732.1600000006</v>
      </c>
      <c r="AD439" s="4" t="n"/>
      <c r="AF439" s="33" t="n"/>
    </row>
    <row customHeight="true" ht="12.75" outlineLevel="0" r="440">
      <c r="A440" s="8" t="n">
        <f aca="false" ca="false" dt2D="false" dtr="false" t="normal">+A439+1</f>
        <v>400</v>
      </c>
      <c r="B440" s="8" t="n">
        <f aca="false" ca="false" dt2D="false" dtr="false" t="normal">+B439+1</f>
        <v>245</v>
      </c>
      <c r="C440" s="106" t="s">
        <v>214</v>
      </c>
      <c r="D440" s="8" t="s">
        <v>787</v>
      </c>
      <c r="E440" s="56" t="s">
        <v>64</v>
      </c>
      <c r="F440" s="12" t="s">
        <v>5</v>
      </c>
      <c r="G440" s="12" t="n">
        <v>2</v>
      </c>
      <c r="H440" s="12" t="n">
        <v>3</v>
      </c>
      <c r="I440" s="56" t="n">
        <v>918.6</v>
      </c>
      <c r="J440" s="56" t="n">
        <v>918.6</v>
      </c>
      <c r="K440" s="56" t="n">
        <v>0</v>
      </c>
      <c r="L440" s="55" t="n">
        <v>34</v>
      </c>
      <c r="M440" s="15" t="n">
        <f aca="false" ca="false" dt2D="false" dtr="false" t="normal">SUM(N440:R440)</f>
        <v>3760443.74</v>
      </c>
      <c r="N440" s="15" t="n"/>
      <c r="O440" s="15" t="n"/>
      <c r="P440" s="15" t="n"/>
      <c r="Q440" s="15" t="n">
        <v>870138.49</v>
      </c>
      <c r="R440" s="15" t="n">
        <v>2890305.25</v>
      </c>
      <c r="S440" s="15" t="n"/>
      <c r="T440" s="15" t="n"/>
      <c r="U440" s="15" t="n"/>
      <c r="V440" s="15" t="n">
        <f aca="false" ca="false" dt2D="false" dtr="false" t="normal">$M440/($J440+$K440)</f>
        <v>4093.6683431308516</v>
      </c>
      <c r="W440" s="15" t="n">
        <f aca="false" ca="false" dt2D="false" dtr="false" t="normal">$M440/($J440+$K440)</f>
        <v>4093.6683431308516</v>
      </c>
      <c r="X440" s="12" t="n">
        <v>2026</v>
      </c>
      <c r="Y440" s="15" t="n"/>
      <c r="Z440" s="28" t="n">
        <f aca="false" ca="false" dt2D="false" dtr="false" t="normal">AC440-R440</f>
        <v>1312840.9100000001</v>
      </c>
      <c r="AA440" s="30" t="n">
        <v>730033.62</v>
      </c>
      <c r="AB440" s="30" t="n">
        <f aca="false" ca="false" dt2D="false" dtr="false" t="normal">+(J440*12.71+K440*25.41)*12</f>
        <v>140104.872</v>
      </c>
      <c r="AC440" s="30" t="n">
        <f aca="false" ca="false" dt2D="false" dtr="false" t="normal">+(J440*12.71+K440*25.41)*12*30</f>
        <v>4203146.16</v>
      </c>
      <c r="AD440" s="4" t="n"/>
      <c r="AF440" s="33" t="n"/>
    </row>
    <row customHeight="true" ht="12.75" outlineLevel="0" r="441">
      <c r="A441" s="8" t="n">
        <f aca="false" ca="false" dt2D="false" dtr="false" t="normal">+A440+1</f>
        <v>401</v>
      </c>
      <c r="B441" s="8" t="n">
        <f aca="false" ca="false" dt2D="false" dtr="false" t="normal">+B440+1</f>
        <v>246</v>
      </c>
      <c r="C441" s="106" t="s">
        <v>214</v>
      </c>
      <c r="D441" s="8" t="s">
        <v>789</v>
      </c>
      <c r="E441" s="56" t="s">
        <v>216</v>
      </c>
      <c r="F441" s="12" t="s">
        <v>5</v>
      </c>
      <c r="G441" s="12" t="n">
        <v>2</v>
      </c>
      <c r="H441" s="12" t="n">
        <v>2</v>
      </c>
      <c r="I441" s="56" t="n">
        <v>610.4</v>
      </c>
      <c r="J441" s="56" t="n">
        <v>610.4</v>
      </c>
      <c r="K441" s="56" t="n">
        <v>0</v>
      </c>
      <c r="L441" s="55" t="n">
        <v>32</v>
      </c>
      <c r="M441" s="15" t="n">
        <f aca="false" ca="false" dt2D="false" dtr="false" t="normal">SUM(N441:R441)</f>
        <v>2498775.16</v>
      </c>
      <c r="N441" s="15" t="n"/>
      <c r="O441" s="15" t="n"/>
      <c r="P441" s="15" t="n"/>
      <c r="Q441" s="15" t="n">
        <v>551810.25</v>
      </c>
      <c r="R441" s="15" t="n">
        <v>1946964.91</v>
      </c>
      <c r="S441" s="15" t="n"/>
      <c r="T441" s="15" t="n"/>
      <c r="U441" s="15" t="n"/>
      <c r="V441" s="15" t="n">
        <f aca="false" ca="false" dt2D="false" dtr="false" t="normal">$M441/($J441+$K441)</f>
        <v>4093.6683486238535</v>
      </c>
      <c r="W441" s="15" t="n">
        <f aca="false" ca="false" dt2D="false" dtr="false" t="normal">$M441/($J441+$K441)</f>
        <v>4093.6683486238535</v>
      </c>
      <c r="X441" s="12" t="n">
        <v>2026</v>
      </c>
      <c r="Y441" s="15" t="n"/>
      <c r="Z441" s="28" t="n">
        <f aca="false" ca="false" dt2D="false" dtr="false" t="normal">AC441-R441</f>
        <v>845981.3299999998</v>
      </c>
      <c r="AA441" s="30" t="n">
        <v>458712.04</v>
      </c>
      <c r="AB441" s="30" t="n">
        <f aca="false" ca="false" dt2D="false" dtr="false" t="normal">+(J441*12.71+K441*25.41)*12</f>
        <v>93098.208</v>
      </c>
      <c r="AC441" s="30" t="n">
        <f aca="false" ca="false" dt2D="false" dtr="false" t="normal">+(J441*12.71+K441*25.41)*12*30</f>
        <v>2792946.2399999998</v>
      </c>
      <c r="AD441" s="4" t="n"/>
      <c r="AF441" s="33" t="n"/>
    </row>
    <row customHeight="true" ht="12.75" outlineLevel="0" r="442">
      <c r="A442" s="8" t="n">
        <f aca="false" ca="false" dt2D="false" dtr="false" t="normal">+A441+1</f>
        <v>402</v>
      </c>
      <c r="B442" s="8" t="n">
        <f aca="false" ca="false" dt2D="false" dtr="false" t="normal">+B441+1</f>
        <v>247</v>
      </c>
      <c r="C442" s="106" t="s">
        <v>214</v>
      </c>
      <c r="D442" s="8" t="s">
        <v>790</v>
      </c>
      <c r="E442" s="56" t="s">
        <v>152</v>
      </c>
      <c r="F442" s="12" t="s">
        <v>5</v>
      </c>
      <c r="G442" s="12" t="n">
        <v>2</v>
      </c>
      <c r="H442" s="12" t="n">
        <v>2</v>
      </c>
      <c r="I442" s="56" t="n">
        <v>610.1</v>
      </c>
      <c r="J442" s="56" t="n">
        <v>610.1</v>
      </c>
      <c r="K442" s="56" t="n">
        <v>0</v>
      </c>
      <c r="L442" s="55" t="n">
        <v>28</v>
      </c>
      <c r="M442" s="15" t="n">
        <f aca="false" ca="false" dt2D="false" dtr="false" t="normal">SUM(N442:R442)</f>
        <v>2497547.06</v>
      </c>
      <c r="N442" s="15" t="n"/>
      <c r="O442" s="15" t="n">
        <v>1136254.73</v>
      </c>
      <c r="P442" s="15" t="n"/>
      <c r="Q442" s="15" t="n">
        <v>402636.59</v>
      </c>
      <c r="R442" s="15" t="n">
        <v>958655.74</v>
      </c>
      <c r="S442" s="15" t="n"/>
      <c r="T442" s="15" t="n"/>
      <c r="U442" s="15" t="n"/>
      <c r="V442" s="15" t="n">
        <f aca="false" ca="false" dt2D="false" dtr="false" t="normal">$M442/($J442+$K442)</f>
        <v>4093.66834945091</v>
      </c>
      <c r="W442" s="15" t="n">
        <f aca="false" ca="false" dt2D="false" dtr="false" t="normal">$M442/($J442+$K442)</f>
        <v>4093.66834945091</v>
      </c>
      <c r="X442" s="12" t="n">
        <v>2026</v>
      </c>
      <c r="Y442" s="15" t="n"/>
      <c r="Z442" s="28" t="n">
        <f aca="false" ca="false" dt2D="false" dtr="false" t="normal">AC442-R442</f>
        <v>1832917.8200000005</v>
      </c>
      <c r="AA442" s="30" t="n">
        <v>309584.14</v>
      </c>
      <c r="AB442" s="30" t="n">
        <f aca="false" ca="false" dt2D="false" dtr="false" t="normal">+(J442*12.71+K442*25.41)*12</f>
        <v>93052.45200000002</v>
      </c>
      <c r="AC442" s="30" t="n">
        <f aca="false" ca="false" dt2D="false" dtr="false" t="normal">+(J442*12.71+K442*25.41)*12*30</f>
        <v>2791573.5600000005</v>
      </c>
      <c r="AD442" s="4" t="n"/>
      <c r="AF442" s="33" t="n"/>
    </row>
    <row customHeight="true" ht="12.75" outlineLevel="0" r="443">
      <c r="A443" s="8" t="n">
        <f aca="false" ca="false" dt2D="false" dtr="false" t="normal">+A442+1</f>
        <v>403</v>
      </c>
      <c r="B443" s="8" t="n">
        <f aca="false" ca="false" dt2D="false" dtr="false" t="normal">+B442+1</f>
        <v>248</v>
      </c>
      <c r="C443" s="106" t="s">
        <v>214</v>
      </c>
      <c r="D443" s="8" t="s">
        <v>841</v>
      </c>
      <c r="E443" s="55" t="s">
        <v>216</v>
      </c>
      <c r="F443" s="12" t="s">
        <v>5</v>
      </c>
      <c r="G443" s="12" t="n">
        <v>4</v>
      </c>
      <c r="H443" s="12" t="n">
        <v>4</v>
      </c>
      <c r="I443" s="56" t="n">
        <v>3460.4</v>
      </c>
      <c r="J443" s="56" t="n">
        <v>3460.4</v>
      </c>
      <c r="K443" s="56" t="n">
        <v>0</v>
      </c>
      <c r="L443" s="55" t="n">
        <v>76</v>
      </c>
      <c r="M443" s="15" t="n">
        <f aca="false" ca="false" dt2D="false" dtr="false" t="normal">SUM(N443:S443)</f>
        <v>1927560.55</v>
      </c>
      <c r="N443" s="15" t="n"/>
      <c r="O443" s="15" t="n"/>
      <c r="P443" s="15" t="n"/>
      <c r="Q443" s="15" t="n">
        <v>1927560.55</v>
      </c>
      <c r="R443" s="15" t="n">
        <v>0</v>
      </c>
      <c r="S443" s="15" t="n"/>
      <c r="T443" s="15" t="n"/>
      <c r="U443" s="15" t="n"/>
      <c r="V443" s="15" t="n">
        <f aca="false" ca="false" dt2D="false" dtr="false" t="normal">$M443/($J443+$K443)</f>
        <v>557.0340278580511</v>
      </c>
      <c r="W443" s="15" t="n">
        <f aca="false" ca="false" dt2D="false" dtr="false" t="normal">$M443/($J443+$K443)</f>
        <v>557.0340278580511</v>
      </c>
      <c r="X443" s="12" t="n">
        <v>2026</v>
      </c>
      <c r="Y443" s="15" t="n"/>
      <c r="Z443" s="28" t="n">
        <f aca="false" ca="false" dt2D="false" dtr="false" t="normal">AC443-R443</f>
        <v>16169757.120000003</v>
      </c>
      <c r="AA443" s="30" t="n">
        <v>2941207.81</v>
      </c>
      <c r="AB443" s="30" t="n">
        <f aca="false" ca="false" dt2D="false" dtr="false" t="normal">+(J443*12.98+K443*25.97)*12</f>
        <v>538991.9040000001</v>
      </c>
      <c r="AC443" s="30" t="n">
        <f aca="false" ca="false" dt2D="false" dtr="false" t="normal">+(J443*12.98+K443*25.97)*12*30</f>
        <v>16169757.120000003</v>
      </c>
      <c r="AG443" s="57" t="n"/>
    </row>
    <row customHeight="true" ht="12.75" outlineLevel="0" r="444">
      <c r="A444" s="8" t="n">
        <f aca="false" ca="false" dt2D="false" dtr="false" t="normal">+A443+1</f>
        <v>404</v>
      </c>
      <c r="B444" s="8" t="n">
        <f aca="false" ca="false" dt2D="false" dtr="false" t="normal">+B443+1</f>
        <v>249</v>
      </c>
      <c r="C444" s="106" t="s">
        <v>214</v>
      </c>
      <c r="D444" s="8" t="s">
        <v>843</v>
      </c>
      <c r="E444" s="56" t="s">
        <v>152</v>
      </c>
      <c r="F444" s="12" t="s">
        <v>5</v>
      </c>
      <c r="G444" s="12" t="n">
        <v>4</v>
      </c>
      <c r="H444" s="12" t="n">
        <v>4</v>
      </c>
      <c r="I444" s="56" t="n">
        <v>3434.6</v>
      </c>
      <c r="J444" s="56" t="n">
        <v>3434.6</v>
      </c>
      <c r="K444" s="56" t="n">
        <v>0</v>
      </c>
      <c r="L444" s="55" t="n">
        <v>77</v>
      </c>
      <c r="M444" s="15" t="n">
        <f aca="false" ca="false" dt2D="false" dtr="false" t="normal">SUM(N444:R444)</f>
        <v>2059625.3</v>
      </c>
      <c r="N444" s="15" t="n"/>
      <c r="O444" s="15" t="n"/>
      <c r="P444" s="15" t="n"/>
      <c r="Q444" s="15" t="n">
        <v>534973.3</v>
      </c>
      <c r="R444" s="15" t="n">
        <v>1524652</v>
      </c>
      <c r="S444" s="15" t="n"/>
      <c r="T444" s="15" t="n"/>
      <c r="U444" s="15" t="n"/>
      <c r="V444" s="15" t="n">
        <f aca="false" ca="false" dt2D="false" dtr="false" t="normal">$M444/($J444+$K444)</f>
        <v>599.6696267396495</v>
      </c>
      <c r="W444" s="15" t="n">
        <f aca="false" ca="false" dt2D="false" dtr="false" t="normal">$M444/($J444+$K444)</f>
        <v>599.6696267396495</v>
      </c>
      <c r="X444" s="12" t="n">
        <v>2026</v>
      </c>
      <c r="Y444" s="15" t="n"/>
      <c r="Z444" s="28" t="n">
        <f aca="false" ca="false" dt2D="false" dtr="false" t="normal">AC444-R444</f>
        <v>9280941.959999999</v>
      </c>
      <c r="AA444" s="30" t="n">
        <v>0</v>
      </c>
      <c r="AB444" s="30" t="n">
        <f aca="false" ca="false" dt2D="false" dtr="false" t="normal">+(J444*12.98+K444*25.97)*12</f>
        <v>534973.296</v>
      </c>
      <c r="AC444" s="30" t="n">
        <f aca="false" ca="false" dt2D="false" dtr="false" t="normal">+(J444*12.98+K444*25.97)*12*30-'[7]Лист1'!$AQ$532</f>
        <v>10805593.959999999</v>
      </c>
      <c r="AD444" s="4" t="n"/>
      <c r="AF444" s="33" t="n"/>
    </row>
    <row customHeight="true" ht="12.75" outlineLevel="0" r="445">
      <c r="A445" s="8" t="n">
        <f aca="false" ca="false" dt2D="false" dtr="false" t="normal">+A444+1</f>
        <v>405</v>
      </c>
      <c r="B445" s="8" t="n">
        <f aca="false" ca="false" dt2D="false" dtr="false" t="normal">+B444+1</f>
        <v>250</v>
      </c>
      <c r="C445" s="106" t="s">
        <v>214</v>
      </c>
      <c r="D445" s="8" t="s">
        <v>232</v>
      </c>
      <c r="E445" s="55" t="s">
        <v>845</v>
      </c>
      <c r="F445" s="12" t="s">
        <v>5</v>
      </c>
      <c r="G445" s="12" t="n">
        <v>9</v>
      </c>
      <c r="H445" s="12" t="n">
        <v>3</v>
      </c>
      <c r="I445" s="56" t="n">
        <v>7514.8</v>
      </c>
      <c r="J445" s="56" t="n">
        <v>7331.2</v>
      </c>
      <c r="K445" s="56" t="n">
        <v>183.6</v>
      </c>
      <c r="L445" s="55" t="n">
        <v>335</v>
      </c>
      <c r="M445" s="15" t="n">
        <f aca="false" ca="false" dt2D="false" dtr="false" t="normal">SUM(N445:S445)</f>
        <v>9945165.46</v>
      </c>
      <c r="N445" s="15" t="n"/>
      <c r="O445" s="15" t="n"/>
      <c r="P445" s="15" t="n"/>
      <c r="Q445" s="15" t="n">
        <v>9065164.78</v>
      </c>
      <c r="R445" s="15" t="n">
        <v>193540.81</v>
      </c>
      <c r="S445" s="15" t="n">
        <v>686459.870000002</v>
      </c>
      <c r="T445" s="15" t="n"/>
      <c r="U445" s="15" t="n"/>
      <c r="V445" s="15" t="n">
        <f aca="false" ca="false" dt2D="false" dtr="false" t="normal">$M445/($J445+$K445)</f>
        <v>1323.4105312183958</v>
      </c>
      <c r="W445" s="15" t="n">
        <f aca="false" ca="false" dt2D="false" dtr="false" t="normal">$M445/($J445+$K445)</f>
        <v>1323.4105312183958</v>
      </c>
      <c r="X445" s="12" t="n">
        <v>2026</v>
      </c>
      <c r="Y445" s="15" t="n"/>
      <c r="Z445" s="28" t="n">
        <f aca="false" ca="false" dt2D="false" dtr="false" t="normal">AC445-R445</f>
        <v>47292911.51</v>
      </c>
      <c r="AA445" s="30" t="n">
        <v>8080632.27</v>
      </c>
      <c r="AB445" s="30" t="n">
        <f aca="false" ca="false" dt2D="false" dtr="false" t="normal">+(J445*17.26+K445*29.25)*12</f>
        <v>1582881.744</v>
      </c>
      <c r="AC445" s="30" t="n">
        <f aca="false" ca="false" dt2D="false" dtr="false" t="normal">+(J445*17.26+K445*29.25)*12*30</f>
        <v>47486452.32</v>
      </c>
      <c r="AG445" s="57" t="n"/>
    </row>
    <row customHeight="true" ht="12.75" outlineLevel="0" r="446">
      <c r="A446" s="8" t="n">
        <f aca="false" ca="false" dt2D="false" dtr="false" t="normal">+A445+1</f>
        <v>406</v>
      </c>
      <c r="B446" s="8" t="n">
        <f aca="false" ca="false" dt2D="false" dtr="false" t="normal">+B445+1</f>
        <v>251</v>
      </c>
      <c r="C446" s="106" t="s">
        <v>214</v>
      </c>
      <c r="D446" s="8" t="s">
        <v>846</v>
      </c>
      <c r="E446" s="56" t="s">
        <v>269</v>
      </c>
      <c r="F446" s="12" t="s">
        <v>5</v>
      </c>
      <c r="G446" s="12" t="n">
        <v>5</v>
      </c>
      <c r="H446" s="12" t="n">
        <v>4</v>
      </c>
      <c r="I446" s="56" t="n">
        <v>4191.9</v>
      </c>
      <c r="J446" s="56" t="n">
        <v>4191.9</v>
      </c>
      <c r="K446" s="56" t="n">
        <v>0</v>
      </c>
      <c r="L446" s="55" t="n">
        <v>193</v>
      </c>
      <c r="M446" s="15" t="n">
        <f aca="false" ca="false" dt2D="false" dtr="false" t="normal">SUM(N446:R446)</f>
        <v>2513755.1</v>
      </c>
      <c r="N446" s="15" t="n"/>
      <c r="O446" s="15" t="n"/>
      <c r="P446" s="15" t="n"/>
      <c r="Q446" s="15" t="n">
        <v>2513755.1</v>
      </c>
      <c r="R446" s="15" t="n"/>
      <c r="S446" s="15" t="n"/>
      <c r="T446" s="15" t="n"/>
      <c r="U446" s="15" t="n"/>
      <c r="V446" s="15" t="n">
        <f aca="false" ca="false" dt2D="false" dtr="false" t="normal">$M446/($J446+$K446)</f>
        <v>599.669624752499</v>
      </c>
      <c r="W446" s="15" t="n">
        <f aca="false" ca="false" dt2D="false" dtr="false" t="normal">$M446/($J446+$K446)</f>
        <v>599.669624752499</v>
      </c>
      <c r="X446" s="12" t="n">
        <v>2026</v>
      </c>
      <c r="Y446" s="15" t="n"/>
      <c r="Z446" s="28" t="n">
        <f aca="false" ca="false" dt2D="false" dtr="false" t="normal">AC446-R446</f>
        <v>19587910.319999997</v>
      </c>
      <c r="AA446" s="30" t="n">
        <v>3210832.52</v>
      </c>
      <c r="AB446" s="30" t="n">
        <f aca="false" ca="false" dt2D="false" dtr="false" t="normal">+(J446*12.98+K446*25.97)*12</f>
        <v>652930.3439999999</v>
      </c>
      <c r="AC446" s="30" t="n">
        <f aca="false" ca="false" dt2D="false" dtr="false" t="normal">+(J446*12.98+K446*25.97)*12*30</f>
        <v>19587910.319999997</v>
      </c>
      <c r="AD446" s="4" t="n"/>
      <c r="AF446" s="33" t="n"/>
    </row>
    <row customHeight="true" ht="12.75" outlineLevel="0" r="447">
      <c r="A447" s="8" t="n">
        <f aca="false" ca="false" dt2D="false" dtr="false" t="normal">+A446+1</f>
        <v>407</v>
      </c>
      <c r="B447" s="8" t="n">
        <f aca="false" ca="false" dt2D="false" dtr="false" t="normal">+B446+1</f>
        <v>252</v>
      </c>
      <c r="C447" s="106" t="s">
        <v>214</v>
      </c>
      <c r="D447" s="8" t="s">
        <v>849</v>
      </c>
      <c r="E447" s="56" t="s">
        <v>99</v>
      </c>
      <c r="F447" s="12" t="s">
        <v>5</v>
      </c>
      <c r="G447" s="12" t="n">
        <v>5</v>
      </c>
      <c r="H447" s="12" t="n">
        <v>4</v>
      </c>
      <c r="I447" s="56" t="n">
        <v>4258.2</v>
      </c>
      <c r="J447" s="56" t="n">
        <v>4258.2</v>
      </c>
      <c r="K447" s="56" t="n">
        <v>0</v>
      </c>
      <c r="L447" s="55" t="n">
        <v>196</v>
      </c>
      <c r="M447" s="15" t="n">
        <f aca="false" ca="false" dt2D="false" dtr="false" t="normal">SUM(N447:R447)</f>
        <v>2553513.2</v>
      </c>
      <c r="N447" s="15" t="n"/>
      <c r="O447" s="15" t="n"/>
      <c r="P447" s="15" t="n"/>
      <c r="Q447" s="15" t="n">
        <v>663257.23</v>
      </c>
      <c r="R447" s="15" t="n">
        <v>1890255.97</v>
      </c>
      <c r="S447" s="15" t="n"/>
      <c r="T447" s="15" t="n"/>
      <c r="U447" s="15" t="n"/>
      <c r="V447" s="15" t="n">
        <f aca="false" ca="false" dt2D="false" dtr="false" t="normal">$M447/($J447+$K447)</f>
        <v>599.6696256634259</v>
      </c>
      <c r="W447" s="15" t="n">
        <f aca="false" ca="false" dt2D="false" dtr="false" t="normal">$M447/($J447+$K447)</f>
        <v>599.6696256634259</v>
      </c>
      <c r="X447" s="12" t="n">
        <v>2026</v>
      </c>
      <c r="Y447" s="15" t="n"/>
      <c r="Z447" s="28" t="n">
        <f aca="false" ca="false" dt2D="false" dtr="false" t="normal">AC447-R447</f>
        <v>3814427.790000002</v>
      </c>
      <c r="AA447" s="30" t="n">
        <v>0</v>
      </c>
      <c r="AB447" s="30" t="n">
        <f aca="false" ca="false" dt2D="false" dtr="false" t="normal">+(J447*12.98+K447*25.97)*12</f>
        <v>663257.2320000001</v>
      </c>
      <c r="AC447" s="30" t="n">
        <f aca="false" ca="false" dt2D="false" dtr="false" t="normal">+(J447*12.98+K447*25.97)*12*30-'[7]Лист1'!$AQ$539</f>
        <v>5704683.760000002</v>
      </c>
      <c r="AD447" s="4" t="n"/>
      <c r="AF447" s="33" t="n"/>
    </row>
    <row customHeight="true" ht="12.75" outlineLevel="0" r="448">
      <c r="A448" s="8" t="n">
        <f aca="false" ca="false" dt2D="false" dtr="false" t="normal">+A447+1</f>
        <v>408</v>
      </c>
      <c r="B448" s="8" t="n">
        <f aca="false" ca="false" dt2D="false" dtr="false" t="normal">+B447+1</f>
        <v>253</v>
      </c>
      <c r="C448" s="106" t="s">
        <v>214</v>
      </c>
      <c r="D448" s="8" t="s">
        <v>850</v>
      </c>
      <c r="E448" s="56" t="s">
        <v>269</v>
      </c>
      <c r="F448" s="12" t="s">
        <v>5</v>
      </c>
      <c r="G448" s="12" t="n">
        <v>5</v>
      </c>
      <c r="H448" s="12" t="n">
        <v>3</v>
      </c>
      <c r="I448" s="56" t="n">
        <v>1720.72</v>
      </c>
      <c r="J448" s="56" t="n">
        <v>1432.42</v>
      </c>
      <c r="K448" s="56" t="n">
        <v>288.3</v>
      </c>
      <c r="L448" s="55" t="n">
        <v>63</v>
      </c>
      <c r="M448" s="15" t="n">
        <f aca="false" ca="false" dt2D="false" dtr="false" t="normal">SUM(N448:R448)</f>
        <v>1031863.52</v>
      </c>
      <c r="N448" s="15" t="n"/>
      <c r="O448" s="15" t="n"/>
      <c r="P448" s="15" t="n"/>
      <c r="Q448" s="15" t="n">
        <v>1031863.52</v>
      </c>
      <c r="R448" s="15" t="n"/>
      <c r="S448" s="15" t="n"/>
      <c r="T448" s="15" t="n"/>
      <c r="U448" s="15" t="n"/>
      <c r="V448" s="15" t="n">
        <f aca="false" ca="false" dt2D="false" dtr="false" t="normal">$M448/($J448+$K448)</f>
        <v>599.6696266679064</v>
      </c>
      <c r="W448" s="15" t="n">
        <f aca="false" ca="false" dt2D="false" dtr="false" t="normal">$M448/($J448+$K448)</f>
        <v>599.6696266679064</v>
      </c>
      <c r="X448" s="12" t="n">
        <v>2026</v>
      </c>
      <c r="Y448" s="15" t="n"/>
      <c r="Z448" s="28" t="n">
        <f aca="false" ca="false" dt2D="false" dtr="false" t="normal">AC448-R448</f>
        <v>9388786.536</v>
      </c>
      <c r="AA448" s="30" t="n">
        <v>1574161.32</v>
      </c>
      <c r="AB448" s="30" t="n">
        <f aca="false" ca="false" dt2D="false" dtr="false" t="normal">+(J448*12.98+K448*25.97)*12</f>
        <v>312959.5512</v>
      </c>
      <c r="AC448" s="30" t="n">
        <f aca="false" ca="false" dt2D="false" dtr="false" t="normal">+(J448*12.98+K448*25.97)*12*30</f>
        <v>9388786.536</v>
      </c>
      <c r="AD448" s="4" t="n"/>
      <c r="AF448" s="33" t="n"/>
    </row>
    <row customHeight="true" ht="12.75" outlineLevel="0" r="449">
      <c r="A449" s="8" t="n">
        <f aca="false" ca="false" dt2D="false" dtr="false" t="normal">+A448+1</f>
        <v>409</v>
      </c>
      <c r="B449" s="8" t="n">
        <f aca="false" ca="false" dt2D="false" dtr="false" t="normal">+B448+1</f>
        <v>254</v>
      </c>
      <c r="C449" s="106" t="s">
        <v>68</v>
      </c>
      <c r="D449" s="8" t="s">
        <v>236</v>
      </c>
      <c r="E449" s="55" t="s">
        <v>340</v>
      </c>
      <c r="F449" s="12" t="s">
        <v>5</v>
      </c>
      <c r="G449" s="12" t="n">
        <v>9</v>
      </c>
      <c r="H449" s="12" t="n">
        <v>1</v>
      </c>
      <c r="I449" s="56" t="n">
        <v>4100</v>
      </c>
      <c r="J449" s="56" t="n">
        <v>3015.4</v>
      </c>
      <c r="K449" s="56" t="n">
        <v>369.7</v>
      </c>
      <c r="L449" s="55" t="n">
        <v>56</v>
      </c>
      <c r="M449" s="15" t="n">
        <f aca="false" ca="false" dt2D="false" dtr="false" t="normal">SUM(N449:S449)</f>
        <v>3054947.49</v>
      </c>
      <c r="N449" s="15" t="n"/>
      <c r="O449" s="15" t="n"/>
      <c r="P449" s="15" t="n"/>
      <c r="Q449" s="15" t="n">
        <v>2827492.39</v>
      </c>
      <c r="R449" s="15" t="n">
        <v>0</v>
      </c>
      <c r="S449" s="15" t="n">
        <v>227455.1</v>
      </c>
      <c r="T449" s="15" t="n"/>
      <c r="U449" s="15" t="n"/>
      <c r="V449" s="15" t="n">
        <f aca="false" ca="false" dt2D="false" dtr="false" t="normal">$M449/($J449+$K449)</f>
        <v>902.4689049067975</v>
      </c>
      <c r="W449" s="15" t="n">
        <f aca="false" ca="false" dt2D="false" dtr="false" t="normal">$M449/($J449+$K449)</f>
        <v>902.4689049067975</v>
      </c>
      <c r="X449" s="12" t="n">
        <v>2026</v>
      </c>
      <c r="Y449" s="15" t="n"/>
      <c r="Z449" s="28" t="n">
        <f aca="false" ca="false" dt2D="false" dtr="false" t="normal">AC449-R449</f>
        <v>22629430.44</v>
      </c>
      <c r="AA449" s="30" t="n">
        <v>4107926.48</v>
      </c>
      <c r="AB449" s="30" t="n">
        <f aca="false" ca="false" dt2D="false" dtr="false" t="normal">+(J449*17.26+K449*29.25)*12</f>
        <v>754314.348</v>
      </c>
      <c r="AC449" s="30" t="n">
        <f aca="false" ca="false" dt2D="false" dtr="false" t="normal">+(J449*17.26+K449*29.25)*12*30</f>
        <v>22629430.44</v>
      </c>
      <c r="AD449" s="57" t="n"/>
      <c r="AG449" s="57" t="n"/>
    </row>
    <row customHeight="true" ht="12.75" outlineLevel="0" r="450">
      <c r="A450" s="8" t="n">
        <f aca="false" ca="false" dt2D="false" dtr="false" t="normal">+A449+1</f>
        <v>410</v>
      </c>
      <c r="B450" s="8" t="n">
        <f aca="false" ca="false" dt2D="false" dtr="false" t="normal">+B449+1</f>
        <v>255</v>
      </c>
      <c r="C450" s="106" t="s">
        <v>214</v>
      </c>
      <c r="D450" s="8" t="s">
        <v>805</v>
      </c>
      <c r="E450" s="55" t="s">
        <v>349</v>
      </c>
      <c r="F450" s="12" t="s">
        <v>5</v>
      </c>
      <c r="G450" s="12" t="n">
        <v>1</v>
      </c>
      <c r="H450" s="12" t="n">
        <v>5</v>
      </c>
      <c r="I450" s="56" t="n">
        <v>672.9</v>
      </c>
      <c r="J450" s="56" t="n">
        <v>672.9</v>
      </c>
      <c r="K450" s="56" t="n">
        <v>0</v>
      </c>
      <c r="L450" s="55" t="n">
        <v>33</v>
      </c>
      <c r="M450" s="15" t="n">
        <f aca="false" ca="false" dt2D="false" dtr="false" t="normal">SUM(N450:S450)</f>
        <v>3150505.0100000002</v>
      </c>
      <c r="N450" s="15" t="n"/>
      <c r="O450" s="15" t="n">
        <v>2509863.93</v>
      </c>
      <c r="P450" s="15" t="n"/>
      <c r="Q450" s="15" t="n">
        <v>102630.71</v>
      </c>
      <c r="R450" s="15" t="n">
        <v>538010.37</v>
      </c>
      <c r="S450" s="15" t="n"/>
      <c r="T450" s="15" t="n"/>
      <c r="U450" s="15" t="n"/>
      <c r="V450" s="15" t="n">
        <f aca="false" ca="false" dt2D="false" dtr="false" t="normal">$M450/($J450+$K450)</f>
        <v>4681.980992718087</v>
      </c>
      <c r="W450" s="15" t="n">
        <f aca="false" ca="false" dt2D="false" dtr="false" t="normal">$M450/($J450+$K450)</f>
        <v>4681.980992718087</v>
      </c>
      <c r="X450" s="12" t="n">
        <v>2026</v>
      </c>
      <c r="Y450" s="15" t="n"/>
      <c r="Z450" s="28" t="n">
        <f aca="false" ca="false" dt2D="false" dtr="false" t="normal">AC450-R450</f>
        <v>0</v>
      </c>
      <c r="AA450" s="30" t="n">
        <v>0</v>
      </c>
      <c r="AB450" s="30" t="n">
        <f aca="false" ca="false" dt2D="false" dtr="false" t="normal">+(J450*12.71+K450*25.41)*12</f>
        <v>102630.70800000001</v>
      </c>
      <c r="AC450" s="30" t="n">
        <f aca="false" ca="false" dt2D="false" dtr="false" t="normal">+(J450*12.71+K450*25.41)*12*30-'[7]Лист1'!$AQ$550</f>
        <v>538010.3700000001</v>
      </c>
      <c r="AG450" s="57" t="n"/>
    </row>
    <row customHeight="true" ht="12.75" outlineLevel="0" r="451">
      <c r="A451" s="8" t="n">
        <f aca="false" ca="false" dt2D="false" dtr="false" t="normal">+A450+1</f>
        <v>411</v>
      </c>
      <c r="B451" s="8" t="n">
        <f aca="false" ca="false" dt2D="false" dtr="false" t="normal">+B450+1</f>
        <v>256</v>
      </c>
      <c r="C451" s="106" t="s">
        <v>214</v>
      </c>
      <c r="D451" s="8" t="s">
        <v>855</v>
      </c>
      <c r="E451" s="55" t="s">
        <v>127</v>
      </c>
      <c r="F451" s="12" t="s">
        <v>5</v>
      </c>
      <c r="G451" s="12" t="n">
        <v>9</v>
      </c>
      <c r="H451" s="12" t="n">
        <v>1</v>
      </c>
      <c r="I451" s="56" t="n">
        <v>7939.1</v>
      </c>
      <c r="J451" s="56" t="n">
        <v>4311.9</v>
      </c>
      <c r="K451" s="56" t="n">
        <v>91.2</v>
      </c>
      <c r="L451" s="55" t="n">
        <v>226</v>
      </c>
      <c r="M451" s="15" t="n">
        <f aca="false" ca="false" dt2D="false" dtr="false" t="normal">SUM(N451:S451)</f>
        <v>1677736.87</v>
      </c>
      <c r="N451" s="15" t="n"/>
      <c r="O451" s="15" t="n"/>
      <c r="P451" s="181" t="n"/>
      <c r="Q451" s="15" t="n">
        <v>1677736.87</v>
      </c>
      <c r="R451" s="15" t="n">
        <v>0</v>
      </c>
      <c r="S451" s="15" t="n"/>
      <c r="T451" s="15" t="n"/>
      <c r="U451" s="15" t="n"/>
      <c r="V451" s="15" t="n">
        <f aca="false" ca="false" dt2D="false" dtr="false" t="normal">$M451/($J451+$K451)</f>
        <v>381.0353773477778</v>
      </c>
      <c r="W451" s="15" t="n">
        <f aca="false" ca="false" dt2D="false" dtr="false" t="normal">$M451/($J451+$K451)</f>
        <v>381.0353773477778</v>
      </c>
      <c r="X451" s="12" t="n">
        <v>2026</v>
      </c>
      <c r="Y451" s="15" t="n"/>
      <c r="Z451" s="28" t="n">
        <f aca="false" ca="false" dt2D="false" dtr="false" t="normal">AC451-R451</f>
        <v>27752757.840000004</v>
      </c>
      <c r="AA451" s="30" t="n">
        <v>4580809.01</v>
      </c>
      <c r="AB451" s="30" t="n">
        <f aca="false" ca="false" dt2D="false" dtr="false" t="normal">+(J451*17.26+K451*29.25)*12</f>
        <v>925091.9280000001</v>
      </c>
      <c r="AC451" s="30" t="n">
        <f aca="false" ca="false" dt2D="false" dtr="false" t="normal">+(J451*17.26+K451*29.25)*12*30</f>
        <v>27752757.840000004</v>
      </c>
      <c r="AG451" s="57" t="n"/>
    </row>
    <row customHeight="true" ht="12.75" outlineLevel="0" r="452">
      <c r="A452" s="8" t="n">
        <f aca="false" ca="false" dt2D="false" dtr="false" t="normal">+A451+1</f>
        <v>412</v>
      </c>
      <c r="B452" s="8" t="n">
        <f aca="false" ca="false" dt2D="false" dtr="false" t="normal">+B451+1</f>
        <v>257</v>
      </c>
      <c r="C452" s="106" t="s">
        <v>214</v>
      </c>
      <c r="D452" s="8" t="s">
        <v>813</v>
      </c>
      <c r="E452" s="56" t="s">
        <v>143</v>
      </c>
      <c r="F452" s="12" t="s">
        <v>5</v>
      </c>
      <c r="G452" s="12" t="n">
        <v>9</v>
      </c>
      <c r="H452" s="12" t="n">
        <v>1</v>
      </c>
      <c r="I452" s="56" t="n">
        <v>4367.2</v>
      </c>
      <c r="J452" s="56" t="n">
        <v>4285.1</v>
      </c>
      <c r="K452" s="56" t="n">
        <v>82.0999999999995</v>
      </c>
      <c r="L452" s="55" t="n">
        <v>209</v>
      </c>
      <c r="M452" s="15" t="n">
        <f aca="false" ca="false" dt2D="false" dtr="false" t="normal">SUM(N452:R452)</f>
        <v>6790063.24371217</v>
      </c>
      <c r="N452" s="15" t="n"/>
      <c r="O452" s="15" t="n"/>
      <c r="P452" s="15" t="n"/>
      <c r="Q452" s="15" t="n">
        <v>916347.01</v>
      </c>
      <c r="R452" s="15" t="n">
        <v>5873716.23371217</v>
      </c>
      <c r="S452" s="15" t="n"/>
      <c r="T452" s="15" t="n"/>
      <c r="U452" s="15" t="n"/>
      <c r="V452" s="15" t="n">
        <f aca="false" ca="false" dt2D="false" dtr="false" t="normal">$M452/($J452+$K452)</f>
        <v>1554.7864177761885</v>
      </c>
      <c r="W452" s="15" t="n">
        <f aca="false" ca="false" dt2D="false" dtr="false" t="normal">$M452/($J452+$K452)</f>
        <v>1554.7864177761885</v>
      </c>
      <c r="X452" s="12" t="n">
        <v>2026</v>
      </c>
      <c r="Y452" s="15" t="n"/>
      <c r="Z452" s="28" t="n">
        <f aca="false" ca="false" dt2D="false" dtr="false" t="normal">AC452-R452</f>
        <v>16168195.826287832</v>
      </c>
      <c r="AA452" s="30" t="n">
        <v>0</v>
      </c>
      <c r="AB452" s="30" t="n">
        <f aca="false" ca="false" dt2D="false" dtr="false" t="normal">+(J452*17.26+K452*29.25)*12</f>
        <v>916347.0120000001</v>
      </c>
      <c r="AC452" s="30" t="n">
        <f aca="false" ca="false" dt2D="false" dtr="false" t="normal">+(J452*17.26+K452*29.25)*12*30-'[7]Лист1'!$AQ$563</f>
        <v>22041912.060000002</v>
      </c>
      <c r="AD452" s="4" t="n"/>
      <c r="AF452" s="33" t="n"/>
    </row>
    <row customHeight="true" ht="12.75" outlineLevel="0" r="453">
      <c r="A453" s="8" t="n">
        <f aca="false" ca="false" dt2D="false" dtr="false" t="normal">+A452+1</f>
        <v>413</v>
      </c>
      <c r="B453" s="8" t="n">
        <f aca="false" ca="false" dt2D="false" dtr="false" t="normal">+B452+1</f>
        <v>258</v>
      </c>
      <c r="C453" s="106" t="s">
        <v>214</v>
      </c>
      <c r="D453" s="8" t="s">
        <v>857</v>
      </c>
      <c r="E453" s="55" t="s">
        <v>143</v>
      </c>
      <c r="F453" s="12" t="s">
        <v>5</v>
      </c>
      <c r="G453" s="12" t="n">
        <v>9</v>
      </c>
      <c r="H453" s="12" t="n">
        <v>1</v>
      </c>
      <c r="I453" s="56" t="n">
        <v>7939.1</v>
      </c>
      <c r="J453" s="56" t="n">
        <v>4285</v>
      </c>
      <c r="K453" s="56" t="n">
        <v>172.8</v>
      </c>
      <c r="L453" s="55" t="n">
        <v>234</v>
      </c>
      <c r="M453" s="15" t="n">
        <f aca="false" ca="false" dt2D="false" dtr="false" t="normal">SUM(N453:S453)</f>
        <v>1704009.69</v>
      </c>
      <c r="N453" s="15" t="n"/>
      <c r="O453" s="15" t="n"/>
      <c r="P453" s="181" t="n"/>
      <c r="Q453" s="15" t="n">
        <v>1704009.69</v>
      </c>
      <c r="R453" s="15" t="n">
        <v>0</v>
      </c>
      <c r="S453" s="15" t="n"/>
      <c r="T453" s="15" t="n"/>
      <c r="U453" s="15" t="n"/>
      <c r="V453" s="15" t="n">
        <f aca="false" ca="false" dt2D="false" dtr="false" t="normal">$M453/($J453+$K453)</f>
        <v>382.2535084570864</v>
      </c>
      <c r="W453" s="15" t="n">
        <f aca="false" ca="false" dt2D="false" dtr="false" t="normal">$M453/($J453+$K453)</f>
        <v>382.2535084570864</v>
      </c>
      <c r="X453" s="12" t="n">
        <v>2026</v>
      </c>
      <c r="Y453" s="15" t="n"/>
      <c r="Z453" s="28" t="n">
        <f aca="false" ca="false" dt2D="false" dtr="false" t="normal">AC453-R453</f>
        <v>28444860</v>
      </c>
      <c r="AA453" s="30" t="n">
        <v>4889387.62</v>
      </c>
      <c r="AB453" s="30" t="n">
        <f aca="false" ca="false" dt2D="false" dtr="false" t="normal">+(J453*17.26+K453*29.25)*12</f>
        <v>948162</v>
      </c>
      <c r="AC453" s="30" t="n">
        <f aca="false" ca="false" dt2D="false" dtr="false" t="normal">+(J453*17.26+K453*29.25)*12*30</f>
        <v>28444860</v>
      </c>
      <c r="AG453" s="57" t="n"/>
    </row>
    <row customHeight="true" ht="12.75" outlineLevel="0" r="454">
      <c r="A454" s="8" t="n">
        <f aca="false" ca="false" dt2D="false" dtr="false" t="normal">+A453+1</f>
        <v>414</v>
      </c>
      <c r="B454" s="8" t="n">
        <f aca="false" ca="false" dt2D="false" dtr="false" t="normal">+B453+1</f>
        <v>259</v>
      </c>
      <c r="C454" s="106" t="s">
        <v>214</v>
      </c>
      <c r="D454" s="8" t="s">
        <v>814</v>
      </c>
      <c r="E454" s="56" t="s">
        <v>152</v>
      </c>
      <c r="F454" s="12" t="s">
        <v>5</v>
      </c>
      <c r="G454" s="12" t="n">
        <v>4</v>
      </c>
      <c r="H454" s="12" t="n">
        <v>3</v>
      </c>
      <c r="I454" s="56" t="n">
        <v>845.4</v>
      </c>
      <c r="J454" s="56" t="n">
        <v>845.4</v>
      </c>
      <c r="K454" s="56" t="n">
        <v>0</v>
      </c>
      <c r="L454" s="55" t="n">
        <v>33</v>
      </c>
      <c r="M454" s="15" t="n">
        <f aca="false" ca="false" dt2D="false" dtr="false" t="normal">SUM(N454:R454)</f>
        <v>4132152.67</v>
      </c>
      <c r="N454" s="15" t="n"/>
      <c r="O454" s="15" t="n">
        <v>1925917.25</v>
      </c>
      <c r="P454" s="15" t="n"/>
      <c r="Q454" s="15" t="n">
        <v>753476.27</v>
      </c>
      <c r="R454" s="15" t="n">
        <v>1452759.15</v>
      </c>
      <c r="S454" s="15" t="n"/>
      <c r="T454" s="15" t="n"/>
      <c r="U454" s="15" t="n"/>
      <c r="V454" s="15" t="n">
        <f aca="false" ca="false" dt2D="false" dtr="false" t="normal">$M454/($J454+$K454)</f>
        <v>4887.807747811687</v>
      </c>
      <c r="W454" s="15" t="n">
        <f aca="false" ca="false" dt2D="false" dtr="false" t="normal">$M454/($J454+$K454)</f>
        <v>4887.807747811687</v>
      </c>
      <c r="X454" s="12" t="n">
        <v>2026</v>
      </c>
      <c r="Y454" s="15" t="n"/>
      <c r="Z454" s="28" t="n">
        <f aca="false" ca="false" dt2D="false" dtr="false" t="normal">AC454-R454</f>
        <v>2497625.9699999997</v>
      </c>
      <c r="AA454" s="30" t="n">
        <v>571019.14</v>
      </c>
      <c r="AB454" s="30" t="n">
        <f aca="false" ca="false" dt2D="false" dtr="false" t="normal">+(J454*12.98+K454*25.97)*12</f>
        <v>131679.504</v>
      </c>
      <c r="AC454" s="30" t="n">
        <f aca="false" ca="false" dt2D="false" dtr="false" t="normal">+(J454*12.98+K454*25.97)*12*30</f>
        <v>3950385.1199999996</v>
      </c>
      <c r="AD454" s="4" t="n"/>
      <c r="AF454" s="33" t="n"/>
    </row>
    <row customHeight="true" ht="12.75" outlineLevel="0" r="455">
      <c r="A455" s="8" t="n">
        <f aca="false" ca="false" dt2D="false" dtr="false" t="normal">+A454+1</f>
        <v>415</v>
      </c>
      <c r="B455" s="8" t="n">
        <f aca="false" ca="false" dt2D="false" dtr="false" t="normal">+B454+1</f>
        <v>260</v>
      </c>
      <c r="C455" s="106" t="s">
        <v>214</v>
      </c>
      <c r="D455" s="8" t="s">
        <v>816</v>
      </c>
      <c r="E455" s="55" t="s">
        <v>225</v>
      </c>
      <c r="F455" s="12" t="s">
        <v>5</v>
      </c>
      <c r="G455" s="12" t="n">
        <v>4</v>
      </c>
      <c r="H455" s="12" t="n">
        <v>4</v>
      </c>
      <c r="I455" s="56" t="n">
        <v>2735</v>
      </c>
      <c r="J455" s="56" t="n">
        <v>2484.4</v>
      </c>
      <c r="K455" s="56" t="n">
        <v>250.6</v>
      </c>
      <c r="L455" s="55" t="n">
        <v>122</v>
      </c>
      <c r="M455" s="15" t="n">
        <f aca="false" ca="false" dt2D="false" dtr="false" t="normal">SUM(N455:S455)</f>
        <v>6860405.909999999</v>
      </c>
      <c r="N455" s="15" t="n"/>
      <c r="O455" s="15" t="n">
        <v>4971475.27</v>
      </c>
      <c r="P455" s="15" t="n"/>
      <c r="Q455" s="15" t="n">
        <v>465067.13</v>
      </c>
      <c r="R455" s="15" t="n">
        <v>1423863.51</v>
      </c>
      <c r="S455" s="15" t="n"/>
      <c r="T455" s="15" t="n"/>
      <c r="U455" s="15" t="n"/>
      <c r="V455" s="15" t="n">
        <f aca="false" ca="false" dt2D="false" dtr="false" t="normal">$M455/($J455+$K455)</f>
        <v>2508.375104204753</v>
      </c>
      <c r="W455" s="15" t="n">
        <f aca="false" ca="false" dt2D="false" dtr="false" t="normal">$M455/($J455+$K455)</f>
        <v>2508.375104204753</v>
      </c>
      <c r="X455" s="12" t="n">
        <v>2026</v>
      </c>
      <c r="Y455" s="15" t="n"/>
      <c r="Z455" s="28" t="n">
        <f aca="false" ca="false" dt2D="false" dtr="false" t="normal">AC455-R455</f>
        <v>0</v>
      </c>
      <c r="AA455" s="30" t="n">
        <v>0</v>
      </c>
      <c r="AB455" s="30" t="n">
        <f aca="false" ca="false" dt2D="false" dtr="false" t="normal">+(J455*12.98+K455*25.97)*12</f>
        <v>465067.128</v>
      </c>
      <c r="AC455" s="30" t="n">
        <f aca="false" ca="false" dt2D="false" dtr="false" t="normal">+(J455*12.98+K455*25.97)*12*30-'[7]Лист1'!$AQ$569</f>
        <v>1423863.5099999998</v>
      </c>
      <c r="AG455" s="57" t="n"/>
    </row>
    <row customHeight="true" ht="12.75" outlineLevel="0" r="456">
      <c r="A456" s="8" t="n">
        <f aca="false" ca="false" dt2D="false" dtr="false" t="normal">+A455+1</f>
        <v>416</v>
      </c>
      <c r="B456" s="8" t="s">
        <v>192</v>
      </c>
      <c r="C456" s="106" t="s">
        <v>214</v>
      </c>
      <c r="D456" s="8" t="s">
        <v>244</v>
      </c>
      <c r="E456" s="55" t="n">
        <v>1971</v>
      </c>
      <c r="F456" s="12" t="s">
        <v>5</v>
      </c>
      <c r="G456" s="12" t="n">
        <v>5</v>
      </c>
      <c r="H456" s="12" t="n">
        <v>4</v>
      </c>
      <c r="I456" s="116" t="n">
        <v>4021.68</v>
      </c>
      <c r="J456" s="116" t="n">
        <v>3212.2</v>
      </c>
      <c r="K456" s="116" t="n">
        <v>201.5</v>
      </c>
      <c r="L456" s="55" t="n">
        <v>152</v>
      </c>
      <c r="M456" s="15" t="n">
        <f aca="false" ca="false" dt2D="false" dtr="false" t="normal">SUM(N456:S456)</f>
        <v>2284952.4</v>
      </c>
      <c r="N456" s="15" t="n"/>
      <c r="O456" s="15" t="n"/>
      <c r="P456" s="15" t="n"/>
      <c r="Q456" s="15" t="n">
        <v>563127.73</v>
      </c>
      <c r="R456" s="15" t="n">
        <v>1721824.67</v>
      </c>
      <c r="S456" s="15" t="n"/>
      <c r="T456" s="15" t="n"/>
      <c r="U456" s="15" t="n"/>
      <c r="V456" s="15" t="n">
        <f aca="false" ca="false" dt2D="false" dtr="false" t="normal">$M456/($J456+$K456)</f>
        <v>669.3477458476141</v>
      </c>
      <c r="W456" s="15" t="n">
        <f aca="false" ca="false" dt2D="false" dtr="false" t="normal">$M456/($J456+$K456)</f>
        <v>669.3477458476141</v>
      </c>
      <c r="X456" s="12" t="n">
        <v>2026</v>
      </c>
      <c r="Y456" s="15" t="n"/>
      <c r="Z456" s="28" t="n">
        <f aca="false" ca="false" dt2D="false" dtr="false" t="normal">AC456-R456</f>
        <v>5789100.030000001</v>
      </c>
      <c r="AA456" s="30" t="n">
        <v>0</v>
      </c>
      <c r="AB456" s="30" t="n">
        <f aca="false" ca="false" dt2D="false" dtr="false" t="normal">+(J456*12.98+K456*25.97)*12</f>
        <v>563127.7320000001</v>
      </c>
      <c r="AC456" s="30" t="n">
        <f aca="false" ca="false" dt2D="false" dtr="false" t="normal">+(J456*12.98+K456*25.97)*12*30-'[7]Лист1'!$AQ$570</f>
        <v>7510924.700000001</v>
      </c>
      <c r="AG456" s="57" t="n"/>
    </row>
    <row customHeight="true" ht="12.75" outlineLevel="0" r="457">
      <c r="A457" s="8" t="n">
        <f aca="false" ca="false" dt2D="false" dtr="false" t="normal">+A456+1</f>
        <v>417</v>
      </c>
      <c r="B457" s="8" t="n">
        <f aca="false" ca="false" dt2D="false" dtr="false" t="normal">B455+1</f>
        <v>261</v>
      </c>
      <c r="C457" s="106" t="s">
        <v>214</v>
      </c>
      <c r="D457" s="8" t="s">
        <v>862</v>
      </c>
      <c r="E457" s="55" t="s">
        <v>264</v>
      </c>
      <c r="F457" s="12" t="s">
        <v>5</v>
      </c>
      <c r="G457" s="12" t="n">
        <v>4</v>
      </c>
      <c r="H457" s="12" t="n">
        <v>6</v>
      </c>
      <c r="I457" s="56" t="n">
        <v>4964.7</v>
      </c>
      <c r="J457" s="56" t="n">
        <v>4964.7</v>
      </c>
      <c r="K457" s="56" t="n">
        <v>0</v>
      </c>
      <c r="L457" s="55" t="n">
        <v>207</v>
      </c>
      <c r="M457" s="15" t="n">
        <f aca="false" ca="false" dt2D="false" dtr="false" t="normal">SUM(N457:S457)</f>
        <v>2756694.42</v>
      </c>
      <c r="N457" s="15" t="n"/>
      <c r="O457" s="15" t="n"/>
      <c r="P457" s="15" t="n"/>
      <c r="Q457" s="15" t="n">
        <v>773301.67</v>
      </c>
      <c r="R457" s="15" t="n">
        <v>1983392.75</v>
      </c>
      <c r="S457" s="15" t="n"/>
      <c r="T457" s="15" t="n"/>
      <c r="U457" s="15" t="n"/>
      <c r="V457" s="15" t="n">
        <f aca="false" ca="false" dt2D="false" dtr="false" t="normal">$M457/($J457+$K457)</f>
        <v>555.2590126291619</v>
      </c>
      <c r="W457" s="15" t="n">
        <f aca="false" ca="false" dt2D="false" dtr="false" t="normal">$M457/($J457+$K457)</f>
        <v>555.2590126291619</v>
      </c>
      <c r="X457" s="12" t="n">
        <v>2026</v>
      </c>
      <c r="Y457" s="15" t="n"/>
      <c r="Z457" s="28" t="n">
        <f aca="false" ca="false" dt2D="false" dtr="false" t="normal">AC457-R457</f>
        <v>6083026.390000001</v>
      </c>
      <c r="AA457" s="30" t="n">
        <v>0</v>
      </c>
      <c r="AB457" s="30" t="n">
        <f aca="false" ca="false" dt2D="false" dtr="false" t="normal">+(J457*12.98+K457*25.97)*12</f>
        <v>773301.672</v>
      </c>
      <c r="AC457" s="30" t="n">
        <f aca="false" ca="false" dt2D="false" dtr="false" t="normal">+(J457*12.98+K457*25.97)*12*30-'[7]Лист1'!$AQ$571</f>
        <v>8066419.140000001</v>
      </c>
      <c r="AD457" s="33" t="n"/>
      <c r="AG457" s="57" t="n"/>
    </row>
    <row customHeight="true" ht="11.25" outlineLevel="0" r="458">
      <c r="A458" s="8" t="n">
        <f aca="false" ca="false" dt2D="false" dtr="false" t="normal">+A457+1</f>
        <v>418</v>
      </c>
      <c r="B458" s="8" t="n">
        <f aca="false" ca="false" dt2D="false" dtr="false" t="normal">B457+1</f>
        <v>262</v>
      </c>
      <c r="C458" s="106" t="s">
        <v>214</v>
      </c>
      <c r="D458" s="8" t="s">
        <v>864</v>
      </c>
      <c r="E458" s="56" t="s">
        <v>274</v>
      </c>
      <c r="F458" s="12" t="s">
        <v>5</v>
      </c>
      <c r="G458" s="12" t="n">
        <v>5</v>
      </c>
      <c r="H458" s="12" t="n">
        <v>8</v>
      </c>
      <c r="I458" s="56" t="n">
        <v>6176.6</v>
      </c>
      <c r="J458" s="56" t="n">
        <v>5910.7</v>
      </c>
      <c r="K458" s="56" t="n">
        <v>265.900000000001</v>
      </c>
      <c r="L458" s="55" t="n">
        <v>290</v>
      </c>
      <c r="M458" s="15" t="n">
        <f aca="false" ca="false" dt2D="false" dtr="false" t="normal">SUM(N458:R458)</f>
        <v>3703919.42</v>
      </c>
      <c r="N458" s="15" t="n"/>
      <c r="O458" s="15" t="n"/>
      <c r="P458" s="15" t="n"/>
      <c r="Q458" s="15" t="n">
        <v>1003515.71</v>
      </c>
      <c r="R458" s="15" t="n">
        <v>2700403.71</v>
      </c>
      <c r="S458" s="15" t="n"/>
      <c r="T458" s="15" t="n"/>
      <c r="U458" s="15" t="n"/>
      <c r="V458" s="15" t="n">
        <f aca="false" ca="false" dt2D="false" dtr="false" t="normal">$M458/($J458+$K458)</f>
        <v>599.6696273030469</v>
      </c>
      <c r="W458" s="15" t="n">
        <f aca="false" ca="false" dt2D="false" dtr="false" t="normal">$M458/($J458+$K458)</f>
        <v>599.6696273030469</v>
      </c>
      <c r="X458" s="12" t="n">
        <v>2026</v>
      </c>
      <c r="Y458" s="15" t="n"/>
      <c r="Z458" s="28" t="n">
        <f aca="false" ca="false" dt2D="false" dtr="false" t="normal">AC458-R458</f>
        <v>6195249.42000001</v>
      </c>
      <c r="AA458" s="30" t="n">
        <v>0</v>
      </c>
      <c r="AB458" s="30" t="n">
        <f aca="false" ca="false" dt2D="false" dtr="false" t="normal">+(J458*12.98+K458*25.97)*12</f>
        <v>1003515.7080000003</v>
      </c>
      <c r="AC458" s="30" t="n">
        <f aca="false" ca="false" dt2D="false" dtr="false" t="normal">+(J458*12.98+K458*25.97)*12*30-'[7]Лист1'!$AQ$573</f>
        <v>8895653.13000001</v>
      </c>
      <c r="AD458" s="4" t="n"/>
      <c r="AF458" s="33" t="n"/>
    </row>
    <row customHeight="true" ht="12.75" outlineLevel="0" r="459">
      <c r="A459" s="8" t="n">
        <f aca="false" ca="false" dt2D="false" dtr="false" t="normal">+A458+1</f>
        <v>419</v>
      </c>
      <c r="B459" s="8" t="n">
        <f aca="false" ca="false" dt2D="false" dtr="false" t="normal">B458+1</f>
        <v>263</v>
      </c>
      <c r="C459" s="106" t="s">
        <v>68</v>
      </c>
      <c r="D459" s="8" t="s">
        <v>247</v>
      </c>
      <c r="E459" s="55" t="s">
        <v>122</v>
      </c>
      <c r="F459" s="55" t="s">
        <v>5</v>
      </c>
      <c r="G459" s="55" t="s">
        <v>75</v>
      </c>
      <c r="H459" s="55" t="s">
        <v>96</v>
      </c>
      <c r="I459" s="56" t="n">
        <v>5658.4</v>
      </c>
      <c r="J459" s="56" t="n">
        <v>4959.9</v>
      </c>
      <c r="K459" s="56" t="n">
        <v>0</v>
      </c>
      <c r="L459" s="55" t="n">
        <v>203</v>
      </c>
      <c r="M459" s="15" t="n">
        <f aca="false" ca="false" dt2D="false" dtr="false" t="normal">SUM(N459:S459)</f>
        <v>3052352.06</v>
      </c>
      <c r="N459" s="15" t="n"/>
      <c r="O459" s="15" t="n"/>
      <c r="P459" s="15" t="n"/>
      <c r="Q459" s="15" t="n">
        <v>678055.59</v>
      </c>
      <c r="R459" s="15" t="n">
        <v>2374296.47</v>
      </c>
      <c r="S459" s="15" t="n"/>
      <c r="T459" s="15" t="n"/>
      <c r="U459" s="15" t="n"/>
      <c r="V459" s="15" t="n">
        <v>1100.71499223775</v>
      </c>
      <c r="W459" s="15" t="n">
        <v>1100.71499223775</v>
      </c>
      <c r="X459" s="12" t="n">
        <v>2026</v>
      </c>
      <c r="Y459" s="15" t="n"/>
      <c r="Z459" s="28" t="n">
        <f aca="false" ca="false" dt2D="false" dtr="false" t="normal">AC459-R459</f>
        <v>15888786.94</v>
      </c>
      <c r="AA459" s="30" t="n"/>
      <c r="AB459" s="30" t="n">
        <f aca="false" ca="false" dt2D="false" dtr="false" t="normal">+(J459*12.98+K459*25.97)*12</f>
        <v>772554.024</v>
      </c>
      <c r="AC459" s="30" t="n">
        <f aca="false" ca="false" dt2D="false" dtr="false" t="normal">+(J459*12.98+K459*25.97)*12*30+'[2]Лист1'!$BC$7</f>
        <v>18263083.41</v>
      </c>
    </row>
    <row customHeight="true" ht="12.75" outlineLevel="0" r="460">
      <c r="A460" s="8" t="n">
        <f aca="false" ca="false" dt2D="false" dtr="false" t="normal">+A459+1</f>
        <v>420</v>
      </c>
      <c r="B460" s="8" t="n">
        <f aca="false" ca="false" dt2D="false" dtr="false" t="normal">B459+1</f>
        <v>264</v>
      </c>
      <c r="C460" s="106" t="s">
        <v>68</v>
      </c>
      <c r="D460" s="8" t="s">
        <v>248</v>
      </c>
      <c r="E460" s="55" t="s">
        <v>90</v>
      </c>
      <c r="F460" s="55" t="s">
        <v>5</v>
      </c>
      <c r="G460" s="55" t="s">
        <v>75</v>
      </c>
      <c r="H460" s="55" t="s">
        <v>75</v>
      </c>
      <c r="I460" s="56" t="n">
        <v>4040.3</v>
      </c>
      <c r="J460" s="56" t="n">
        <v>3442.7</v>
      </c>
      <c r="K460" s="56" t="n">
        <v>0</v>
      </c>
      <c r="L460" s="55" t="n">
        <v>150</v>
      </c>
      <c r="M460" s="15" t="n">
        <f aca="false" ca="false" dt2D="false" dtr="false" t="normal">SUM(N460:S460)</f>
        <v>2308731.31</v>
      </c>
      <c r="N460" s="15" t="n"/>
      <c r="O460" s="15" t="n"/>
      <c r="P460" s="15" t="n"/>
      <c r="Q460" s="15" t="n">
        <v>512866.19</v>
      </c>
      <c r="R460" s="15" t="n">
        <v>1795865.12</v>
      </c>
      <c r="S460" s="15" t="n"/>
      <c r="T460" s="15" t="n"/>
      <c r="U460" s="15" t="n"/>
      <c r="V460" s="15" t="n">
        <v>1115.80506869608</v>
      </c>
      <c r="W460" s="15" t="n">
        <v>1115.80506869608</v>
      </c>
      <c r="X460" s="12" t="n">
        <v>2026</v>
      </c>
      <c r="Y460" s="15" t="n"/>
      <c r="Z460" s="28" t="n">
        <f aca="false" ca="false" dt2D="false" dtr="false" t="normal">AC460-R460</f>
        <v>17729668.53</v>
      </c>
      <c r="AA460" s="30" t="n"/>
      <c r="AB460" s="30" t="n">
        <f aca="false" ca="false" dt2D="false" dtr="false" t="normal">+(J460*12.98+K460*25.97)*12</f>
        <v>536234.952</v>
      </c>
      <c r="AC460" s="30" t="n">
        <f aca="false" ca="false" dt2D="false" dtr="false" t="normal">+(J460*12.98+K460*25.97)*12*30-'[2]Лист1'!$BC$8</f>
        <v>19525533.650000002</v>
      </c>
    </row>
    <row customHeight="true" ht="12.75" outlineLevel="0" r="461">
      <c r="A461" s="8" t="n">
        <f aca="false" ca="false" dt2D="false" dtr="false" t="normal">+A460+1</f>
        <v>421</v>
      </c>
      <c r="B461" s="8" t="s">
        <v>192</v>
      </c>
      <c r="C461" s="106" t="s">
        <v>214</v>
      </c>
      <c r="D461" s="8" t="s">
        <v>253</v>
      </c>
      <c r="E461" s="55" t="s">
        <v>157</v>
      </c>
      <c r="F461" s="12" t="s">
        <v>5</v>
      </c>
      <c r="G461" s="12" t="n">
        <v>5</v>
      </c>
      <c r="H461" s="12" t="n">
        <v>6</v>
      </c>
      <c r="I461" s="56" t="n">
        <v>5011.7</v>
      </c>
      <c r="J461" s="56" t="n">
        <v>4019.3</v>
      </c>
      <c r="K461" s="56" t="n">
        <v>992.4</v>
      </c>
      <c r="L461" s="55" t="n">
        <v>185</v>
      </c>
      <c r="M461" s="15" t="n">
        <f aca="false" ca="false" dt2D="false" dtr="false" t="normal">SUM(N461:S461)</f>
        <v>1612395.6</v>
      </c>
      <c r="N461" s="15" t="n"/>
      <c r="O461" s="15" t="n"/>
      <c r="P461" s="15" t="n"/>
      <c r="Q461" s="15" t="n">
        <v>1216092.34</v>
      </c>
      <c r="R461" s="15" t="n">
        <v>396303.26</v>
      </c>
      <c r="S461" s="15" t="n"/>
      <c r="T461" s="15" t="n"/>
      <c r="U461" s="15" t="n"/>
      <c r="V461" s="15" t="n">
        <f aca="false" ca="false" dt2D="false" dtr="false" t="normal">$M461/($J461+$K461)</f>
        <v>321.7262805036216</v>
      </c>
      <c r="W461" s="15" t="n">
        <f aca="false" ca="false" dt2D="false" dtr="false" t="normal">$M461/($J461+$K461)</f>
        <v>321.7262805036216</v>
      </c>
      <c r="X461" s="12" t="n">
        <v>2026</v>
      </c>
      <c r="Y461" s="15" t="n"/>
      <c r="Z461" s="28" t="n">
        <f aca="false" ca="false" dt2D="false" dtr="false" t="normal">AC461-R461</f>
        <v>27663227.859999996</v>
      </c>
      <c r="AA461" s="30" t="n">
        <v>5060842.5</v>
      </c>
      <c r="AB461" s="30" t="n">
        <f aca="false" ca="false" dt2D="false" dtr="false" t="normal">+(J461*12.98+K461*25.97)*12</f>
        <v>935317.7039999999</v>
      </c>
      <c r="AC461" s="30" t="n">
        <f aca="false" ca="false" dt2D="false" dtr="false" t="normal">+(J461*12.98+K461*25.97)*12*30</f>
        <v>28059531.119999997</v>
      </c>
      <c r="AG461" s="57" t="n"/>
    </row>
    <row customHeight="true" ht="12.75" outlineLevel="0" r="462">
      <c r="A462" s="8" t="n">
        <f aca="false" ca="false" dt2D="false" dtr="false" t="normal">+A461+1</f>
        <v>422</v>
      </c>
      <c r="B462" s="8" t="n">
        <f aca="false" ca="false" dt2D="false" dtr="false" t="normal">B460+1</f>
        <v>265</v>
      </c>
      <c r="C462" s="106" t="s">
        <v>214</v>
      </c>
      <c r="D462" s="8" t="s">
        <v>868</v>
      </c>
      <c r="E462" s="56" t="s">
        <v>349</v>
      </c>
      <c r="F462" s="12" t="s">
        <v>5</v>
      </c>
      <c r="G462" s="12" t="n">
        <v>4</v>
      </c>
      <c r="H462" s="12" t="n">
        <v>2</v>
      </c>
      <c r="I462" s="56" t="n">
        <v>1443.6</v>
      </c>
      <c r="J462" s="56" t="n">
        <v>1268.4</v>
      </c>
      <c r="K462" s="56" t="n">
        <v>175.2</v>
      </c>
      <c r="L462" s="55" t="n">
        <v>53</v>
      </c>
      <c r="M462" s="15" t="n">
        <f aca="false" ca="false" dt2D="false" dtr="false" t="normal">SUM(N462:R462)</f>
        <v>3915014.33</v>
      </c>
      <c r="N462" s="15" t="n"/>
      <c r="O462" s="15" t="n"/>
      <c r="P462" s="15" t="n"/>
      <c r="Q462" s="15" t="n">
        <v>252165.31</v>
      </c>
      <c r="R462" s="15" t="n">
        <v>3662849.02</v>
      </c>
      <c r="S462" s="15" t="n"/>
      <c r="T462" s="15" t="n"/>
      <c r="U462" s="15" t="n"/>
      <c r="V462" s="15" t="n">
        <f aca="false" ca="false" dt2D="false" dtr="false" t="normal">$M462/($J462+$K462)</f>
        <v>2711.980001385425</v>
      </c>
      <c r="W462" s="15" t="n">
        <f aca="false" ca="false" dt2D="false" dtr="false" t="normal">$M462/($J462+$K462)</f>
        <v>2711.980001385425</v>
      </c>
      <c r="X462" s="12" t="n">
        <v>2026</v>
      </c>
      <c r="Y462" s="15" t="n"/>
      <c r="Z462" s="28" t="n">
        <f aca="false" ca="false" dt2D="false" dtr="false" t="normal">AC462-R462</f>
        <v>1794728.8700000006</v>
      </c>
      <c r="AA462" s="30" t="n">
        <v>0</v>
      </c>
      <c r="AB462" s="30" t="n">
        <f aca="false" ca="false" dt2D="false" dtr="false" t="normal">+(J462*12.98+K462*25.97)*12</f>
        <v>252165.31200000003</v>
      </c>
      <c r="AC462" s="30" t="n">
        <f aca="false" ca="false" dt2D="false" dtr="false" t="normal">+(J462*12.98+K462*25.97)*12*30-'[7]Лист1'!$AQ$583</f>
        <v>5457577.890000001</v>
      </c>
      <c r="AD462" s="4" t="n"/>
      <c r="AF462" s="33" t="n"/>
    </row>
    <row customHeight="true" ht="12.75" outlineLevel="0" r="463">
      <c r="A463" s="8" t="n">
        <f aca="false" ca="false" dt2D="false" dtr="false" t="normal">+A462+1</f>
        <v>423</v>
      </c>
      <c r="B463" s="8" t="n">
        <f aca="false" ca="false" dt2D="false" dtr="false" t="normal">B462+1</f>
        <v>266</v>
      </c>
      <c r="C463" s="106" t="s">
        <v>214</v>
      </c>
      <c r="D463" s="8" t="s">
        <v>474</v>
      </c>
      <c r="E463" s="55" t="s">
        <v>228</v>
      </c>
      <c r="F463" s="12" t="s">
        <v>5</v>
      </c>
      <c r="G463" s="12" t="n">
        <v>5</v>
      </c>
      <c r="H463" s="12" t="n">
        <v>2</v>
      </c>
      <c r="I463" s="56" t="n">
        <v>1596.4</v>
      </c>
      <c r="J463" s="56" t="n">
        <v>1596.4</v>
      </c>
      <c r="K463" s="56" t="n">
        <v>0</v>
      </c>
      <c r="L463" s="55" t="n">
        <v>61</v>
      </c>
      <c r="M463" s="15" t="n">
        <f aca="false" ca="false" dt2D="false" dtr="false" t="normal">SUM(N463:S463)</f>
        <v>832307.77</v>
      </c>
      <c r="N463" s="15" t="n"/>
      <c r="O463" s="15" t="n"/>
      <c r="P463" s="15" t="n"/>
      <c r="Q463" s="15" t="n">
        <v>518980.35</v>
      </c>
      <c r="R463" s="15" t="n">
        <v>313327.42</v>
      </c>
      <c r="S463" s="15" t="n"/>
      <c r="T463" s="15" t="n"/>
      <c r="U463" s="15" t="n"/>
      <c r="V463" s="15" t="n">
        <f aca="false" ca="false" dt2D="false" dtr="false" t="normal">$M463/($J463+$K463)</f>
        <v>521.365428464044</v>
      </c>
      <c r="W463" s="15" t="n">
        <f aca="false" ca="false" dt2D="false" dtr="false" t="normal">$M463/($J463+$K463)</f>
        <v>521.365428464044</v>
      </c>
      <c r="X463" s="12" t="n">
        <v>2026</v>
      </c>
      <c r="Y463" s="15" t="n"/>
      <c r="Z463" s="28" t="n">
        <f aca="false" ca="false" dt2D="false" dtr="false" t="normal">AC463-R463</f>
        <v>7146330.500000001</v>
      </c>
      <c r="AA463" s="30" t="n">
        <v>270325.09</v>
      </c>
      <c r="AB463" s="30" t="n">
        <f aca="false" ca="false" dt2D="false" dtr="false" t="normal">+(J463*12.98+K463*25.97)*12</f>
        <v>248655.26400000002</v>
      </c>
      <c r="AC463" s="30" t="n">
        <f aca="false" ca="false" dt2D="false" dtr="false" t="normal">+(J463*12.98+K463*25.97)*12*30</f>
        <v>7459657.920000001</v>
      </c>
      <c r="AG463" s="57" t="n"/>
    </row>
    <row customHeight="true" ht="12.75" outlineLevel="0" r="464">
      <c r="A464" s="8" t="n">
        <f aca="false" ca="false" dt2D="false" dtr="false" t="normal">+A463+1</f>
        <v>424</v>
      </c>
      <c r="B464" s="8" t="n">
        <f aca="false" ca="false" dt2D="false" dtr="false" t="normal">B463+1</f>
        <v>267</v>
      </c>
      <c r="C464" s="106" t="s">
        <v>214</v>
      </c>
      <c r="D464" s="8" t="s">
        <v>826</v>
      </c>
      <c r="E464" s="56" t="s">
        <v>349</v>
      </c>
      <c r="F464" s="12" t="s">
        <v>5</v>
      </c>
      <c r="G464" s="12" t="n">
        <v>2</v>
      </c>
      <c r="H464" s="12" t="n">
        <v>2</v>
      </c>
      <c r="I464" s="56" t="n">
        <v>730.1</v>
      </c>
      <c r="J464" s="56" t="n">
        <v>730.1</v>
      </c>
      <c r="K464" s="56" t="n">
        <v>0</v>
      </c>
      <c r="L464" s="55" t="n">
        <v>33</v>
      </c>
      <c r="M464" s="15" t="n">
        <f aca="false" ca="false" dt2D="false" dtr="false" t="normal">SUM(N464:R464)</f>
        <v>2988787.26</v>
      </c>
      <c r="N464" s="15" t="n"/>
      <c r="O464" s="15" t="n"/>
      <c r="P464" s="15" t="n"/>
      <c r="Q464" s="15" t="n">
        <v>113720.38</v>
      </c>
      <c r="R464" s="15" t="n">
        <v>2875066.88</v>
      </c>
      <c r="S464" s="15" t="n"/>
      <c r="T464" s="15" t="n"/>
      <c r="U464" s="15" t="n"/>
      <c r="V464" s="15" t="n">
        <f aca="false" ca="false" dt2D="false" dtr="false" t="normal">$M464/($J464+$K464)</f>
        <v>4093.6683468018077</v>
      </c>
      <c r="W464" s="15" t="n">
        <f aca="false" ca="false" dt2D="false" dtr="false" t="normal">$M464/($J464+$K464)</f>
        <v>4093.6683468018077</v>
      </c>
      <c r="X464" s="12" t="n">
        <v>2026</v>
      </c>
      <c r="Y464" s="15" t="n"/>
      <c r="Z464" s="28" t="n">
        <f aca="false" ca="false" dt2D="false" dtr="false" t="normal">AC464-R464</f>
        <v>211510.2000000002</v>
      </c>
      <c r="AA464" s="30" t="n">
        <v>0</v>
      </c>
      <c r="AB464" s="30" t="n">
        <f aca="false" ca="false" dt2D="false" dtr="false" t="normal">+(J464*12.98+K464*25.97)*12</f>
        <v>113720.376</v>
      </c>
      <c r="AC464" s="30" t="n">
        <f aca="false" ca="false" dt2D="false" dtr="false" t="normal">+(J464*12.98+K464*25.97)*12*30-'[7]Лист1'!$AQ$587</f>
        <v>3086577.08</v>
      </c>
      <c r="AD464" s="4" t="n"/>
      <c r="AF464" s="33" t="n"/>
    </row>
    <row customHeight="true" ht="12.75" outlineLevel="0" r="465">
      <c r="A465" s="8" t="n">
        <f aca="false" ca="false" dt2D="false" dtr="false" t="normal">+A464+1</f>
        <v>425</v>
      </c>
      <c r="B465" s="8" t="n">
        <f aca="false" ca="false" dt2D="false" dtr="false" t="normal">B464+1</f>
        <v>268</v>
      </c>
      <c r="C465" s="106" t="s">
        <v>214</v>
      </c>
      <c r="D465" s="8" t="s">
        <v>871</v>
      </c>
      <c r="E465" s="56" t="s">
        <v>166</v>
      </c>
      <c r="F465" s="12" t="s">
        <v>5</v>
      </c>
      <c r="G465" s="12" t="n">
        <v>5</v>
      </c>
      <c r="H465" s="12" t="n">
        <v>2</v>
      </c>
      <c r="I465" s="56" t="n">
        <v>1894.8</v>
      </c>
      <c r="J465" s="56" t="n">
        <v>1894.8</v>
      </c>
      <c r="K465" s="56" t="n">
        <v>0</v>
      </c>
      <c r="L465" s="55" t="n">
        <v>98</v>
      </c>
      <c r="M465" s="15" t="n">
        <f aca="false" ca="false" dt2D="false" dtr="false" t="normal">SUM(N465:R465)</f>
        <v>1136254.01</v>
      </c>
      <c r="N465" s="15" t="n"/>
      <c r="O465" s="15" t="n"/>
      <c r="P465" s="15" t="n"/>
      <c r="Q465" s="15" t="n">
        <v>1136254.01</v>
      </c>
      <c r="R465" s="15" t="n"/>
      <c r="S465" s="15" t="n"/>
      <c r="T465" s="15" t="n"/>
      <c r="U465" s="15" t="n"/>
      <c r="V465" s="15" t="n">
        <f aca="false" ca="false" dt2D="false" dtr="false" t="normal">$M465/($J465+$K465)</f>
        <v>599.6696274013088</v>
      </c>
      <c r="W465" s="15" t="n">
        <f aca="false" ca="false" dt2D="false" dtr="false" t="normal">$M465/($J465+$K465)</f>
        <v>599.6696274013088</v>
      </c>
      <c r="X465" s="12" t="n">
        <v>2026</v>
      </c>
      <c r="Y465" s="15" t="n"/>
      <c r="Z465" s="28" t="n">
        <f aca="false" ca="false" dt2D="false" dtr="false" t="normal">AC465-R465</f>
        <v>8854021.44</v>
      </c>
      <c r="AA465" s="30" t="n">
        <v>1428296.71</v>
      </c>
      <c r="AB465" s="30" t="n">
        <f aca="false" ca="false" dt2D="false" dtr="false" t="normal">+(J465*12.98+K465*25.97)*12</f>
        <v>295134.048</v>
      </c>
      <c r="AC465" s="30" t="n">
        <f aca="false" ca="false" dt2D="false" dtr="false" t="normal">+(J465*12.98+K465*25.97)*12*30</f>
        <v>8854021.44</v>
      </c>
      <c r="AD465" s="4" t="n"/>
      <c r="AF465" s="33" t="n"/>
    </row>
    <row customHeight="true" ht="11.25" outlineLevel="0" r="466">
      <c r="A466" s="8" t="n">
        <f aca="false" ca="false" dt2D="false" dtr="false" t="normal">+A465+1</f>
        <v>426</v>
      </c>
      <c r="B466" s="8" t="n">
        <f aca="false" ca="false" dt2D="false" dtr="false" t="normal">B465+1</f>
        <v>269</v>
      </c>
      <c r="C466" s="106" t="s">
        <v>214</v>
      </c>
      <c r="D466" s="8" t="s">
        <v>872</v>
      </c>
      <c r="E466" s="56" t="s">
        <v>90</v>
      </c>
      <c r="F466" s="12" t="s">
        <v>5</v>
      </c>
      <c r="G466" s="12" t="n">
        <v>4</v>
      </c>
      <c r="H466" s="12" t="n">
        <v>4</v>
      </c>
      <c r="I466" s="56" t="n">
        <v>2727.7</v>
      </c>
      <c r="J466" s="56" t="n">
        <v>2677.6</v>
      </c>
      <c r="K466" s="56" t="n">
        <v>50.0999999999999</v>
      </c>
      <c r="L466" s="55" t="n">
        <v>74</v>
      </c>
      <c r="M466" s="15" t="n">
        <f aca="false" ca="false" dt2D="false" dtr="false" t="normal">SUM(N466:R466)</f>
        <v>1635718.8399999999</v>
      </c>
      <c r="N466" s="15" t="n"/>
      <c r="O466" s="15" t="n"/>
      <c r="P466" s="15" t="n"/>
      <c r="Q466" s="15" t="n">
        <v>432676.14</v>
      </c>
      <c r="R466" s="15" t="n">
        <v>1203042.7</v>
      </c>
      <c r="S466" s="15" t="n"/>
      <c r="T466" s="15" t="n"/>
      <c r="U466" s="15" t="n"/>
      <c r="V466" s="15" t="n">
        <f aca="false" ca="false" dt2D="false" dtr="false" t="normal">$M466/($J466+$K466)</f>
        <v>599.6696264251934</v>
      </c>
      <c r="W466" s="15" t="n">
        <f aca="false" ca="false" dt2D="false" dtr="false" t="normal">$M466/($J466+$K466)</f>
        <v>599.6696264251934</v>
      </c>
      <c r="X466" s="12" t="n">
        <v>2026</v>
      </c>
      <c r="Y466" s="15" t="n"/>
      <c r="Z466" s="28" t="n">
        <f aca="false" ca="false" dt2D="false" dtr="false" t="normal">AC466-R466</f>
        <v>9143884.299999997</v>
      </c>
      <c r="AA466" s="30" t="n">
        <v>0</v>
      </c>
      <c r="AB466" s="30" t="n">
        <f aca="false" ca="false" dt2D="false" dtr="false" t="normal">+(J466*12.98+K466*25.97)*12</f>
        <v>432676.1399999999</v>
      </c>
      <c r="AC466" s="30" t="n">
        <f aca="false" ca="false" dt2D="false" dtr="false" t="normal">+(J466*12.98+K466*25.97)*12*30-'[7]Лист1'!$AQ$589</f>
        <v>10346926.999999996</v>
      </c>
      <c r="AD466" s="4" t="n"/>
      <c r="AF466" s="33" t="n"/>
    </row>
    <row customHeight="true" ht="12.75" outlineLevel="0" r="467">
      <c r="A467" s="8" t="n">
        <f aca="false" ca="false" dt2D="false" dtr="false" t="normal">+A466+1</f>
        <v>427</v>
      </c>
      <c r="B467" s="8" t="s">
        <v>192</v>
      </c>
      <c r="C467" s="106" t="s">
        <v>214</v>
      </c>
      <c r="D467" s="8" t="s">
        <v>259</v>
      </c>
      <c r="E467" s="55" t="s">
        <v>157</v>
      </c>
      <c r="F467" s="12" t="s">
        <v>5</v>
      </c>
      <c r="G467" s="12" t="n">
        <v>4</v>
      </c>
      <c r="H467" s="12" t="n">
        <v>4</v>
      </c>
      <c r="I467" s="56" t="n">
        <v>3415.9</v>
      </c>
      <c r="J467" s="56" t="n">
        <v>3415.9</v>
      </c>
      <c r="K467" s="56" t="n">
        <v>0</v>
      </c>
      <c r="L467" s="55" t="n">
        <v>110</v>
      </c>
      <c r="M467" s="15" t="n">
        <f aca="false" ca="false" dt2D="false" dtr="false" t="normal">SUM(N467:S467)</f>
        <v>12515166.42</v>
      </c>
      <c r="N467" s="15" t="n"/>
      <c r="O467" s="15" t="n"/>
      <c r="P467" s="15" t="n"/>
      <c r="Q467" s="15" t="n">
        <v>2177955.64</v>
      </c>
      <c r="R467" s="15" t="n">
        <v>10337210.78</v>
      </c>
      <c r="S467" s="15" t="n"/>
      <c r="T467" s="15" t="n"/>
      <c r="U467" s="15" t="n"/>
      <c r="V467" s="15" t="n">
        <f aca="false" ca="false" dt2D="false" dtr="false" t="normal">$M467/($J467+$K467)</f>
        <v>3663.797658011066</v>
      </c>
      <c r="W467" s="15" t="n">
        <f aca="false" ca="false" dt2D="false" dtr="false" t="normal">$M467/($J467+$K467)</f>
        <v>3663.797658011066</v>
      </c>
      <c r="X467" s="12" t="n">
        <v>2026</v>
      </c>
      <c r="Y467" s="15" t="n"/>
      <c r="Z467" s="28" t="n">
        <f aca="false" ca="false" dt2D="false" dtr="false" t="normal">AC467-R467</f>
        <v>5624606.740000002</v>
      </c>
      <c r="AA467" s="30" t="n">
        <v>2475118.58</v>
      </c>
      <c r="AB467" s="30" t="n">
        <f aca="false" ca="false" dt2D="false" dtr="false" t="normal">+(J467*12.98+K467*25.97)*12</f>
        <v>532060.584</v>
      </c>
      <c r="AC467" s="30" t="n">
        <f aca="false" ca="false" dt2D="false" dtr="false" t="normal">+(J467*12.98+K467*25.97)*12*30</f>
        <v>15961817.520000001</v>
      </c>
      <c r="AG467" s="57" t="n"/>
    </row>
    <row customHeight="true" ht="12.75" outlineLevel="0" r="468">
      <c r="A468" s="8" t="n">
        <f aca="false" ca="false" dt2D="false" dtr="false" t="normal">+A467+1</f>
        <v>428</v>
      </c>
      <c r="B468" s="8" t="n">
        <f aca="false" ca="false" dt2D="false" dtr="false" t="normal">B466+1</f>
        <v>270</v>
      </c>
      <c r="C468" s="106" t="s">
        <v>214</v>
      </c>
      <c r="D468" s="8" t="s">
        <v>874</v>
      </c>
      <c r="E468" s="55" t="s">
        <v>152</v>
      </c>
      <c r="F468" s="12" t="s">
        <v>5</v>
      </c>
      <c r="G468" s="12" t="n">
        <v>5</v>
      </c>
      <c r="H468" s="12" t="n">
        <v>4</v>
      </c>
      <c r="I468" s="56" t="n">
        <v>3466.4</v>
      </c>
      <c r="J468" s="56" t="n">
        <v>3466.4</v>
      </c>
      <c r="K468" s="56" t="n">
        <v>0</v>
      </c>
      <c r="L468" s="55" t="n">
        <v>87</v>
      </c>
      <c r="M468" s="15" t="n">
        <f aca="false" ca="false" dt2D="false" dtr="false" t="normal">SUM(N468:S468)</f>
        <v>1912738.1199999999</v>
      </c>
      <c r="N468" s="15" t="n"/>
      <c r="O468" s="15" t="n"/>
      <c r="P468" s="15" t="n"/>
      <c r="Q468" s="15" t="n">
        <v>539926.46</v>
      </c>
      <c r="R468" s="15" t="n">
        <v>1372811.66</v>
      </c>
      <c r="S468" s="15" t="n"/>
      <c r="T468" s="15" t="n"/>
      <c r="U468" s="15" t="n"/>
      <c r="V468" s="15" t="n">
        <f aca="false" ca="false" dt2D="false" dtr="false" t="normal">$M468/($J468+$K468)</f>
        <v>551.7938264481883</v>
      </c>
      <c r="W468" s="15" t="n">
        <f aca="false" ca="false" dt2D="false" dtr="false" t="normal">$M468/($J468+$K468)</f>
        <v>551.7938264481883</v>
      </c>
      <c r="X468" s="12" t="n">
        <v>2026</v>
      </c>
      <c r="Y468" s="15" t="n"/>
      <c r="Z468" s="28" t="n">
        <f aca="false" ca="false" dt2D="false" dtr="false" t="normal">AC468-R468</f>
        <v>3235008.1900000013</v>
      </c>
      <c r="AA468" s="30" t="n">
        <v>0</v>
      </c>
      <c r="AB468" s="30" t="n">
        <f aca="false" ca="false" dt2D="false" dtr="false" t="normal">+(J468*12.98+K468*25.97)*12</f>
        <v>539926.464</v>
      </c>
      <c r="AC468" s="30" t="n">
        <f aca="false" ca="false" dt2D="false" dtr="false" t="normal">+(J468*12.98+K468*25.97)*12*30-'[7]Лист1'!$AQ$593</f>
        <v>4607819.8500000015</v>
      </c>
      <c r="AG468" s="57" t="n"/>
    </row>
    <row customHeight="true" ht="12.75" outlineLevel="0" r="469">
      <c r="A469" s="8" t="n">
        <f aca="false" ca="false" dt2D="false" dtr="false" t="normal">+A468+1</f>
        <v>429</v>
      </c>
      <c r="B469" s="8" t="n">
        <f aca="false" ca="false" dt2D="false" dtr="false" t="normal">B468+1</f>
        <v>271</v>
      </c>
      <c r="C469" s="106" t="s">
        <v>214</v>
      </c>
      <c r="D469" s="8" t="s">
        <v>875</v>
      </c>
      <c r="E469" s="55" t="s">
        <v>269</v>
      </c>
      <c r="F469" s="12" t="s">
        <v>5</v>
      </c>
      <c r="G469" s="12" t="n">
        <v>8</v>
      </c>
      <c r="H469" s="12" t="n">
        <v>1</v>
      </c>
      <c r="I469" s="56" t="n">
        <v>2431.1</v>
      </c>
      <c r="J469" s="56" t="n">
        <v>1807.4</v>
      </c>
      <c r="K469" s="56" t="n">
        <v>623.7</v>
      </c>
      <c r="L469" s="55" t="n">
        <v>30</v>
      </c>
      <c r="M469" s="15" t="n">
        <f aca="false" ca="false" dt2D="false" dtr="false" t="normal">SUM(N469:S469)</f>
        <v>989407.98</v>
      </c>
      <c r="N469" s="15" t="n"/>
      <c r="O469" s="15" t="n"/>
      <c r="P469" s="15" t="n"/>
      <c r="Q469" s="15" t="n">
        <v>989407.98</v>
      </c>
      <c r="R469" s="15" t="n">
        <v>0</v>
      </c>
      <c r="S469" s="15" t="n"/>
      <c r="T469" s="15" t="n"/>
      <c r="U469" s="15" t="n"/>
      <c r="V469" s="15" t="n">
        <f aca="false" ca="false" dt2D="false" dtr="false" t="normal">$M469/($J469+$K469)</f>
        <v>406.97954835259753</v>
      </c>
      <c r="W469" s="15" t="n">
        <f aca="false" ca="false" dt2D="false" dtr="false" t="normal">$M469/($J469+$K469)</f>
        <v>406.97954835259753</v>
      </c>
      <c r="X469" s="12" t="n">
        <v>2026</v>
      </c>
      <c r="Y469" s="15" t="n"/>
      <c r="Z469" s="28" t="n">
        <f aca="false" ca="false" dt2D="false" dtr="false" t="normal">AC469-R469</f>
        <v>17798021.64</v>
      </c>
      <c r="AA469" s="30" t="n">
        <v>2607662.21</v>
      </c>
      <c r="AB469" s="30" t="n">
        <f aca="false" ca="false" dt2D="false" dtr="false" t="normal">+(J469*17.26+K469*29.25)*12</f>
        <v>593267.388</v>
      </c>
      <c r="AC469" s="30" t="n">
        <f aca="false" ca="false" dt2D="false" dtr="false" t="normal">+(J469*17.26+K469*29.25)*12*30</f>
        <v>17798021.64</v>
      </c>
      <c r="AG469" s="57" t="n"/>
    </row>
    <row customHeight="true" ht="12.75" outlineLevel="0" r="470">
      <c r="A470" s="8" t="n">
        <f aca="false" ca="false" dt2D="false" dtr="false" t="normal">+A469+1</f>
        <v>430</v>
      </c>
      <c r="B470" s="8" t="s">
        <v>192</v>
      </c>
      <c r="C470" s="106" t="s">
        <v>214</v>
      </c>
      <c r="D470" s="8" t="s">
        <v>263</v>
      </c>
      <c r="E470" s="55" t="s">
        <v>264</v>
      </c>
      <c r="F470" s="12" t="s">
        <v>5</v>
      </c>
      <c r="G470" s="12" t="n">
        <v>4</v>
      </c>
      <c r="H470" s="12" t="n">
        <v>4</v>
      </c>
      <c r="I470" s="56" t="n">
        <v>3452.8</v>
      </c>
      <c r="J470" s="56" t="n">
        <v>3452.8</v>
      </c>
      <c r="K470" s="56" t="n">
        <v>0</v>
      </c>
      <c r="L470" s="55" t="n">
        <v>160</v>
      </c>
      <c r="M470" s="15" t="n">
        <f aca="false" ca="false" dt2D="false" dtr="false" t="normal">SUM(N470:S470)</f>
        <v>6334603.09</v>
      </c>
      <c r="N470" s="15" t="n"/>
      <c r="O470" s="15" t="n"/>
      <c r="P470" s="15" t="n"/>
      <c r="Q470" s="15" t="n">
        <v>1143451.42</v>
      </c>
      <c r="R470" s="15" t="n">
        <v>5191151.67</v>
      </c>
      <c r="S470" s="15" t="n"/>
      <c r="T470" s="15" t="n"/>
      <c r="U470" s="15" t="n"/>
      <c r="V470" s="15" t="n">
        <f aca="false" ca="false" dt2D="false" dtr="false" t="normal">$M470/($J470+$K470)</f>
        <v>1834.6278643419832</v>
      </c>
      <c r="W470" s="15" t="n">
        <f aca="false" ca="false" dt2D="false" dtr="false" t="normal">$M470/($J470+$K470)</f>
        <v>1834.6278643419832</v>
      </c>
      <c r="X470" s="12" t="n">
        <v>2026</v>
      </c>
      <c r="Y470" s="15" t="n"/>
      <c r="Z470" s="28" t="n">
        <f aca="false" ca="false" dt2D="false" dtr="false" t="normal">AC470-R470</f>
        <v>10943092.17</v>
      </c>
      <c r="AA470" s="30" t="n">
        <v>2566411.56</v>
      </c>
      <c r="AB470" s="30" t="n">
        <f aca="false" ca="false" dt2D="false" dtr="false" t="normal">+(J470*12.98+K470*25.97)*12</f>
        <v>537808.128</v>
      </c>
      <c r="AC470" s="30" t="n">
        <f aca="false" ca="false" dt2D="false" dtr="false" t="normal">+(J470*12.98+K470*25.97)*12*30</f>
        <v>16134243.84</v>
      </c>
      <c r="AG470" s="57" t="n"/>
    </row>
    <row customHeight="true" ht="12.75" outlineLevel="0" r="471">
      <c r="A471" s="8" t="n">
        <f aca="false" ca="false" dt2D="false" dtr="false" t="normal">+A470+1</f>
        <v>431</v>
      </c>
      <c r="B471" s="8" t="n">
        <f aca="false" ca="false" dt2D="false" dtr="false" t="normal">B469+1</f>
        <v>272</v>
      </c>
      <c r="C471" s="106" t="s">
        <v>214</v>
      </c>
      <c r="D471" s="8" t="s">
        <v>876</v>
      </c>
      <c r="E471" s="56" t="s">
        <v>216</v>
      </c>
      <c r="F471" s="12" t="s">
        <v>5</v>
      </c>
      <c r="G471" s="12" t="n">
        <v>5</v>
      </c>
      <c r="H471" s="12" t="n">
        <v>4</v>
      </c>
      <c r="I471" s="56" t="n">
        <v>4293.9</v>
      </c>
      <c r="J471" s="56" t="n">
        <v>4152.5</v>
      </c>
      <c r="K471" s="56" t="n">
        <v>141.4</v>
      </c>
      <c r="L471" s="55" t="n">
        <v>187</v>
      </c>
      <c r="M471" s="15" t="n">
        <f aca="false" ca="false" dt2D="false" dtr="false" t="normal">SUM(N471:R471)</f>
        <v>2574921.41</v>
      </c>
      <c r="N471" s="15" t="n"/>
      <c r="O471" s="15" t="n"/>
      <c r="P471" s="15" t="n"/>
      <c r="Q471" s="15" t="n">
        <v>690859.3</v>
      </c>
      <c r="R471" s="15" t="n">
        <v>1884062.11</v>
      </c>
      <c r="S471" s="15" t="n"/>
      <c r="T471" s="15" t="n"/>
      <c r="U471" s="15" t="n"/>
      <c r="V471" s="15" t="n">
        <f aca="false" ca="false" dt2D="false" dtr="false" t="normal">$M471/($J471+$K471)</f>
        <v>599.6696266797085</v>
      </c>
      <c r="W471" s="15" t="n">
        <f aca="false" ca="false" dt2D="false" dtr="false" t="normal">$M471/($J471+$K471)</f>
        <v>599.6696266797085</v>
      </c>
      <c r="X471" s="12" t="n">
        <v>2026</v>
      </c>
      <c r="Y471" s="15" t="n"/>
      <c r="Z471" s="28" t="n">
        <f aca="false" ca="false" dt2D="false" dtr="false" t="normal">AC471-R471</f>
        <v>4105532.3000000017</v>
      </c>
      <c r="AA471" s="30" t="n">
        <v>0</v>
      </c>
      <c r="AB471" s="30" t="n">
        <f aca="false" ca="false" dt2D="false" dtr="false" t="normal">+(J471*12.98+K471*25.97)*12</f>
        <v>690859.2960000001</v>
      </c>
      <c r="AC471" s="30" t="n">
        <f aca="false" ca="false" dt2D="false" dtr="false" t="normal">+(J471*12.98+K471*25.97)*12*30-'[7]Лист1'!$AQ$597</f>
        <v>5989594.410000002</v>
      </c>
      <c r="AD471" s="4" t="n"/>
      <c r="AF471" s="33" t="n"/>
    </row>
    <row customHeight="true" ht="12.75" outlineLevel="0" r="472">
      <c r="A472" s="8" t="n">
        <f aca="false" ca="false" dt2D="false" dtr="false" t="normal">+A471+1</f>
        <v>432</v>
      </c>
      <c r="B472" s="8" t="n">
        <f aca="false" ca="false" dt2D="false" dtr="false" t="normal">+B471+1</f>
        <v>273</v>
      </c>
      <c r="C472" s="106" t="s">
        <v>214</v>
      </c>
      <c r="D472" s="8" t="s">
        <v>877</v>
      </c>
      <c r="E472" s="56" t="s">
        <v>152</v>
      </c>
      <c r="F472" s="12" t="s">
        <v>5</v>
      </c>
      <c r="G472" s="12" t="n">
        <v>5</v>
      </c>
      <c r="H472" s="12" t="n">
        <v>4</v>
      </c>
      <c r="I472" s="56" t="n">
        <v>4311.9</v>
      </c>
      <c r="J472" s="56" t="n">
        <v>4311.9</v>
      </c>
      <c r="K472" s="56" t="n">
        <v>0</v>
      </c>
      <c r="L472" s="55" t="n">
        <v>199</v>
      </c>
      <c r="M472" s="15" t="n">
        <f aca="false" ca="false" dt2D="false" dtr="false" t="normal">SUM(N472:R472)</f>
        <v>2585715.46</v>
      </c>
      <c r="N472" s="15" t="n"/>
      <c r="O472" s="15" t="n"/>
      <c r="P472" s="15" t="n"/>
      <c r="Q472" s="15" t="n">
        <v>671621.54</v>
      </c>
      <c r="R472" s="15" t="n">
        <v>1914093.92</v>
      </c>
      <c r="S472" s="15" t="n"/>
      <c r="T472" s="15" t="n"/>
      <c r="U472" s="15" t="n"/>
      <c r="V472" s="15" t="n">
        <f aca="false" ca="false" dt2D="false" dtr="false" t="normal">$M472/($J472+$K472)</f>
        <v>599.6696259189684</v>
      </c>
      <c r="W472" s="15" t="n">
        <f aca="false" ca="false" dt2D="false" dtr="false" t="normal">$M472/($J472+$K472)</f>
        <v>599.6696259189684</v>
      </c>
      <c r="X472" s="12" t="n">
        <v>2026</v>
      </c>
      <c r="Y472" s="15" t="n"/>
      <c r="Z472" s="28" t="n">
        <f aca="false" ca="false" dt2D="false" dtr="false" t="normal">AC472-R472</f>
        <v>3719779.1899999995</v>
      </c>
      <c r="AA472" s="30" t="n">
        <v>0</v>
      </c>
      <c r="AB472" s="30" t="n">
        <f aca="false" ca="false" dt2D="false" dtr="false" t="normal">+(J472*12.98+K472*25.97)*12</f>
        <v>671621.544</v>
      </c>
      <c r="AC472" s="30" t="n">
        <f aca="false" ca="false" dt2D="false" dtr="false" t="normal">+(J472*12.98+K472*25.97)*12*30-'[7]Лист1'!$AQ$598</f>
        <v>5633873.109999999</v>
      </c>
      <c r="AD472" s="4" t="n"/>
      <c r="AF472" s="33" t="n"/>
    </row>
    <row customHeight="true" ht="12.75" outlineLevel="0" r="473">
      <c r="A473" s="8" t="n">
        <f aca="false" ca="false" dt2D="false" dtr="false" t="normal">+A472+1</f>
        <v>433</v>
      </c>
      <c r="B473" s="8" t="s">
        <v>192</v>
      </c>
      <c r="C473" s="106" t="s">
        <v>214</v>
      </c>
      <c r="D473" s="8" t="s">
        <v>266</v>
      </c>
      <c r="E473" s="55" t="s">
        <v>152</v>
      </c>
      <c r="F473" s="12" t="s">
        <v>5</v>
      </c>
      <c r="G473" s="12" t="n">
        <v>5</v>
      </c>
      <c r="H473" s="12" t="n">
        <v>4</v>
      </c>
      <c r="I473" s="56" t="n">
        <v>4301.2</v>
      </c>
      <c r="J473" s="56" t="n">
        <v>4301.2</v>
      </c>
      <c r="K473" s="56" t="n">
        <v>0</v>
      </c>
      <c r="L473" s="55" t="n">
        <v>181</v>
      </c>
      <c r="M473" s="15" t="n">
        <f aca="false" ca="false" dt2D="false" dtr="false" t="normal">SUM(N473:S473)</f>
        <v>7857137.010000001</v>
      </c>
      <c r="N473" s="15" t="n"/>
      <c r="O473" s="15" t="n"/>
      <c r="P473" s="15" t="n"/>
      <c r="Q473" s="15" t="n">
        <v>1542971.03</v>
      </c>
      <c r="R473" s="15" t="n">
        <v>6314165.98</v>
      </c>
      <c r="S473" s="15" t="n"/>
      <c r="T473" s="15" t="n"/>
      <c r="U473" s="15" t="n"/>
      <c r="V473" s="15" t="n">
        <f aca="false" ca="false" dt2D="false" dtr="false" t="normal">$M473/($J473+$K473)</f>
        <v>1826.7313796149915</v>
      </c>
      <c r="W473" s="15" t="n">
        <f aca="false" ca="false" dt2D="false" dtr="false" t="normal">$M473/($J473+$K473)</f>
        <v>1826.7313796149915</v>
      </c>
      <c r="X473" s="12" t="n">
        <v>2026</v>
      </c>
      <c r="Y473" s="15" t="n"/>
      <c r="Z473" s="28" t="n">
        <f aca="false" ca="false" dt2D="false" dtr="false" t="normal">AC473-R473</f>
        <v>13784481.379999999</v>
      </c>
      <c r="AA473" s="30" t="n">
        <v>3559827.45</v>
      </c>
      <c r="AB473" s="30" t="n">
        <f aca="false" ca="false" dt2D="false" dtr="false" t="normal">+(J473*12.98+K473*25.97)*12</f>
        <v>669954.912</v>
      </c>
      <c r="AC473" s="30" t="n">
        <f aca="false" ca="false" dt2D="false" dtr="false" t="normal">+(J473*12.98+K473*25.97)*12*30</f>
        <v>20098647.36</v>
      </c>
      <c r="AG473" s="57" t="n"/>
    </row>
    <row customHeight="true" ht="12.75" outlineLevel="0" r="474">
      <c r="A474" s="8" t="n">
        <f aca="false" ca="false" dt2D="false" dtr="false" t="normal">+A473+1</f>
        <v>434</v>
      </c>
      <c r="B474" s="8" t="n">
        <f aca="false" ca="false" dt2D="false" dtr="false" t="normal">B472+1</f>
        <v>274</v>
      </c>
      <c r="C474" s="106" t="s">
        <v>214</v>
      </c>
      <c r="D474" s="8" t="s">
        <v>827</v>
      </c>
      <c r="E474" s="55" t="s">
        <v>264</v>
      </c>
      <c r="F474" s="12" t="s">
        <v>5</v>
      </c>
      <c r="G474" s="12" t="n">
        <v>4</v>
      </c>
      <c r="H474" s="12" t="n">
        <v>4</v>
      </c>
      <c r="I474" s="56" t="n">
        <v>3426.4</v>
      </c>
      <c r="J474" s="56" t="n">
        <v>3426.4</v>
      </c>
      <c r="K474" s="56" t="n">
        <v>0</v>
      </c>
      <c r="L474" s="55" t="n">
        <v>156</v>
      </c>
      <c r="M474" s="15" t="n">
        <f aca="false" ca="false" dt2D="false" dtr="false" t="normal">SUM(N474:S474)</f>
        <v>1908254.11</v>
      </c>
      <c r="N474" s="15" t="n"/>
      <c r="O474" s="15" t="n"/>
      <c r="P474" s="15" t="n"/>
      <c r="Q474" s="15" t="n">
        <v>533696.06</v>
      </c>
      <c r="R474" s="15" t="n">
        <v>1374558.05</v>
      </c>
      <c r="S474" s="15" t="n"/>
      <c r="T474" s="15" t="n"/>
      <c r="U474" s="15" t="n"/>
      <c r="V474" s="15" t="n">
        <f aca="false" ca="false" dt2D="false" dtr="false" t="normal">$M474/($J474+$K474)</f>
        <v>556.9268357459724</v>
      </c>
      <c r="W474" s="15" t="n">
        <f aca="false" ca="false" dt2D="false" dtr="false" t="normal">$M474/($J474+$K474)</f>
        <v>556.9268357459724</v>
      </c>
      <c r="X474" s="12" t="n">
        <v>2026</v>
      </c>
      <c r="Y474" s="15" t="n"/>
      <c r="Z474" s="28" t="n">
        <f aca="false" ca="false" dt2D="false" dtr="false" t="normal">AC474-R474</f>
        <v>9068531.07</v>
      </c>
      <c r="AA474" s="30" t="n">
        <v>0</v>
      </c>
      <c r="AB474" s="30" t="n">
        <f aca="false" ca="false" dt2D="false" dtr="false" t="normal">+(J474*12.98+K474*25.97)*12</f>
        <v>533696.064</v>
      </c>
      <c r="AC474" s="30" t="n">
        <f aca="false" ca="false" dt2D="false" dtr="false" t="normal">+(J474*12.98+K474*25.97)*12*30-'[7]Лист1'!$AQ$601</f>
        <v>10443089.120000001</v>
      </c>
      <c r="AG474" s="57" t="n"/>
    </row>
    <row customHeight="true" ht="12.75" outlineLevel="0" r="475">
      <c r="A475" s="8" t="n">
        <f aca="false" ca="false" dt2D="false" dtr="false" t="normal">+A474+1</f>
        <v>435</v>
      </c>
      <c r="B475" s="8" t="n">
        <f aca="false" ca="false" dt2D="false" dtr="false" t="normal">B474+1</f>
        <v>275</v>
      </c>
      <c r="C475" s="106" t="s">
        <v>214</v>
      </c>
      <c r="D475" s="8" t="s">
        <v>880</v>
      </c>
      <c r="E475" s="56" t="s">
        <v>264</v>
      </c>
      <c r="F475" s="12" t="s">
        <v>5</v>
      </c>
      <c r="G475" s="12" t="n">
        <v>5</v>
      </c>
      <c r="H475" s="12" t="n">
        <v>4</v>
      </c>
      <c r="I475" s="56" t="n">
        <v>3428.1</v>
      </c>
      <c r="J475" s="56" t="n">
        <v>3428.1</v>
      </c>
      <c r="K475" s="56" t="n">
        <v>0</v>
      </c>
      <c r="L475" s="55" t="n">
        <v>165</v>
      </c>
      <c r="M475" s="15" t="n">
        <f aca="false" ca="false" dt2D="false" dtr="false" t="normal">SUM(N475:R475)</f>
        <v>2055727.4500000002</v>
      </c>
      <c r="N475" s="15" t="n"/>
      <c r="O475" s="15" t="n">
        <v>1521766.59</v>
      </c>
      <c r="P475" s="15" t="n"/>
      <c r="Q475" s="15" t="n">
        <v>533960.86</v>
      </c>
      <c r="R475" s="15" t="n"/>
      <c r="S475" s="15" t="n"/>
      <c r="T475" s="15" t="n"/>
      <c r="U475" s="15" t="n"/>
      <c r="V475" s="15" t="n">
        <f aca="false" ca="false" dt2D="false" dtr="false" t="normal">$M475/($J475+$K475)</f>
        <v>599.6696274904467</v>
      </c>
      <c r="W475" s="15" t="n">
        <f aca="false" ca="false" dt2D="false" dtr="false" t="normal">$M475/($J475+$K475)</f>
        <v>599.6696274904467</v>
      </c>
      <c r="X475" s="12" t="n">
        <v>2026</v>
      </c>
      <c r="Y475" s="15" t="n"/>
      <c r="Z475" s="28" t="n">
        <f aca="false" ca="false" dt2D="false" dtr="false" t="normal">AC475-R475</f>
        <v>-6668734.0600000005</v>
      </c>
      <c r="AA475" s="30" t="n">
        <v>0</v>
      </c>
      <c r="AB475" s="30" t="n">
        <f aca="false" ca="false" dt2D="false" dtr="false" t="normal">+(J475*12.98+K475*25.97)*12</f>
        <v>533960.8559999999</v>
      </c>
      <c r="AC475" s="30" t="n">
        <f aca="false" ca="false" dt2D="false" dtr="false" t="normal">+(J475*12.98+K475*25.97)*12*30-'[7]Лист1'!$AQ$602</f>
        <v>-6668734.0600000005</v>
      </c>
      <c r="AD475" s="4" t="n"/>
      <c r="AF475" s="33" t="n"/>
    </row>
    <row customHeight="true" ht="12.75" outlineLevel="0" r="476">
      <c r="A476" s="8" t="n">
        <f aca="false" ca="false" dt2D="false" dtr="false" t="normal">+A475+1</f>
        <v>436</v>
      </c>
      <c r="B476" s="8" t="s">
        <v>192</v>
      </c>
      <c r="C476" s="106" t="s">
        <v>214</v>
      </c>
      <c r="D476" s="8" t="s">
        <v>268</v>
      </c>
      <c r="E476" s="55" t="s">
        <v>264</v>
      </c>
      <c r="F476" s="12" t="s">
        <v>5</v>
      </c>
      <c r="G476" s="12" t="n">
        <v>5</v>
      </c>
      <c r="H476" s="12" t="n">
        <v>4</v>
      </c>
      <c r="I476" s="56" t="n">
        <v>3429.5</v>
      </c>
      <c r="J476" s="56" t="n">
        <v>3429.5</v>
      </c>
      <c r="K476" s="56" t="n">
        <v>0</v>
      </c>
      <c r="L476" s="55" t="n">
        <v>180</v>
      </c>
      <c r="M476" s="15" t="n">
        <f aca="false" ca="false" dt2D="false" dtr="false" t="normal">SUM(N476:S476)</f>
        <v>4371939.27</v>
      </c>
      <c r="N476" s="15" t="n"/>
      <c r="O476" s="15" t="n"/>
      <c r="P476" s="15" t="n"/>
      <c r="Q476" s="15" t="n">
        <v>826956.44</v>
      </c>
      <c r="R476" s="15" t="n">
        <v>3544982.83</v>
      </c>
      <c r="S476" s="15" t="n"/>
      <c r="T476" s="15" t="n"/>
      <c r="U476" s="15" t="n"/>
      <c r="V476" s="15" t="n">
        <f aca="false" ca="false" dt2D="false" dtr="false" t="normal">$M476/($J476+$K476)</f>
        <v>1274.8036944160956</v>
      </c>
      <c r="W476" s="15" t="n">
        <f aca="false" ca="false" dt2D="false" dtr="false" t="normal">$M476/($J476+$K476)</f>
        <v>1274.8036944160956</v>
      </c>
      <c r="X476" s="12" t="n">
        <v>2026</v>
      </c>
      <c r="Y476" s="15" t="n"/>
      <c r="Z476" s="28" t="n">
        <f aca="false" ca="false" dt2D="false" dtr="false" t="normal">AC476-R476</f>
        <v>12480384.770000001</v>
      </c>
      <c r="AA476" s="30" t="n">
        <v>2669453.94</v>
      </c>
      <c r="AB476" s="30" t="n">
        <f aca="false" ca="false" dt2D="false" dtr="false" t="normal">+(J476*12.98+K476*25.97)*12</f>
        <v>534178.92</v>
      </c>
      <c r="AC476" s="30" t="n">
        <f aca="false" ca="false" dt2D="false" dtr="false" t="normal">+(J476*12.98+K476*25.97)*12*30</f>
        <v>16025367.600000001</v>
      </c>
      <c r="AG476" s="57" t="n"/>
    </row>
    <row customHeight="true" ht="12.75" outlineLevel="0" r="477">
      <c r="A477" s="8" t="n">
        <f aca="false" ca="false" dt2D="false" dtr="false" t="normal">+A476+1</f>
        <v>437</v>
      </c>
      <c r="B477" s="8" t="n">
        <f aca="false" ca="false" dt2D="false" dtr="false" t="normal">B475+1</f>
        <v>276</v>
      </c>
      <c r="C477" s="106" t="s">
        <v>214</v>
      </c>
      <c r="D477" s="8" t="s">
        <v>881</v>
      </c>
      <c r="E477" s="55" t="s">
        <v>152</v>
      </c>
      <c r="F477" s="12" t="s">
        <v>5</v>
      </c>
      <c r="G477" s="12" t="n">
        <v>5</v>
      </c>
      <c r="H477" s="12" t="n">
        <v>4</v>
      </c>
      <c r="I477" s="56" t="n">
        <v>3432.9</v>
      </c>
      <c r="J477" s="56" t="n">
        <v>3432.9</v>
      </c>
      <c r="K477" s="56" t="n">
        <v>0</v>
      </c>
      <c r="L477" s="55" t="n">
        <v>172</v>
      </c>
      <c r="M477" s="15" t="n">
        <f aca="false" ca="false" dt2D="false" dtr="false" t="normal">SUM(N477:S477)</f>
        <v>15677526.030000001</v>
      </c>
      <c r="N477" s="15" t="n"/>
      <c r="O477" s="15" t="n"/>
      <c r="P477" s="15" t="n"/>
      <c r="Q477" s="15" t="n">
        <v>3359596.8</v>
      </c>
      <c r="R477" s="15" t="n">
        <v>12317929.23</v>
      </c>
      <c r="S477" s="15" t="n"/>
      <c r="T477" s="15" t="n"/>
      <c r="U477" s="15" t="n"/>
      <c r="V477" s="15" t="n">
        <f aca="false" ca="false" dt2D="false" dtr="false" t="normal">$M477/($J477+$K477)</f>
        <v>4566.846115529144</v>
      </c>
      <c r="W477" s="15" t="n">
        <f aca="false" ca="false" dt2D="false" dtr="false" t="normal">$M477/($J477+$K477)</f>
        <v>4566.846115529144</v>
      </c>
      <c r="X477" s="12" t="n">
        <v>2026</v>
      </c>
      <c r="Y477" s="15" t="n"/>
      <c r="Z477" s="28" t="n">
        <f aca="false" ca="false" dt2D="false" dtr="false" t="normal">AC477-R477</f>
        <v>3723325.8899999987</v>
      </c>
      <c r="AA477" s="30" t="n">
        <v>2824888.3</v>
      </c>
      <c r="AB477" s="30" t="n">
        <f aca="false" ca="false" dt2D="false" dtr="false" t="normal">+(J477*12.98+K477*25.97)*12</f>
        <v>534708.504</v>
      </c>
      <c r="AC477" s="30" t="n">
        <f aca="false" ca="false" dt2D="false" dtr="false" t="normal">+(J477*12.98+K477*25.97)*12*30</f>
        <v>16041255.12</v>
      </c>
      <c r="AG477" s="57" t="n"/>
    </row>
    <row customHeight="true" ht="12.75" outlineLevel="0" r="478">
      <c r="A478" s="8" t="n">
        <f aca="false" ca="false" dt2D="false" dtr="false" t="normal">+A477+1</f>
        <v>438</v>
      </c>
      <c r="B478" s="8" t="n">
        <f aca="false" ca="false" dt2D="false" dtr="false" t="normal">B477+1</f>
        <v>277</v>
      </c>
      <c r="C478" s="106" t="s">
        <v>214</v>
      </c>
      <c r="D478" s="8" t="s">
        <v>883</v>
      </c>
      <c r="E478" s="56" t="s">
        <v>216</v>
      </c>
      <c r="F478" s="12" t="s">
        <v>5</v>
      </c>
      <c r="G478" s="12" t="n">
        <v>5</v>
      </c>
      <c r="H478" s="12" t="n">
        <v>4</v>
      </c>
      <c r="I478" s="56" t="n">
        <v>3458.3</v>
      </c>
      <c r="J478" s="56" t="n">
        <v>3458.3</v>
      </c>
      <c r="K478" s="56" t="n">
        <v>0</v>
      </c>
      <c r="L478" s="55" t="n">
        <v>222</v>
      </c>
      <c r="M478" s="15" t="n">
        <f aca="false" ca="false" dt2D="false" dtr="false" t="normal">SUM(N478:R478)</f>
        <v>2073837.46</v>
      </c>
      <c r="N478" s="15" t="n"/>
      <c r="O478" s="15" t="n">
        <v>1535172.65</v>
      </c>
      <c r="P478" s="15" t="n"/>
      <c r="Q478" s="15" t="n">
        <v>538664.81</v>
      </c>
      <c r="R478" s="15" t="n"/>
      <c r="S478" s="15" t="n"/>
      <c r="T478" s="15" t="n"/>
      <c r="U478" s="15" t="n"/>
      <c r="V478" s="15" t="n">
        <f aca="false" ca="false" dt2D="false" dtr="false" t="normal">$M478/($J478+$K478)</f>
        <v>599.6696238036029</v>
      </c>
      <c r="W478" s="15" t="n">
        <f aca="false" ca="false" dt2D="false" dtr="false" t="normal">$M478/($J478+$K478)</f>
        <v>599.6696238036029</v>
      </c>
      <c r="X478" s="12" t="n">
        <v>2026</v>
      </c>
      <c r="Y478" s="15" t="n"/>
      <c r="Z478" s="28" t="n">
        <f aca="false" ca="false" dt2D="false" dtr="false" t="normal">AC478-R478</f>
        <v>-2878484.2299999967</v>
      </c>
      <c r="AA478" s="30" t="n">
        <v>0</v>
      </c>
      <c r="AB478" s="30" t="n">
        <f aca="false" ca="false" dt2D="false" dtr="false" t="normal">+(J478*12.98+K478*25.97)*12</f>
        <v>538664.8080000001</v>
      </c>
      <c r="AC478" s="30" t="n">
        <f aca="false" ca="false" dt2D="false" dtr="false" t="normal">+(J478*12.98+K478*25.97)*12*30-'[7]Лист1'!$AQ$605</f>
        <v>-2878484.2299999967</v>
      </c>
      <c r="AD478" s="4" t="n"/>
      <c r="AF478" s="33" t="n"/>
    </row>
    <row customHeight="true" ht="12.75" outlineLevel="0" r="479">
      <c r="A479" s="8" t="n">
        <f aca="false" ca="false" dt2D="false" dtr="false" t="normal">+A478+1</f>
        <v>439</v>
      </c>
      <c r="B479" s="8" t="n">
        <f aca="false" ca="false" dt2D="false" dtr="false" t="normal">B478+1</f>
        <v>278</v>
      </c>
      <c r="C479" s="106" t="s">
        <v>214</v>
      </c>
      <c r="D479" s="8" t="s">
        <v>884</v>
      </c>
      <c r="E479" s="55" t="s">
        <v>216</v>
      </c>
      <c r="F479" s="12" t="s">
        <v>5</v>
      </c>
      <c r="G479" s="12" t="n">
        <v>5</v>
      </c>
      <c r="H479" s="12" t="n">
        <v>4</v>
      </c>
      <c r="I479" s="56" t="n">
        <v>4276.4</v>
      </c>
      <c r="J479" s="56" t="n">
        <v>4276.4</v>
      </c>
      <c r="K479" s="56" t="n">
        <v>0</v>
      </c>
      <c r="L479" s="55" t="n">
        <v>174</v>
      </c>
      <c r="M479" s="15" t="n">
        <f aca="false" ca="false" dt2D="false" dtr="false" t="normal">SUM(N479:S479)</f>
        <v>2339873.0700000003</v>
      </c>
      <c r="N479" s="15" t="n"/>
      <c r="O479" s="15" t="n"/>
      <c r="P479" s="15" t="n"/>
      <c r="Q479" s="15" t="n">
        <v>666092.06</v>
      </c>
      <c r="R479" s="15" t="n">
        <v>1673781.01</v>
      </c>
      <c r="S479" s="15" t="n"/>
      <c r="T479" s="15" t="n"/>
      <c r="U479" s="15" t="n"/>
      <c r="V479" s="15" t="n">
        <f aca="false" ca="false" dt2D="false" dtr="false" t="normal">$M479/($J479+$K479)</f>
        <v>547.1595430736135</v>
      </c>
      <c r="W479" s="15" t="n">
        <f aca="false" ca="false" dt2D="false" dtr="false" t="normal">$M479/($J479+$K479)</f>
        <v>547.1595430736135</v>
      </c>
      <c r="X479" s="12" t="n">
        <v>2026</v>
      </c>
      <c r="Y479" s="15" t="n"/>
      <c r="Z479" s="28" t="n">
        <f aca="false" ca="false" dt2D="false" dtr="false" t="normal">AC479-R479</f>
        <v>17039025.43</v>
      </c>
      <c r="AA479" s="30" t="n">
        <v>0</v>
      </c>
      <c r="AB479" s="30" t="n">
        <f aca="false" ca="false" dt2D="false" dtr="false" t="normal">+(J479*12.98+K479*25.97)*12</f>
        <v>666092.064</v>
      </c>
      <c r="AC479" s="30" t="n">
        <f aca="false" ca="false" dt2D="false" dtr="false" t="normal">+(J479*12.98+K479*25.97)*12*30-'[7]Лист1'!$AQ$606</f>
        <v>18712806.44</v>
      </c>
      <c r="AG479" s="57" t="n"/>
    </row>
    <row customHeight="true" ht="12.75" outlineLevel="0" r="480">
      <c r="A480" s="8" t="n">
        <f aca="false" ca="false" dt2D="false" dtr="false" t="normal">+A479+1</f>
        <v>440</v>
      </c>
      <c r="B480" s="8" t="n">
        <f aca="false" ca="false" dt2D="false" dtr="false" t="normal">B479+1</f>
        <v>279</v>
      </c>
      <c r="C480" s="106" t="s">
        <v>214</v>
      </c>
      <c r="D480" s="8" t="s">
        <v>887</v>
      </c>
      <c r="E480" s="56" t="s">
        <v>216</v>
      </c>
      <c r="F480" s="12" t="s">
        <v>5</v>
      </c>
      <c r="G480" s="12" t="n">
        <v>5</v>
      </c>
      <c r="H480" s="12" t="n">
        <v>4</v>
      </c>
      <c r="I480" s="56" t="n">
        <v>4293.8</v>
      </c>
      <c r="J480" s="56" t="n">
        <v>4226.8</v>
      </c>
      <c r="K480" s="56" t="n">
        <v>67</v>
      </c>
      <c r="L480" s="55" t="n">
        <v>317</v>
      </c>
      <c r="M480" s="15" t="n">
        <f aca="false" ca="false" dt2D="false" dtr="false" t="normal">SUM(N480:R480)</f>
        <v>2574861.4299999997</v>
      </c>
      <c r="N480" s="15" t="n"/>
      <c r="O480" s="15" t="n">
        <v>433864.78</v>
      </c>
      <c r="P480" s="15" t="n"/>
      <c r="Q480" s="15" t="n">
        <v>679246.25</v>
      </c>
      <c r="R480" s="15" t="n">
        <v>1461750.4</v>
      </c>
      <c r="S480" s="15" t="n"/>
      <c r="T480" s="15" t="n"/>
      <c r="U480" s="15" t="n"/>
      <c r="V480" s="15" t="n">
        <f aca="false" ca="false" dt2D="false" dtr="false" t="normal">$M480/($J480+$K480)</f>
        <v>599.6696236433927</v>
      </c>
      <c r="W480" s="15" t="n">
        <f aca="false" ca="false" dt2D="false" dtr="false" t="normal">$M480/($J480+$K480)</f>
        <v>599.6696236433927</v>
      </c>
      <c r="X480" s="12" t="n">
        <v>2026</v>
      </c>
      <c r="Y480" s="15" t="n"/>
      <c r="Z480" s="28" t="n">
        <f aca="false" ca="false" dt2D="false" dtr="false" t="normal">AC480-R480</f>
        <v>0.0000000023283064365386963</v>
      </c>
      <c r="AA480" s="30" t="n">
        <v>0</v>
      </c>
      <c r="AB480" s="30" t="n">
        <f aca="false" ca="false" dt2D="false" dtr="false" t="normal">+(J480*12.98+K480*25.97)*12</f>
        <v>679246.248</v>
      </c>
      <c r="AC480" s="30" t="n">
        <f aca="false" ca="false" dt2D="false" dtr="false" t="normal">+(J480*12.98+K480*25.97)*12*30-'[7]Лист1'!$AQ$607</f>
        <v>1461750.4000000022</v>
      </c>
      <c r="AD480" s="4" t="n"/>
      <c r="AF480" s="33" t="n"/>
    </row>
    <row customHeight="true" ht="12.75" outlineLevel="0" r="481">
      <c r="A481" s="8" t="n">
        <f aca="false" ca="false" dt2D="false" dtr="false" t="normal">+A480+1</f>
        <v>441</v>
      </c>
      <c r="B481" s="8" t="n">
        <f aca="false" ca="false" dt2D="false" dtr="false" t="normal">B480+1</f>
        <v>280</v>
      </c>
      <c r="C481" s="106" t="s">
        <v>214</v>
      </c>
      <c r="D481" s="8" t="s">
        <v>889</v>
      </c>
      <c r="E481" s="56" t="s">
        <v>170</v>
      </c>
      <c r="F481" s="12" t="s">
        <v>5</v>
      </c>
      <c r="G481" s="12" t="n">
        <v>5</v>
      </c>
      <c r="H481" s="12" t="n">
        <v>6</v>
      </c>
      <c r="I481" s="56" t="n">
        <v>6231.8</v>
      </c>
      <c r="J481" s="56" t="n">
        <v>6231.8</v>
      </c>
      <c r="K481" s="56" t="n">
        <v>0</v>
      </c>
      <c r="L481" s="55" t="n">
        <v>260</v>
      </c>
      <c r="M481" s="15" t="n">
        <f aca="false" ca="false" dt2D="false" dtr="false" t="normal">SUM(N481:R481)</f>
        <v>3737021.18</v>
      </c>
      <c r="N481" s="15" t="n"/>
      <c r="O481" s="15" t="n"/>
      <c r="P481" s="15" t="n"/>
      <c r="Q481" s="15" t="n">
        <v>3737021.18</v>
      </c>
      <c r="R481" s="15" t="n"/>
      <c r="S481" s="15" t="n"/>
      <c r="T481" s="15" t="n"/>
      <c r="U481" s="15" t="n"/>
      <c r="V481" s="15" t="n">
        <f aca="false" ca="false" dt2D="false" dtr="false" t="normal">$M481/($J481+$K481)</f>
        <v>599.669626753105</v>
      </c>
      <c r="W481" s="15" t="n">
        <f aca="false" ca="false" dt2D="false" dtr="false" t="normal">$M481/($J481+$K481)</f>
        <v>599.669626753105</v>
      </c>
      <c r="X481" s="12" t="n">
        <v>2026</v>
      </c>
      <c r="Y481" s="15" t="n"/>
      <c r="Z481" s="28" t="n">
        <f aca="false" ca="false" dt2D="false" dtr="false" t="normal">AC481-R481</f>
        <v>29119955.040000003</v>
      </c>
      <c r="AA481" s="30" t="n">
        <v>4966693.68</v>
      </c>
      <c r="AB481" s="30" t="n">
        <f aca="false" ca="false" dt2D="false" dtr="false" t="normal">+(J481*12.98+K481*25.97)*12</f>
        <v>970665.1680000001</v>
      </c>
      <c r="AC481" s="30" t="n">
        <f aca="false" ca="false" dt2D="false" dtr="false" t="normal">+(J481*12.98+K481*25.97)*12*30</f>
        <v>29119955.040000003</v>
      </c>
      <c r="AD481" s="4" t="n"/>
      <c r="AF481" s="33" t="n"/>
    </row>
    <row customHeight="true" ht="12.75" outlineLevel="0" r="482">
      <c r="A482" s="8" t="n">
        <f aca="false" ca="false" dt2D="false" dtr="false" t="normal">+A481+1</f>
        <v>442</v>
      </c>
      <c r="B482" s="8" t="n">
        <f aca="false" ca="false" dt2D="false" dtr="false" t="normal">B481+1</f>
        <v>281</v>
      </c>
      <c r="C482" s="106" t="s">
        <v>214</v>
      </c>
      <c r="D482" s="8" t="s">
        <v>891</v>
      </c>
      <c r="E482" s="56" t="s">
        <v>166</v>
      </c>
      <c r="F482" s="12" t="s">
        <v>5</v>
      </c>
      <c r="G482" s="12" t="n">
        <v>5</v>
      </c>
      <c r="H482" s="12" t="n">
        <v>2</v>
      </c>
      <c r="I482" s="56" t="n">
        <v>2727.9</v>
      </c>
      <c r="J482" s="56" t="n">
        <v>2727.9</v>
      </c>
      <c r="K482" s="56" t="n">
        <v>0</v>
      </c>
      <c r="L482" s="55" t="n">
        <v>131</v>
      </c>
      <c r="M482" s="15" t="n">
        <f aca="false" ca="false" dt2D="false" dtr="false" t="normal">SUM(N482:R482)</f>
        <v>1635838.77</v>
      </c>
      <c r="N482" s="15" t="n"/>
      <c r="O482" s="15" t="n"/>
      <c r="P482" s="15" t="n"/>
      <c r="Q482" s="15" t="n">
        <v>1635838.77</v>
      </c>
      <c r="R482" s="15" t="n"/>
      <c r="S482" s="15" t="n"/>
      <c r="T482" s="15" t="n"/>
      <c r="U482" s="15" t="n"/>
      <c r="V482" s="15" t="n">
        <f aca="false" ca="false" dt2D="false" dtr="false" t="normal">$M482/($J482+$K482)</f>
        <v>599.6696249862531</v>
      </c>
      <c r="W482" s="15" t="n">
        <f aca="false" ca="false" dt2D="false" dtr="false" t="normal">$M482/($J482+$K482)</f>
        <v>599.6696249862531</v>
      </c>
      <c r="X482" s="12" t="n">
        <v>2026</v>
      </c>
      <c r="Y482" s="15" t="n"/>
      <c r="Z482" s="28" t="n">
        <f aca="false" ca="false" dt2D="false" dtr="false" t="normal">AC482-R482</f>
        <v>12746931.120000001</v>
      </c>
      <c r="AA482" s="30" t="n">
        <v>1999610.27</v>
      </c>
      <c r="AB482" s="30" t="n">
        <f aca="false" ca="false" dt2D="false" dtr="false" t="normal">+(J482*12.98+K482*25.97)*12</f>
        <v>424897.704</v>
      </c>
      <c r="AC482" s="30" t="n">
        <f aca="false" ca="false" dt2D="false" dtr="false" t="normal">+(J482*12.98+K482*25.97)*12*30</f>
        <v>12746931.120000001</v>
      </c>
      <c r="AD482" s="4" t="n"/>
      <c r="AF482" s="33" t="n"/>
    </row>
    <row customHeight="true" ht="12.75" outlineLevel="0" r="483">
      <c r="A483" s="8" t="n">
        <f aca="false" ca="false" dt2D="false" dtr="false" t="normal">+A482+1</f>
        <v>443</v>
      </c>
      <c r="B483" s="8" t="n">
        <f aca="false" ca="false" dt2D="false" dtr="false" t="normal">B482+1</f>
        <v>282</v>
      </c>
      <c r="C483" s="106" t="s">
        <v>214</v>
      </c>
      <c r="D483" s="8" t="s">
        <v>828</v>
      </c>
      <c r="E483" s="56" t="s">
        <v>170</v>
      </c>
      <c r="F483" s="12" t="s">
        <v>79</v>
      </c>
      <c r="G483" s="12" t="n">
        <v>2</v>
      </c>
      <c r="H483" s="12" t="n">
        <v>2</v>
      </c>
      <c r="I483" s="56" t="n">
        <v>820.1</v>
      </c>
      <c r="J483" s="56" t="n">
        <v>820.1</v>
      </c>
      <c r="K483" s="56" t="n">
        <v>0</v>
      </c>
      <c r="L483" s="55" t="n">
        <v>31</v>
      </c>
      <c r="M483" s="15" t="n">
        <f aca="false" ca="false" dt2D="false" dtr="false" t="normal">SUM(N483:R483)</f>
        <v>2372180.26</v>
      </c>
      <c r="N483" s="15" t="n"/>
      <c r="O483" s="15" t="n">
        <v>1857108.72</v>
      </c>
      <c r="P483" s="15" t="n"/>
      <c r="Q483" s="15" t="n">
        <v>515071.54</v>
      </c>
      <c r="R483" s="15" t="n"/>
      <c r="S483" s="15" t="n"/>
      <c r="T483" s="15" t="n"/>
      <c r="U483" s="15" t="n"/>
      <c r="V483" s="15" t="n">
        <f aca="false" ca="false" dt2D="false" dtr="false" t="normal">$M483/($J483+$K483)</f>
        <v>2892.550006096817</v>
      </c>
      <c r="W483" s="15" t="n">
        <f aca="false" ca="false" dt2D="false" dtr="false" t="normal">$M483/($J483+$K483)</f>
        <v>2892.550006096817</v>
      </c>
      <c r="X483" s="12" t="n">
        <v>2026</v>
      </c>
      <c r="Y483" s="15" t="n"/>
      <c r="Z483" s="28" t="n">
        <f aca="false" ca="false" dt2D="false" dtr="false" t="normal">AC483-R483</f>
        <v>888660.3599999999</v>
      </c>
      <c r="AA483" s="30" t="n">
        <v>426205.5</v>
      </c>
      <c r="AB483" s="30" t="n">
        <f aca="false" ca="false" dt2D="false" dtr="false" t="normal">+(J483*9.03+K483*24.78)*12</f>
        <v>88866.036</v>
      </c>
      <c r="AC483" s="30" t="n">
        <f aca="false" ca="false" dt2D="false" dtr="false" t="normal">+(J483*9.03+K483*24.78)*12*10</f>
        <v>888660.3599999999</v>
      </c>
      <c r="AD483" s="0" t="s">
        <v>81</v>
      </c>
      <c r="AF483" s="33" t="n"/>
    </row>
    <row customHeight="true" ht="12.75" outlineLevel="0" r="484">
      <c r="A484" s="8" t="n">
        <f aca="false" ca="false" dt2D="false" dtr="false" t="normal">+A483+1</f>
        <v>444</v>
      </c>
      <c r="B484" s="8" t="n">
        <f aca="false" ca="false" dt2D="false" dtr="false" t="normal">B483+1</f>
        <v>283</v>
      </c>
      <c r="C484" s="106" t="s">
        <v>214</v>
      </c>
      <c r="D484" s="8" t="s">
        <v>830</v>
      </c>
      <c r="E484" s="56" t="s">
        <v>269</v>
      </c>
      <c r="F484" s="12" t="s">
        <v>79</v>
      </c>
      <c r="G484" s="12" t="n">
        <v>2</v>
      </c>
      <c r="H484" s="12" t="n">
        <v>2</v>
      </c>
      <c r="I484" s="56" t="n">
        <v>806.5</v>
      </c>
      <c r="J484" s="56" t="n">
        <v>806.5</v>
      </c>
      <c r="K484" s="56" t="n">
        <v>0</v>
      </c>
      <c r="L484" s="55" t="n">
        <v>58</v>
      </c>
      <c r="M484" s="15" t="n">
        <f aca="false" ca="false" dt2D="false" dtr="false" t="normal">SUM(N484:R484)</f>
        <v>2332841.58</v>
      </c>
      <c r="N484" s="15" t="n"/>
      <c r="O484" s="15" t="n">
        <v>1903917.64</v>
      </c>
      <c r="P484" s="15" t="n"/>
      <c r="Q484" s="15" t="n">
        <v>428923.94</v>
      </c>
      <c r="R484" s="15" t="n"/>
      <c r="S484" s="15" t="n"/>
      <c r="T484" s="15" t="n"/>
      <c r="U484" s="15" t="n"/>
      <c r="V484" s="15" t="n">
        <f aca="false" ca="false" dt2D="false" dtr="false" t="normal">$M484/($J484+$K484)</f>
        <v>2892.550006199628</v>
      </c>
      <c r="W484" s="15" t="n">
        <f aca="false" ca="false" dt2D="false" dtr="false" t="normal">$M484/($J484+$K484)</f>
        <v>2892.550006199628</v>
      </c>
      <c r="X484" s="12" t="n">
        <v>2026</v>
      </c>
      <c r="Y484" s="15" t="n"/>
      <c r="Z484" s="28" t="n">
        <f aca="false" ca="false" dt2D="false" dtr="false" t="normal">AC484-R484</f>
        <v>873923.3999999999</v>
      </c>
      <c r="AA484" s="30" t="n">
        <v>341531.6</v>
      </c>
      <c r="AB484" s="30" t="n">
        <f aca="false" ca="false" dt2D="false" dtr="false" t="normal">+(J484*9.03+K484*24.78)*12</f>
        <v>87392.34</v>
      </c>
      <c r="AC484" s="30" t="n">
        <f aca="false" ca="false" dt2D="false" dtr="false" t="normal">+(J484*9.03+K484*24.78)*12*10</f>
        <v>873923.3999999999</v>
      </c>
      <c r="AD484" s="0" t="s">
        <v>81</v>
      </c>
      <c r="AF484" s="33" t="n"/>
    </row>
    <row customHeight="true" ht="12.75" outlineLevel="0" r="485">
      <c r="A485" s="8" t="n">
        <f aca="false" ca="false" dt2D="false" dtr="false" t="normal">+A484+1</f>
        <v>445</v>
      </c>
      <c r="B485" s="8" t="n">
        <f aca="false" ca="false" dt2D="false" dtr="false" t="normal">B484+1</f>
        <v>284</v>
      </c>
      <c r="C485" s="106" t="s">
        <v>214</v>
      </c>
      <c r="D485" s="8" t="s">
        <v>893</v>
      </c>
      <c r="E485" s="55" t="s">
        <v>269</v>
      </c>
      <c r="F485" s="12" t="s">
        <v>5</v>
      </c>
      <c r="G485" s="12" t="n">
        <v>9</v>
      </c>
      <c r="H485" s="12" t="n">
        <v>1</v>
      </c>
      <c r="I485" s="56" t="n">
        <v>1520.3</v>
      </c>
      <c r="J485" s="56" t="n">
        <v>1470.1</v>
      </c>
      <c r="K485" s="56" t="n">
        <v>50.2</v>
      </c>
      <c r="L485" s="55" t="n">
        <v>58</v>
      </c>
      <c r="M485" s="15" t="n">
        <f aca="false" ca="false" dt2D="false" dtr="false" t="normal">SUM(N485:S485)</f>
        <v>557749.81</v>
      </c>
      <c r="N485" s="15" t="n"/>
      <c r="O485" s="15" t="n"/>
      <c r="P485" s="15" t="n"/>
      <c r="Q485" s="15" t="n">
        <v>557749.81</v>
      </c>
      <c r="R485" s="15" t="n">
        <v>0</v>
      </c>
      <c r="S485" s="15" t="n"/>
      <c r="T485" s="15" t="n"/>
      <c r="U485" s="15" t="n"/>
      <c r="V485" s="15" t="n">
        <f aca="false" ca="false" dt2D="false" dtr="false" t="normal">$M485/($J485+$K485)</f>
        <v>366.86825626521085</v>
      </c>
      <c r="W485" s="15" t="n">
        <f aca="false" ca="false" dt2D="false" dtr="false" t="normal">$M485/($J485+$K485)</f>
        <v>366.86825626521085</v>
      </c>
      <c r="X485" s="12" t="n">
        <v>2026</v>
      </c>
      <c r="Y485" s="15" t="n"/>
      <c r="Z485" s="28" t="n">
        <f aca="false" ca="false" dt2D="false" dtr="false" t="normal">AC485-R485</f>
        <v>9663219.36</v>
      </c>
      <c r="AA485" s="30" t="n">
        <v>1457214.11</v>
      </c>
      <c r="AB485" s="30" t="n">
        <f aca="false" ca="false" dt2D="false" dtr="false" t="normal">+(J485*17.26+K485*29.25)*12</f>
        <v>322107.312</v>
      </c>
      <c r="AC485" s="30" t="n">
        <f aca="false" ca="false" dt2D="false" dtr="false" t="normal">+(J485*17.26+K485*29.25)*12*30</f>
        <v>9663219.36</v>
      </c>
      <c r="AG485" s="57" t="n"/>
    </row>
    <row customHeight="true" ht="12.75" outlineLevel="0" r="486">
      <c r="A486" s="8" t="n">
        <f aca="false" ca="false" dt2D="false" dtr="false" t="normal">+A485+1</f>
        <v>446</v>
      </c>
      <c r="B486" s="8" t="n">
        <f aca="false" ca="false" dt2D="false" dtr="false" t="normal">B485+1</f>
        <v>285</v>
      </c>
      <c r="C486" s="106" t="s">
        <v>214</v>
      </c>
      <c r="D486" s="8" t="s">
        <v>277</v>
      </c>
      <c r="E486" s="55" t="s">
        <v>845</v>
      </c>
      <c r="F486" s="12" t="s">
        <v>5</v>
      </c>
      <c r="G486" s="12" t="n">
        <v>9</v>
      </c>
      <c r="H486" s="12" t="n">
        <v>1</v>
      </c>
      <c r="I486" s="56" t="n">
        <v>2337.7</v>
      </c>
      <c r="J486" s="56" t="n">
        <v>2245.4</v>
      </c>
      <c r="K486" s="56" t="n">
        <v>92.2999999999997</v>
      </c>
      <c r="L486" s="55" t="n">
        <v>72</v>
      </c>
      <c r="M486" s="15" t="n">
        <f aca="false" ca="false" dt2D="false" dtr="false" t="normal">SUM(N486:S486)</f>
        <v>3063379.04</v>
      </c>
      <c r="N486" s="15" t="n"/>
      <c r="O486" s="15" t="n"/>
      <c r="P486" s="15" t="n"/>
      <c r="Q486" s="15" t="n">
        <v>2835923.96</v>
      </c>
      <c r="R486" s="15" t="n"/>
      <c r="S486" s="15" t="n">
        <v>227455.08</v>
      </c>
      <c r="T486" s="15" t="n"/>
      <c r="U486" s="15" t="n"/>
      <c r="V486" s="15" t="n">
        <f aca="false" ca="false" dt2D="false" dtr="false" t="normal">$M486/($J486+$K486)</f>
        <v>1310.4243658296618</v>
      </c>
      <c r="W486" s="15" t="n">
        <f aca="false" ca="false" dt2D="false" dtr="false" t="normal">$M486/($J486+$K486)</f>
        <v>1310.4243658296618</v>
      </c>
      <c r="X486" s="12" t="n">
        <v>2026</v>
      </c>
      <c r="Y486" s="15" t="n"/>
      <c r="Z486" s="28" t="n">
        <f aca="false" ca="false" dt2D="false" dtr="false" t="normal">AC486-R486</f>
        <v>14923936.44</v>
      </c>
      <c r="AA486" s="30" t="n">
        <v>2811620.65</v>
      </c>
      <c r="AB486" s="30" t="n">
        <f aca="false" ca="false" dt2D="false" dtr="false" t="normal">+(J486*17.26+K486*29.25)*12</f>
        <v>497464.548</v>
      </c>
      <c r="AC486" s="30" t="n">
        <f aca="false" ca="false" dt2D="false" dtr="false" t="normal">+(J486*17.26+K486*29.25)*12*30</f>
        <v>14923936.44</v>
      </c>
      <c r="AG486" s="57" t="n"/>
      <c r="AJ486" s="57" t="n"/>
    </row>
    <row customHeight="true" ht="12.75" outlineLevel="0" r="487">
      <c r="A487" s="8" t="n">
        <f aca="false" ca="false" dt2D="false" dtr="false" t="normal">+A486+1</f>
        <v>447</v>
      </c>
      <c r="B487" s="8" t="n">
        <f aca="false" ca="false" dt2D="false" dtr="false" t="normal">B486+1</f>
        <v>286</v>
      </c>
      <c r="C487" s="106" t="s">
        <v>214</v>
      </c>
      <c r="D487" s="8" t="s">
        <v>896</v>
      </c>
      <c r="E487" s="55" t="s">
        <v>170</v>
      </c>
      <c r="F487" s="12" t="s">
        <v>5</v>
      </c>
      <c r="G487" s="12" t="n">
        <v>4</v>
      </c>
      <c r="H487" s="12" t="n">
        <v>6</v>
      </c>
      <c r="I487" s="56" t="n">
        <v>3605.9</v>
      </c>
      <c r="J487" s="56" t="n">
        <v>3605.9</v>
      </c>
      <c r="K487" s="56" t="n">
        <v>0</v>
      </c>
      <c r="L487" s="55" t="n">
        <v>152</v>
      </c>
      <c r="M487" s="15" t="n">
        <f aca="false" ca="false" dt2D="false" dtr="false" t="normal">SUM(N487:S487)</f>
        <v>2019675.42</v>
      </c>
      <c r="N487" s="15" t="n"/>
      <c r="O487" s="15" t="n"/>
      <c r="P487" s="15" t="n"/>
      <c r="Q487" s="15" t="n">
        <v>2019675.42</v>
      </c>
      <c r="R487" s="15" t="n">
        <v>0</v>
      </c>
      <c r="S487" s="15" t="n"/>
      <c r="T487" s="15" t="n"/>
      <c r="U487" s="15" t="n"/>
      <c r="V487" s="15" t="n">
        <f aca="false" ca="false" dt2D="false" dtr="false" t="normal">$M487/($J487+$K487)</f>
        <v>560.1030034110762</v>
      </c>
      <c r="W487" s="15" t="n">
        <f aca="false" ca="false" dt2D="false" dtr="false" t="normal">$M487/($J487+$K487)</f>
        <v>560.1030034110762</v>
      </c>
      <c r="X487" s="12" t="n">
        <v>2026</v>
      </c>
      <c r="Y487" s="15" t="n"/>
      <c r="Z487" s="28" t="n">
        <f aca="false" ca="false" dt2D="false" dtr="false" t="normal">AC487-R487</f>
        <v>16849649.520000003</v>
      </c>
      <c r="AA487" s="30" t="n">
        <v>2911023.49</v>
      </c>
      <c r="AB487" s="30" t="n">
        <f aca="false" ca="false" dt2D="false" dtr="false" t="normal">+(J487*12.98+K487*25.97)*12</f>
        <v>561654.984</v>
      </c>
      <c r="AC487" s="30" t="n">
        <f aca="false" ca="false" dt2D="false" dtr="false" t="normal">+(J487*12.98+K487*25.97)*12*30</f>
        <v>16849649.520000003</v>
      </c>
      <c r="AG487" s="57" t="n"/>
    </row>
    <row customHeight="true" ht="11.25" outlineLevel="0" r="488">
      <c r="A488" s="8" t="n">
        <f aca="false" ca="false" dt2D="false" dtr="false" t="normal">+A487+1</f>
        <v>448</v>
      </c>
      <c r="B488" s="8" t="n">
        <f aca="false" ca="false" dt2D="false" dtr="false" t="normal">B487+1</f>
        <v>287</v>
      </c>
      <c r="C488" s="106" t="s">
        <v>214</v>
      </c>
      <c r="D488" s="8" t="s">
        <v>898</v>
      </c>
      <c r="E488" s="56" t="s">
        <v>283</v>
      </c>
      <c r="F488" s="12" t="s">
        <v>5</v>
      </c>
      <c r="G488" s="12" t="n">
        <v>5</v>
      </c>
      <c r="H488" s="12" t="n">
        <v>1</v>
      </c>
      <c r="I488" s="56" t="n">
        <v>4537.3</v>
      </c>
      <c r="J488" s="56" t="n">
        <v>1650.2</v>
      </c>
      <c r="K488" s="56" t="n">
        <v>2887.1</v>
      </c>
      <c r="L488" s="55" t="n">
        <v>209</v>
      </c>
      <c r="M488" s="15" t="n">
        <f aca="false" ca="false" dt2D="false" dtr="false" t="normal">SUM(N488:R488)</f>
        <v>4989668.8</v>
      </c>
      <c r="N488" s="15" t="n"/>
      <c r="O488" s="15" t="n"/>
      <c r="P488" s="15" t="n"/>
      <c r="Q488" s="15" t="n">
        <v>1132023.04</v>
      </c>
      <c r="R488" s="15" t="n">
        <v>3857645.76</v>
      </c>
      <c r="S488" s="15" t="n"/>
      <c r="T488" s="15" t="n"/>
      <c r="U488" s="15" t="n"/>
      <c r="V488" s="15" t="n">
        <f aca="false" ca="false" dt2D="false" dtr="false" t="normal">$M488/($J488+$K488)</f>
        <v>1099.699997796046</v>
      </c>
      <c r="W488" s="15" t="n">
        <f aca="false" ca="false" dt2D="false" dtr="false" t="normal">$M488/($J488+$K488)</f>
        <v>1099.699997796046</v>
      </c>
      <c r="X488" s="12" t="n">
        <v>2026</v>
      </c>
      <c r="Y488" s="15" t="n"/>
      <c r="Z488" s="28" t="n">
        <f aca="false" ca="false" dt2D="false" dtr="false" t="normal">AC488-R488</f>
        <v>6638111.559999997</v>
      </c>
      <c r="AA488" s="30" t="n">
        <v>0</v>
      </c>
      <c r="AB488" s="30" t="n">
        <f aca="false" ca="false" dt2D="false" dtr="false" t="normal">+(J488*12.71+K488*25.41)*12</f>
        <v>1132023.0359999998</v>
      </c>
      <c r="AC488" s="30" t="n">
        <f aca="false" ca="false" dt2D="false" dtr="false" t="normal">+(J488*12.71+K488*25.41)*12*30-'[7]Лист1'!$AQ$625</f>
        <v>10495757.319999997</v>
      </c>
      <c r="AD488" s="4" t="n"/>
      <c r="AF488" s="33" t="n"/>
    </row>
    <row customHeight="true" ht="12.75" outlineLevel="0" r="489">
      <c r="A489" s="8" t="n">
        <f aca="false" ca="false" dt2D="false" dtr="false" t="normal">+A488+1</f>
        <v>449</v>
      </c>
      <c r="B489" s="8" t="n">
        <f aca="false" ca="false" dt2D="false" dtr="false" t="normal">B488+1</f>
        <v>288</v>
      </c>
      <c r="C489" s="106" t="s">
        <v>214</v>
      </c>
      <c r="D489" s="8" t="s">
        <v>900</v>
      </c>
      <c r="E489" s="55" t="s">
        <v>178</v>
      </c>
      <c r="F489" s="12" t="s">
        <v>5</v>
      </c>
      <c r="G489" s="12" t="n">
        <v>5</v>
      </c>
      <c r="H489" s="12" t="n">
        <v>4</v>
      </c>
      <c r="I489" s="56" t="n">
        <v>4397.6</v>
      </c>
      <c r="J489" s="56" t="n">
        <v>4306.8</v>
      </c>
      <c r="K489" s="56" t="n">
        <v>90.8000000000002</v>
      </c>
      <c r="L489" s="55" t="n">
        <v>188</v>
      </c>
      <c r="M489" s="15" t="n">
        <f aca="false" ca="false" dt2D="false" dtr="false" t="normal">SUM(N489:S489)</f>
        <v>2355512.4</v>
      </c>
      <c r="N489" s="15" t="n"/>
      <c r="O489" s="15" t="n"/>
      <c r="P489" s="15" t="n"/>
      <c r="Q489" s="15" t="n">
        <v>2355512.4</v>
      </c>
      <c r="R489" s="15" t="n">
        <v>0</v>
      </c>
      <c r="S489" s="15" t="n"/>
      <c r="T489" s="15" t="n"/>
      <c r="U489" s="15" t="n"/>
      <c r="V489" s="15" t="n">
        <f aca="false" ca="false" dt2D="false" dtr="false" t="normal">$M489/($J489+$K489)</f>
        <v>535.6358923048936</v>
      </c>
      <c r="W489" s="15" t="n">
        <f aca="false" ca="false" dt2D="false" dtr="false" t="normal">$M489/($J489+$K489)</f>
        <v>535.6358923048936</v>
      </c>
      <c r="X489" s="12" t="n">
        <v>2026</v>
      </c>
      <c r="Y489" s="15" t="n"/>
      <c r="Z489" s="28" t="n">
        <f aca="false" ca="false" dt2D="false" dtr="false" t="normal">AC489-R489</f>
        <v>20973722.400000002</v>
      </c>
      <c r="AA489" s="30" t="n">
        <v>4963886.64</v>
      </c>
      <c r="AB489" s="30" t="n">
        <f aca="false" ca="false" dt2D="false" dtr="false" t="normal">+(J489*12.98+K489*25.97)*12</f>
        <v>699124.0800000001</v>
      </c>
      <c r="AC489" s="30" t="n">
        <f aca="false" ca="false" dt2D="false" dtr="false" t="normal">+(J489*12.98+K489*25.97)*12*30</f>
        <v>20973722.400000002</v>
      </c>
      <c r="AG489" s="57" t="n"/>
    </row>
    <row customHeight="true" ht="12.75" outlineLevel="0" r="490">
      <c r="A490" s="8" t="n">
        <f aca="false" ca="false" dt2D="false" dtr="false" t="normal">+A489+1</f>
        <v>450</v>
      </c>
      <c r="B490" s="8" t="n">
        <f aca="false" ca="false" dt2D="false" dtr="false" t="normal">B489+1</f>
        <v>289</v>
      </c>
      <c r="C490" s="106" t="s">
        <v>214</v>
      </c>
      <c r="D490" s="8" t="s">
        <v>902</v>
      </c>
      <c r="E490" s="56" t="s">
        <v>178</v>
      </c>
      <c r="F490" s="12" t="s">
        <v>5</v>
      </c>
      <c r="G490" s="12" t="n">
        <v>5</v>
      </c>
      <c r="H490" s="12" t="n">
        <v>6</v>
      </c>
      <c r="I490" s="56" t="n">
        <v>6214.74</v>
      </c>
      <c r="J490" s="56" t="n">
        <v>6097.04</v>
      </c>
      <c r="K490" s="56" t="n">
        <v>117.7</v>
      </c>
      <c r="L490" s="55" t="n">
        <v>283</v>
      </c>
      <c r="M490" s="15" t="n">
        <f aca="false" ca="false" dt2D="false" dtr="false" t="normal">SUM(N490:R490)</f>
        <v>11920117.6</v>
      </c>
      <c r="N490" s="15" t="n"/>
      <c r="O490" s="15" t="n"/>
      <c r="P490" s="15" t="n"/>
      <c r="Q490" s="15" t="n">
        <v>986354.98</v>
      </c>
      <c r="R490" s="15" t="n">
        <v>10933762.62</v>
      </c>
      <c r="S490" s="15" t="n"/>
      <c r="T490" s="15" t="n"/>
      <c r="U490" s="15" t="n"/>
      <c r="V490" s="15" t="n">
        <f aca="false" ca="false" dt2D="false" dtr="false" t="normal">$M490/($J490+$K490)</f>
        <v>1918.0396283673974</v>
      </c>
      <c r="W490" s="15" t="n">
        <f aca="false" ca="false" dt2D="false" dtr="false" t="normal">$M490/($J490+$K490)</f>
        <v>1918.0396283673974</v>
      </c>
      <c r="X490" s="12" t="n">
        <v>2026</v>
      </c>
      <c r="Y490" s="15" t="n"/>
      <c r="Z490" s="28" t="n">
        <f aca="false" ca="false" dt2D="false" dtr="false" t="normal">AC490-R490</f>
        <v>3200041.8620000035</v>
      </c>
      <c r="AA490" s="30" t="n">
        <v>0</v>
      </c>
      <c r="AB490" s="30" t="n">
        <f aca="false" ca="false" dt2D="false" dtr="false" t="normal">+(J490*12.98+K490*25.97)*12</f>
        <v>986354.9784</v>
      </c>
      <c r="AC490" s="30" t="n">
        <f aca="false" ca="false" dt2D="false" dtr="false" t="normal">+(J490*12.98+K490*25.97)*12*30-'[7]Лист1'!$AQ$634</f>
        <v>14133804.482000003</v>
      </c>
      <c r="AD490" s="4" t="n"/>
      <c r="AF490" s="33" t="n"/>
    </row>
    <row customHeight="true" ht="12.75" outlineLevel="0" r="491">
      <c r="A491" s="8" t="n">
        <f aca="false" ca="false" dt2D="false" dtr="false" t="normal">+A490+1</f>
        <v>451</v>
      </c>
      <c r="B491" s="8" t="n">
        <f aca="false" ca="false" dt2D="false" dtr="false" t="normal">B490+1</f>
        <v>290</v>
      </c>
      <c r="C491" s="106" t="s">
        <v>214</v>
      </c>
      <c r="D491" s="8" t="s">
        <v>904</v>
      </c>
      <c r="E491" s="55" t="s">
        <v>83</v>
      </c>
      <c r="F491" s="12" t="s">
        <v>5</v>
      </c>
      <c r="G491" s="12" t="n">
        <v>5</v>
      </c>
      <c r="H491" s="12" t="n">
        <v>6</v>
      </c>
      <c r="I491" s="56" t="n">
        <v>6184.9</v>
      </c>
      <c r="J491" s="56" t="n">
        <v>6184.9</v>
      </c>
      <c r="K491" s="56" t="n">
        <v>0</v>
      </c>
      <c r="L491" s="55" t="n">
        <v>310</v>
      </c>
      <c r="M491" s="15" t="n">
        <f aca="false" ca="false" dt2D="false" dtr="false" t="normal">SUM(N491:S491)</f>
        <v>3407254.8</v>
      </c>
      <c r="N491" s="15" t="n"/>
      <c r="O491" s="15" t="n"/>
      <c r="P491" s="15" t="n"/>
      <c r="Q491" s="15" t="n">
        <v>3407254.8</v>
      </c>
      <c r="R491" s="15" t="n">
        <v>0</v>
      </c>
      <c r="S491" s="15" t="n"/>
      <c r="T491" s="15" t="n"/>
      <c r="U491" s="15" t="n"/>
      <c r="V491" s="15" t="n">
        <f aca="false" ca="false" dt2D="false" dtr="false" t="normal">$M491/($J491+$K491)</f>
        <v>550.8989312680884</v>
      </c>
      <c r="W491" s="15" t="n">
        <f aca="false" ca="false" dt2D="false" dtr="false" t="normal">$M491/($J491+$K491)</f>
        <v>550.8989312680884</v>
      </c>
      <c r="X491" s="12" t="n">
        <v>2026</v>
      </c>
      <c r="Y491" s="15" t="n"/>
      <c r="Z491" s="28" t="n">
        <f aca="false" ca="false" dt2D="false" dtr="false" t="normal">AC491-R491</f>
        <v>28900800.72</v>
      </c>
      <c r="AA491" s="30" t="n">
        <v>4963886.64</v>
      </c>
      <c r="AB491" s="30" t="n">
        <f aca="false" ca="false" dt2D="false" dtr="false" t="normal">+(J491*12.98+K491*25.97)*12</f>
        <v>963360.024</v>
      </c>
      <c r="AC491" s="30" t="n">
        <f aca="false" ca="false" dt2D="false" dtr="false" t="normal">+(J491*12.98+K491*25.97)*12*30</f>
        <v>28900800.72</v>
      </c>
      <c r="AG491" s="57" t="n"/>
    </row>
    <row customHeight="true" ht="12.75" outlineLevel="0" r="492">
      <c r="A492" s="8" t="n">
        <f aca="false" ca="false" dt2D="false" dtr="false" t="normal">+A491+1</f>
        <v>452</v>
      </c>
      <c r="B492" s="8" t="n">
        <f aca="false" ca="false" dt2D="false" dtr="false" t="normal">B491+1</f>
        <v>291</v>
      </c>
      <c r="C492" s="106" t="s">
        <v>214</v>
      </c>
      <c r="D492" s="8" t="s">
        <v>835</v>
      </c>
      <c r="E492" s="56" t="s">
        <v>349</v>
      </c>
      <c r="F492" s="12" t="s">
        <v>5</v>
      </c>
      <c r="G492" s="12" t="n">
        <v>4</v>
      </c>
      <c r="H492" s="12" t="n">
        <v>3</v>
      </c>
      <c r="I492" s="56" t="n">
        <v>1982.65</v>
      </c>
      <c r="J492" s="56" t="n">
        <v>1482.45</v>
      </c>
      <c r="K492" s="56" t="n">
        <v>500.2</v>
      </c>
      <c r="L492" s="55" t="n">
        <v>43</v>
      </c>
      <c r="M492" s="15" t="n">
        <f aca="false" ca="false" dt2D="false" dtr="false" t="normal">SUM(N492:R492)</f>
        <v>7806414.95</v>
      </c>
      <c r="N492" s="15" t="n"/>
      <c r="O492" s="15" t="n"/>
      <c r="P492" s="15" t="n"/>
      <c r="Q492" s="15" t="n">
        <v>386788.74</v>
      </c>
      <c r="R492" s="15" t="n">
        <v>7419626.21</v>
      </c>
      <c r="S492" s="15" t="n"/>
      <c r="T492" s="15" t="n"/>
      <c r="U492" s="15" t="n"/>
      <c r="V492" s="15" t="n">
        <f aca="false" ca="false" dt2D="false" dtr="false" t="normal">$M492/($J492+$K492)</f>
        <v>3937.364108642473</v>
      </c>
      <c r="W492" s="15" t="n">
        <f aca="false" ca="false" dt2D="false" dtr="false" t="normal">$M492/($J492+$K492)</f>
        <v>3937.364108642473</v>
      </c>
      <c r="X492" s="12" t="n">
        <v>2026</v>
      </c>
      <c r="Y492" s="15" t="n"/>
      <c r="Z492" s="28" t="n">
        <f aca="false" ca="false" dt2D="false" dtr="false" t="normal">AC492-R492</f>
        <v>3053160.8999999994</v>
      </c>
      <c r="AA492" s="30" t="n">
        <v>0</v>
      </c>
      <c r="AB492" s="30" t="n">
        <f aca="false" ca="false" dt2D="false" dtr="false" t="normal">+(J492*12.98+K492*25.97)*12</f>
        <v>386788.74</v>
      </c>
      <c r="AC492" s="30" t="n">
        <f aca="false" ca="false" dt2D="false" dtr="false" t="normal">+(J492*12.98+K492*25.97)*12*30-'[7]Лист1'!$AQ$637</f>
        <v>10472787.11</v>
      </c>
      <c r="AD492" s="4" t="n"/>
      <c r="AF492" s="33" t="n"/>
    </row>
    <row customHeight="true" ht="12.75" outlineLevel="0" r="493">
      <c r="A493" s="8" t="n">
        <f aca="false" ca="false" dt2D="false" dtr="false" t="normal">+A492+1</f>
        <v>453</v>
      </c>
      <c r="B493" s="8" t="n">
        <f aca="false" ca="false" dt2D="false" dtr="false" t="normal">B492+1</f>
        <v>292</v>
      </c>
      <c r="C493" s="106" t="s">
        <v>214</v>
      </c>
      <c r="D493" s="8" t="s">
        <v>907</v>
      </c>
      <c r="E493" s="55" t="s">
        <v>122</v>
      </c>
      <c r="F493" s="12" t="s">
        <v>5</v>
      </c>
      <c r="G493" s="12" t="n">
        <v>4</v>
      </c>
      <c r="H493" s="12" t="n">
        <v>4</v>
      </c>
      <c r="I493" s="56" t="n">
        <v>4032.8</v>
      </c>
      <c r="J493" s="56" t="n">
        <v>3458.5</v>
      </c>
      <c r="K493" s="56" t="n">
        <v>0</v>
      </c>
      <c r="L493" s="55" t="n">
        <v>156</v>
      </c>
      <c r="M493" s="15" t="n">
        <f aca="false" ca="false" dt2D="false" dtr="false" t="normal">SUM(N493:S493)</f>
        <v>11359406.87</v>
      </c>
      <c r="N493" s="15" t="n"/>
      <c r="O493" s="15" t="n">
        <v>3390685.61</v>
      </c>
      <c r="P493" s="15" t="n"/>
      <c r="Q493" s="15" t="n">
        <v>538695.96</v>
      </c>
      <c r="R493" s="15" t="n">
        <v>7430025.3</v>
      </c>
      <c r="S493" s="15" t="n"/>
      <c r="T493" s="15" t="n"/>
      <c r="U493" s="15" t="n"/>
      <c r="V493" s="15" t="n">
        <f aca="false" ca="false" dt2D="false" dtr="false" t="normal">$M493/($J493+$K493)</f>
        <v>3284.489480988868</v>
      </c>
      <c r="W493" s="15" t="n">
        <f aca="false" ca="false" dt2D="false" dtr="false" t="normal">$M493/($J493+$K493)</f>
        <v>3284.489480988868</v>
      </c>
      <c r="X493" s="12" t="n">
        <v>2026</v>
      </c>
      <c r="Y493" s="15" t="n"/>
      <c r="Z493" s="28" t="n">
        <f aca="false" ca="false" dt2D="false" dtr="false" t="normal">AC493-R493</f>
        <v>0</v>
      </c>
      <c r="AA493" s="30" t="n">
        <v>0</v>
      </c>
      <c r="AB493" s="30" t="n">
        <f aca="false" ca="false" dt2D="false" dtr="false" t="normal">+(J493*12.98+K493*25.97)*12</f>
        <v>538695.96</v>
      </c>
      <c r="AC493" s="30" t="n">
        <f aca="false" ca="false" dt2D="false" dtr="false" t="normal">+(J493*12.98+K493*25.97)*12*30-'[5]Лист1'!$AQ$294</f>
        <v>7430025.299999999</v>
      </c>
      <c r="AG493" s="57" t="n"/>
    </row>
    <row customHeight="true" ht="12.75" outlineLevel="0" r="494">
      <c r="A494" s="8" t="n">
        <f aca="false" ca="false" dt2D="false" dtr="false" t="normal">+A493+1</f>
        <v>454</v>
      </c>
      <c r="B494" s="8" t="n">
        <f aca="false" ca="false" dt2D="false" dtr="false" t="normal">B493+1</f>
        <v>293</v>
      </c>
      <c r="C494" s="106" t="s">
        <v>214</v>
      </c>
      <c r="D494" s="8" t="s">
        <v>910</v>
      </c>
      <c r="E494" s="55" t="n">
        <v>1994</v>
      </c>
      <c r="F494" s="12" t="s">
        <v>5</v>
      </c>
      <c r="G494" s="12" t="n">
        <v>9</v>
      </c>
      <c r="H494" s="12" t="n">
        <v>3</v>
      </c>
      <c r="I494" s="56" t="n">
        <v>8919.33</v>
      </c>
      <c r="J494" s="56" t="n">
        <v>6658.4</v>
      </c>
      <c r="K494" s="56" t="n">
        <v>0</v>
      </c>
      <c r="L494" s="55" t="n">
        <v>285</v>
      </c>
      <c r="M494" s="15" t="n">
        <f aca="false" ca="false" dt2D="false" dtr="false" t="normal">SUM(N494:S494)</f>
        <v>2136735.94</v>
      </c>
      <c r="N494" s="15" t="n"/>
      <c r="O494" s="15" t="n"/>
      <c r="P494" s="15" t="n"/>
      <c r="Q494" s="15" t="n">
        <v>1379087.81</v>
      </c>
      <c r="R494" s="15" t="n">
        <v>757648.13</v>
      </c>
      <c r="S494" s="15" t="n"/>
      <c r="T494" s="15" t="n"/>
      <c r="U494" s="15" t="n"/>
      <c r="V494" s="15" t="n">
        <f aca="false" ca="false" dt2D="false" dtr="false" t="normal">$M494/($J494+$K494)</f>
        <v>320.90831731346873</v>
      </c>
      <c r="W494" s="15" t="n">
        <f aca="false" ca="false" dt2D="false" dtr="false" t="normal">$M494/($J494+$K494)</f>
        <v>320.90831731346873</v>
      </c>
      <c r="X494" s="12" t="n">
        <v>2026</v>
      </c>
      <c r="Y494" s="15" t="n"/>
      <c r="Z494" s="28" t="n">
        <f aca="false" ca="false" dt2D="false" dtr="false" t="normal">AC494-R494</f>
        <v>22198043.79000001</v>
      </c>
      <c r="AA494" s="30" t="n"/>
      <c r="AB494" s="30" t="n">
        <f aca="false" ca="false" dt2D="false" dtr="false" t="normal">+(J494*17.26+K494*29.25)*12</f>
        <v>1379087.8080000002</v>
      </c>
      <c r="AC494" s="30" t="n">
        <f aca="false" ca="false" dt2D="false" dtr="false" t="normal">+(J494*17.26+K494*29.25)*12*30-'[5]Лист1'!$AQ$296</f>
        <v>22955691.92000001</v>
      </c>
      <c r="AG494" s="57" t="n"/>
    </row>
    <row customHeight="true" ht="12.75" outlineLevel="0" r="495">
      <c r="A495" s="8" t="n">
        <f aca="false" ca="false" dt2D="false" dtr="false" t="normal">+A494+1</f>
        <v>455</v>
      </c>
      <c r="B495" s="8" t="n">
        <f aca="false" ca="false" dt2D="false" dtr="false" t="normal">B494+1</f>
        <v>294</v>
      </c>
      <c r="C495" s="106" t="s">
        <v>214</v>
      </c>
      <c r="D495" s="8" t="s">
        <v>911</v>
      </c>
      <c r="E495" s="55" t="s">
        <v>170</v>
      </c>
      <c r="F495" s="12" t="s">
        <v>5</v>
      </c>
      <c r="G495" s="12" t="n">
        <v>5</v>
      </c>
      <c r="H495" s="12" t="n">
        <v>6</v>
      </c>
      <c r="I495" s="56" t="n">
        <v>6228.5</v>
      </c>
      <c r="J495" s="56" t="n">
        <v>6228.5</v>
      </c>
      <c r="K495" s="56" t="n">
        <v>0</v>
      </c>
      <c r="L495" s="55" t="n">
        <v>277</v>
      </c>
      <c r="M495" s="15" t="n">
        <f aca="false" ca="false" dt2D="false" dtr="false" t="normal">SUM(N495:S495)</f>
        <v>3546016.92</v>
      </c>
      <c r="N495" s="15" t="n"/>
      <c r="O495" s="15" t="n"/>
      <c r="P495" s="15" t="n"/>
      <c r="Q495" s="15" t="n">
        <v>3546016.92</v>
      </c>
      <c r="R495" s="15" t="n">
        <v>0</v>
      </c>
      <c r="S495" s="15" t="n"/>
      <c r="T495" s="15" t="n"/>
      <c r="U495" s="15" t="n"/>
      <c r="V495" s="15" t="n">
        <f aca="false" ca="false" dt2D="false" dtr="false" t="normal">$M495/($J495+$K495)</f>
        <v>569.3211720317894</v>
      </c>
      <c r="W495" s="15" t="n">
        <f aca="false" ca="false" dt2D="false" dtr="false" t="normal">$M495/($J495+$K495)</f>
        <v>569.3211720317894</v>
      </c>
      <c r="X495" s="12" t="n">
        <v>2026</v>
      </c>
      <c r="Y495" s="15" t="n"/>
      <c r="Z495" s="28" t="n">
        <f aca="false" ca="false" dt2D="false" dtr="false" t="normal">AC495-R495</f>
        <v>29104534.800000004</v>
      </c>
      <c r="AA495" s="30" t="n">
        <v>5052916.03</v>
      </c>
      <c r="AB495" s="30" t="n">
        <f aca="false" ca="false" dt2D="false" dtr="false" t="normal">+(J495*12.98+K495*25.97)*12</f>
        <v>970151.1600000001</v>
      </c>
      <c r="AC495" s="30" t="n">
        <f aca="false" ca="false" dt2D="false" dtr="false" t="normal">+(J495*12.98+K495*25.97)*12*30</f>
        <v>29104534.800000004</v>
      </c>
      <c r="AG495" s="57" t="n"/>
    </row>
    <row customHeight="true" ht="12.75" outlineLevel="0" r="496">
      <c r="A496" s="8" t="n">
        <f aca="false" ca="false" dt2D="false" dtr="false" t="normal">+A495+1</f>
        <v>456</v>
      </c>
      <c r="B496" s="8" t="n">
        <f aca="false" ca="false" dt2D="false" dtr="false" t="normal">B495+1</f>
        <v>295</v>
      </c>
      <c r="C496" s="106" t="s">
        <v>214</v>
      </c>
      <c r="D496" s="8" t="s">
        <v>914</v>
      </c>
      <c r="E496" s="55" t="s">
        <v>164</v>
      </c>
      <c r="F496" s="12" t="s">
        <v>5</v>
      </c>
      <c r="G496" s="12" t="n">
        <v>5</v>
      </c>
      <c r="H496" s="12" t="n">
        <v>5</v>
      </c>
      <c r="I496" s="56" t="n">
        <v>4060.1</v>
      </c>
      <c r="J496" s="56" t="n">
        <v>4060.1</v>
      </c>
      <c r="K496" s="56" t="n">
        <v>0</v>
      </c>
      <c r="L496" s="55" t="n">
        <v>44</v>
      </c>
      <c r="M496" s="15" t="n">
        <f aca="false" ca="false" dt2D="false" dtr="false" t="normal">SUM(N496:S496)</f>
        <v>1735026</v>
      </c>
      <c r="N496" s="15" t="n"/>
      <c r="O496" s="15" t="n"/>
      <c r="P496" s="15" t="n"/>
      <c r="Q496" s="15" t="n">
        <v>1735026</v>
      </c>
      <c r="R496" s="15" t="n">
        <v>0</v>
      </c>
      <c r="S496" s="15" t="n"/>
      <c r="T496" s="15" t="n"/>
      <c r="U496" s="15" t="n"/>
      <c r="V496" s="15" t="n">
        <f aca="false" ca="false" dt2D="false" dtr="false" t="normal">$M496/($J496+$K496)</f>
        <v>427.33577990689884</v>
      </c>
      <c r="W496" s="15" t="n">
        <f aca="false" ca="false" dt2D="false" dtr="false" t="normal">$M496/($J496+$K496)</f>
        <v>427.33577990689884</v>
      </c>
      <c r="X496" s="12" t="n">
        <v>2026</v>
      </c>
      <c r="Y496" s="15" t="n"/>
      <c r="Z496" s="28" t="n">
        <f aca="false" ca="false" dt2D="false" dtr="false" t="normal">AC496-R496</f>
        <v>18972035.28</v>
      </c>
      <c r="AA496" s="30" t="n">
        <v>3268799.45</v>
      </c>
      <c r="AB496" s="30" t="n">
        <f aca="false" ca="false" dt2D="false" dtr="false" t="normal">+(J496*12.98+K496*25.97)*12</f>
        <v>632401.176</v>
      </c>
      <c r="AC496" s="30" t="n">
        <f aca="false" ca="false" dt2D="false" dtr="false" t="normal">+(J496*12.98+K496*25.97)*12*30</f>
        <v>18972035.28</v>
      </c>
      <c r="AG496" s="57" t="n"/>
    </row>
    <row customHeight="true" ht="12.75" outlineLevel="0" r="497">
      <c r="A497" s="8" t="n">
        <f aca="false" ca="false" dt2D="false" dtr="false" t="normal">+A496+1</f>
        <v>457</v>
      </c>
      <c r="B497" s="8" t="n">
        <f aca="false" ca="false" dt2D="false" dtr="false" t="normal">B496+1</f>
        <v>296</v>
      </c>
      <c r="C497" s="106" t="s">
        <v>214</v>
      </c>
      <c r="D497" s="8" t="s">
        <v>287</v>
      </c>
      <c r="E497" s="55" t="s">
        <v>209</v>
      </c>
      <c r="F497" s="12" t="s">
        <v>5</v>
      </c>
      <c r="G497" s="12" t="n">
        <v>9</v>
      </c>
      <c r="H497" s="12" t="n">
        <v>1</v>
      </c>
      <c r="I497" s="56" t="n">
        <v>2309.9</v>
      </c>
      <c r="J497" s="56" t="n">
        <v>2175.4</v>
      </c>
      <c r="K497" s="56" t="n">
        <v>134.5</v>
      </c>
      <c r="L497" s="55" t="n">
        <v>97</v>
      </c>
      <c r="M497" s="15" t="n">
        <f aca="false" ca="false" dt2D="false" dtr="false" t="normal">SUM(N497:S497)</f>
        <v>3070142.23</v>
      </c>
      <c r="N497" s="15" t="n"/>
      <c r="O497" s="15" t="n"/>
      <c r="P497" s="15" t="n"/>
      <c r="Q497" s="15" t="n">
        <v>2802849.94</v>
      </c>
      <c r="R497" s="15" t="n">
        <v>39837.19</v>
      </c>
      <c r="S497" s="15" t="n">
        <v>227455.1</v>
      </c>
      <c r="T497" s="15" t="n"/>
      <c r="U497" s="15" t="n"/>
      <c r="V497" s="15" t="n">
        <f aca="false" ca="false" dt2D="false" dtr="false" t="normal">$M497/($J497+$K497)</f>
        <v>1329.1234382440798</v>
      </c>
      <c r="W497" s="15" t="n">
        <f aca="false" ca="false" dt2D="false" dtr="false" t="normal">$M497/($J497+$K497)</f>
        <v>1329.1234382440798</v>
      </c>
      <c r="X497" s="12" t="n">
        <v>2026</v>
      </c>
      <c r="Y497" s="15" t="n"/>
      <c r="Z497" s="28" t="n">
        <f aca="false" ca="false" dt2D="false" dtr="false" t="normal">AC497-R497</f>
        <v>14893513.25</v>
      </c>
      <c r="AA497" s="30" t="n">
        <v>2749434.26</v>
      </c>
      <c r="AB497" s="30" t="n">
        <f aca="false" ca="false" dt2D="false" dtr="false" t="normal">+(J497*17.26+K497*29.25)*12</f>
        <v>497778.348</v>
      </c>
      <c r="AC497" s="30" t="n">
        <f aca="false" ca="false" dt2D="false" dtr="false" t="normal">+(J497*17.26+K497*29.25)*12*30</f>
        <v>14933350.44</v>
      </c>
      <c r="AG497" s="57" t="n"/>
    </row>
    <row customHeight="true" ht="12.75" outlineLevel="0" r="498">
      <c r="A498" s="8" t="n">
        <f aca="false" ca="false" dt2D="false" dtr="false" t="normal">+A497+1</f>
        <v>458</v>
      </c>
      <c r="B498" s="8" t="n">
        <f aca="false" ca="false" dt2D="false" dtr="false" t="normal">B497+1</f>
        <v>297</v>
      </c>
      <c r="C498" s="106" t="s">
        <v>214</v>
      </c>
      <c r="D498" s="8" t="s">
        <v>917</v>
      </c>
      <c r="E498" s="55" t="s">
        <v>117</v>
      </c>
      <c r="F498" s="12" t="s">
        <v>5</v>
      </c>
      <c r="G498" s="12" t="n">
        <v>4</v>
      </c>
      <c r="H498" s="12" t="n">
        <v>2</v>
      </c>
      <c r="I498" s="56" t="n">
        <v>1997.4</v>
      </c>
      <c r="J498" s="56" t="n">
        <v>1997.4</v>
      </c>
      <c r="K498" s="56" t="n">
        <v>0</v>
      </c>
      <c r="L498" s="55" t="n">
        <v>87</v>
      </c>
      <c r="M498" s="15" t="n">
        <f aca="false" ca="false" dt2D="false" dtr="false" t="normal">SUM(N498:S498)</f>
        <v>1094603.82</v>
      </c>
      <c r="N498" s="15" t="n"/>
      <c r="O498" s="15" t="n"/>
      <c r="P498" s="15" t="n"/>
      <c r="Q498" s="15" t="n">
        <v>1094603.82</v>
      </c>
      <c r="R498" s="15" t="n">
        <v>0</v>
      </c>
      <c r="S498" s="15" t="n"/>
      <c r="T498" s="15" t="n"/>
      <c r="U498" s="15" t="n"/>
      <c r="V498" s="15" t="n">
        <f aca="false" ca="false" dt2D="false" dtr="false" t="normal">$M498/($J498+$K498)</f>
        <v>548.0143286272154</v>
      </c>
      <c r="W498" s="15" t="n">
        <f aca="false" ca="false" dt2D="false" dtr="false" t="normal">$M498/($J498+$K498)</f>
        <v>548.0143286272154</v>
      </c>
      <c r="X498" s="12" t="n">
        <v>2026</v>
      </c>
      <c r="Y498" s="15" t="n"/>
      <c r="Z498" s="28" t="n">
        <f aca="false" ca="false" dt2D="false" dtr="false" t="normal">AC498-R498</f>
        <v>9333450.719999999</v>
      </c>
      <c r="AA498" s="30" t="n">
        <v>1570275.69</v>
      </c>
      <c r="AB498" s="30" t="n">
        <f aca="false" ca="false" dt2D="false" dtr="false" t="normal">+(J498*12.98+K498*25.97)*12</f>
        <v>311115.024</v>
      </c>
      <c r="AC498" s="30" t="n">
        <f aca="false" ca="false" dt2D="false" dtr="false" t="normal">+(J498*12.98+K498*25.97)*12*30</f>
        <v>9333450.719999999</v>
      </c>
      <c r="AG498" s="57" t="n"/>
    </row>
    <row customHeight="true" ht="12.75" outlineLevel="0" r="499">
      <c r="A499" s="8" t="n">
        <f aca="false" ca="false" dt2D="false" dtr="false" t="normal">+A498+1</f>
        <v>459</v>
      </c>
      <c r="B499" s="8" t="n">
        <f aca="false" ca="false" dt2D="false" dtr="false" t="normal">B498+1</f>
        <v>298</v>
      </c>
      <c r="C499" s="106" t="s">
        <v>214</v>
      </c>
      <c r="D499" s="8" t="s">
        <v>919</v>
      </c>
      <c r="E499" s="56" t="s">
        <v>164</v>
      </c>
      <c r="F499" s="12" t="s">
        <v>5</v>
      </c>
      <c r="G499" s="12" t="n">
        <v>6</v>
      </c>
      <c r="H499" s="12" t="n">
        <v>2</v>
      </c>
      <c r="I499" s="56" t="n">
        <v>2679.9</v>
      </c>
      <c r="J499" s="56" t="n">
        <v>2679.9</v>
      </c>
      <c r="K499" s="56" t="n">
        <v>0</v>
      </c>
      <c r="L499" s="55" t="n">
        <v>97</v>
      </c>
      <c r="M499" s="15" t="n">
        <f aca="false" ca="false" dt2D="false" dtr="false" t="normal">SUM(N499:R499)</f>
        <v>1607054.63</v>
      </c>
      <c r="N499" s="15" t="n"/>
      <c r="O499" s="15" t="n"/>
      <c r="P499" s="15" t="n"/>
      <c r="Q499" s="15" t="n">
        <v>1607054.63</v>
      </c>
      <c r="R499" s="15" t="n"/>
      <c r="S499" s="15" t="n"/>
      <c r="T499" s="15" t="n"/>
      <c r="U499" s="15" t="n"/>
      <c r="V499" s="15" t="n">
        <f aca="false" ca="false" dt2D="false" dtr="false" t="normal">$M499/($J499+$K499)</f>
        <v>599.6696257323034</v>
      </c>
      <c r="W499" s="15" t="n">
        <f aca="false" ca="false" dt2D="false" dtr="false" t="normal">$M499/($J499+$K499)</f>
        <v>599.6696257323034</v>
      </c>
      <c r="X499" s="12" t="n">
        <v>2026</v>
      </c>
      <c r="Y499" s="15" t="n"/>
      <c r="Z499" s="28" t="n">
        <f aca="false" ca="false" dt2D="false" dtr="false" t="normal">AC499-R499</f>
        <v>16651826.64</v>
      </c>
      <c r="AA499" s="30" t="n">
        <v>2084163.64</v>
      </c>
      <c r="AB499" s="30" t="n">
        <f aca="false" ca="false" dt2D="false" dtr="false" t="normal">+(J499*17.26+K499*29.25)*12</f>
        <v>555060.888</v>
      </c>
      <c r="AC499" s="30" t="n">
        <f aca="false" ca="false" dt2D="false" dtr="false" t="normal">+(J499*17.26+K499*29.25)*12*30</f>
        <v>16651826.64</v>
      </c>
      <c r="AD499" s="4" t="n"/>
      <c r="AF499" s="33" t="n"/>
    </row>
    <row customHeight="true" ht="12.75" outlineLevel="0" r="500">
      <c r="A500" s="8" t="n">
        <f aca="false" ca="false" dt2D="false" dtr="false" t="normal">+A499+1</f>
        <v>460</v>
      </c>
      <c r="B500" s="8" t="n">
        <f aca="false" ca="false" dt2D="false" dtr="false" t="normal">B499+1</f>
        <v>299</v>
      </c>
      <c r="C500" s="106" t="s">
        <v>214</v>
      </c>
      <c r="D500" s="8" t="s">
        <v>920</v>
      </c>
      <c r="E500" s="56" t="s">
        <v>164</v>
      </c>
      <c r="F500" s="12" t="s">
        <v>5</v>
      </c>
      <c r="G500" s="12" t="n">
        <v>5</v>
      </c>
      <c r="H500" s="12" t="n">
        <v>2</v>
      </c>
      <c r="I500" s="56" t="n">
        <v>2220.1</v>
      </c>
      <c r="J500" s="56" t="n">
        <v>2220.1</v>
      </c>
      <c r="K500" s="56" t="n">
        <v>0</v>
      </c>
      <c r="L500" s="55" t="n">
        <v>105</v>
      </c>
      <c r="M500" s="15" t="n">
        <f aca="false" ca="false" dt2D="false" dtr="false" t="normal">SUM(N500:R500)</f>
        <v>1331326.54</v>
      </c>
      <c r="N500" s="15" t="n"/>
      <c r="O500" s="15" t="n"/>
      <c r="P500" s="15" t="n"/>
      <c r="Q500" s="15" t="n">
        <v>1331326.54</v>
      </c>
      <c r="R500" s="15" t="n"/>
      <c r="S500" s="15" t="n"/>
      <c r="T500" s="15" t="n"/>
      <c r="U500" s="15" t="n"/>
      <c r="V500" s="15" t="n">
        <f aca="false" ca="false" dt2D="false" dtr="false" t="normal">$M500/($J500+$K500)</f>
        <v>599.669627494257</v>
      </c>
      <c r="W500" s="15" t="n">
        <f aca="false" ca="false" dt2D="false" dtr="false" t="normal">$M500/($J500+$K500)</f>
        <v>599.669627494257</v>
      </c>
      <c r="X500" s="12" t="n">
        <v>2026</v>
      </c>
      <c r="Y500" s="15" t="n"/>
      <c r="Z500" s="28" t="n">
        <f aca="false" ca="false" dt2D="false" dtr="false" t="normal">AC500-R500</f>
        <v>10374083.280000001</v>
      </c>
      <c r="AA500" s="30" t="n">
        <v>1780375.19</v>
      </c>
      <c r="AB500" s="30" t="n">
        <f aca="false" ca="false" dt2D="false" dtr="false" t="normal">+(J500*12.98+K500*25.97)*12</f>
        <v>345802.776</v>
      </c>
      <c r="AC500" s="30" t="n">
        <f aca="false" ca="false" dt2D="false" dtr="false" t="normal">+(J500*12.98+K500*25.97)*12*30</f>
        <v>10374083.280000001</v>
      </c>
      <c r="AD500" s="4" t="n"/>
      <c r="AF500" s="33" t="n"/>
    </row>
    <row customHeight="true" ht="12.75" outlineLevel="0" r="501">
      <c r="A501" s="8" t="n">
        <f aca="false" ca="false" dt2D="false" dtr="false" t="normal">+A500+1</f>
        <v>461</v>
      </c>
      <c r="B501" s="8" t="n">
        <f aca="false" ca="false" dt2D="false" dtr="false" t="normal">B500+1</f>
        <v>300</v>
      </c>
      <c r="C501" s="106" t="s">
        <v>214</v>
      </c>
      <c r="D501" s="8" t="s">
        <v>922</v>
      </c>
      <c r="E501" s="56" t="s">
        <v>162</v>
      </c>
      <c r="F501" s="12" t="s">
        <v>5</v>
      </c>
      <c r="G501" s="12" t="n">
        <v>4</v>
      </c>
      <c r="H501" s="12" t="n">
        <v>2</v>
      </c>
      <c r="I501" s="56" t="n">
        <v>1560</v>
      </c>
      <c r="J501" s="56" t="n">
        <v>1560</v>
      </c>
      <c r="K501" s="56" t="n">
        <v>0</v>
      </c>
      <c r="L501" s="55" t="n">
        <v>69</v>
      </c>
      <c r="M501" s="15" t="n">
        <f aca="false" ca="false" dt2D="false" dtr="false" t="normal">SUM(N501:R501)</f>
        <v>935484.62</v>
      </c>
      <c r="N501" s="15" t="n"/>
      <c r="O501" s="15" t="n"/>
      <c r="P501" s="15" t="n"/>
      <c r="Q501" s="15" t="n">
        <v>935484.62</v>
      </c>
      <c r="R501" s="15" t="n"/>
      <c r="S501" s="15" t="n"/>
      <c r="T501" s="15" t="n"/>
      <c r="U501" s="15" t="n"/>
      <c r="V501" s="15" t="n">
        <f aca="false" ca="false" dt2D="false" dtr="false" t="normal">$M501/($J501+$K501)</f>
        <v>599.6696282051282</v>
      </c>
      <c r="W501" s="15" t="n">
        <f aca="false" ca="false" dt2D="false" dtr="false" t="normal">$M501/($J501+$K501)</f>
        <v>599.6696282051282</v>
      </c>
      <c r="X501" s="12" t="n">
        <v>2026</v>
      </c>
      <c r="Y501" s="15" t="n"/>
      <c r="Z501" s="28" t="n">
        <f aca="false" ca="false" dt2D="false" dtr="false" t="normal">AC501-R501</f>
        <v>7289567.999999999</v>
      </c>
      <c r="AA501" s="30" t="n">
        <v>1039514.76</v>
      </c>
      <c r="AB501" s="30" t="n">
        <f aca="false" ca="false" dt2D="false" dtr="false" t="normal">+(J501*12.98+K501*25.97)*12</f>
        <v>242985.59999999998</v>
      </c>
      <c r="AC501" s="30" t="n">
        <f aca="false" ca="false" dt2D="false" dtr="false" t="normal">+(J501*12.98+K501*25.97)*12*30</f>
        <v>7289567.999999999</v>
      </c>
      <c r="AD501" s="4" t="n"/>
      <c r="AF501" s="33" t="n"/>
    </row>
    <row customHeight="true" ht="12.75" outlineLevel="0" r="502">
      <c r="A502" s="8" t="n">
        <f aca="false" ca="false" dt2D="false" dtr="false" t="normal">+A501+1</f>
        <v>462</v>
      </c>
      <c r="B502" s="8" t="n">
        <f aca="false" ca="false" dt2D="false" dtr="false" t="normal">B501+1</f>
        <v>301</v>
      </c>
      <c r="C502" s="106" t="s">
        <v>214</v>
      </c>
      <c r="D502" s="8" t="s">
        <v>924</v>
      </c>
      <c r="E502" s="56" t="s">
        <v>83</v>
      </c>
      <c r="F502" s="12" t="s">
        <v>5</v>
      </c>
      <c r="G502" s="12" t="n">
        <v>5</v>
      </c>
      <c r="H502" s="12" t="n">
        <v>2</v>
      </c>
      <c r="I502" s="56" t="n">
        <v>1516.6</v>
      </c>
      <c r="J502" s="56" t="n">
        <v>1516.6</v>
      </c>
      <c r="K502" s="56" t="n">
        <v>0</v>
      </c>
      <c r="L502" s="55" t="n">
        <v>73</v>
      </c>
      <c r="M502" s="15" t="n">
        <f aca="false" ca="false" dt2D="false" dtr="false" t="normal">SUM(N502:R502)</f>
        <v>909458.96</v>
      </c>
      <c r="N502" s="15" t="n"/>
      <c r="O502" s="15" t="n"/>
      <c r="P502" s="15" t="n"/>
      <c r="Q502" s="15" t="n">
        <v>909458.96</v>
      </c>
      <c r="R502" s="15" t="n"/>
      <c r="S502" s="15" t="n"/>
      <c r="T502" s="15" t="n"/>
      <c r="U502" s="15" t="n"/>
      <c r="V502" s="15" t="n">
        <f aca="false" ca="false" dt2D="false" dtr="false" t="normal">$M502/($J502+$K502)</f>
        <v>599.6696294342609</v>
      </c>
      <c r="W502" s="15" t="n">
        <f aca="false" ca="false" dt2D="false" dtr="false" t="normal">$M502/($J502+$K502)</f>
        <v>599.6696294342609</v>
      </c>
      <c r="X502" s="12" t="n">
        <v>2026</v>
      </c>
      <c r="Y502" s="15" t="n"/>
      <c r="Z502" s="28" t="n">
        <f aca="false" ca="false" dt2D="false" dtr="false" t="normal">AC502-R502</f>
        <v>7086768.48</v>
      </c>
      <c r="AA502" s="30" t="n">
        <v>1063514.32</v>
      </c>
      <c r="AB502" s="30" t="n">
        <f aca="false" ca="false" dt2D="false" dtr="false" t="normal">+(J502*12.98+K502*25.97)*12</f>
        <v>236225.616</v>
      </c>
      <c r="AC502" s="30" t="n">
        <f aca="false" ca="false" dt2D="false" dtr="false" t="normal">+(J502*12.98+K502*25.97)*12*30</f>
        <v>7086768.48</v>
      </c>
      <c r="AD502" s="4" t="n"/>
      <c r="AF502" s="33" t="n"/>
    </row>
    <row customHeight="true" ht="12.75" outlineLevel="0" r="503">
      <c r="A503" s="8" t="n">
        <f aca="false" ca="false" dt2D="false" dtr="false" t="normal">+A502+1</f>
        <v>463</v>
      </c>
      <c r="B503" s="8" t="n">
        <f aca="false" ca="false" dt2D="false" dtr="false" t="normal">B502+1</f>
        <v>302</v>
      </c>
      <c r="C503" s="106" t="s">
        <v>214</v>
      </c>
      <c r="D503" s="8" t="s">
        <v>926</v>
      </c>
      <c r="E503" s="56" t="s">
        <v>131</v>
      </c>
      <c r="F503" s="12" t="s">
        <v>5</v>
      </c>
      <c r="G503" s="12" t="n">
        <v>5</v>
      </c>
      <c r="H503" s="12" t="n">
        <v>2</v>
      </c>
      <c r="I503" s="56" t="n">
        <v>1573</v>
      </c>
      <c r="J503" s="56" t="n">
        <v>1573</v>
      </c>
      <c r="K503" s="56" t="n">
        <v>0</v>
      </c>
      <c r="L503" s="55" t="n">
        <v>61</v>
      </c>
      <c r="M503" s="15" t="n">
        <f aca="false" ca="false" dt2D="false" dtr="false" t="normal">SUM(N503:R503)</f>
        <v>943280.32</v>
      </c>
      <c r="N503" s="15" t="n"/>
      <c r="O503" s="15" t="n"/>
      <c r="P503" s="15" t="n"/>
      <c r="Q503" s="15" t="n">
        <v>943280.32</v>
      </c>
      <c r="R503" s="15" t="n"/>
      <c r="S503" s="15" t="n"/>
      <c r="T503" s="15" t="n"/>
      <c r="U503" s="15" t="n"/>
      <c r="V503" s="15" t="n">
        <f aca="false" ca="false" dt2D="false" dtr="false" t="normal">$M503/($J503+$K503)</f>
        <v>599.669624920534</v>
      </c>
      <c r="W503" s="15" t="n">
        <f aca="false" ca="false" dt2D="false" dtr="false" t="normal">$M503/($J503+$K503)</f>
        <v>599.669624920534</v>
      </c>
      <c r="X503" s="12" t="n">
        <v>2026</v>
      </c>
      <c r="Y503" s="15" t="n"/>
      <c r="Z503" s="28" t="n">
        <f aca="false" ca="false" dt2D="false" dtr="false" t="normal">AC503-R503</f>
        <v>7350314.4</v>
      </c>
      <c r="AA503" s="30" t="n">
        <v>1165203.46</v>
      </c>
      <c r="AB503" s="30" t="n">
        <f aca="false" ca="false" dt2D="false" dtr="false" t="normal">+(J503*12.98+K503*25.97)*12</f>
        <v>245010.48</v>
      </c>
      <c r="AC503" s="30" t="n">
        <f aca="false" ca="false" dt2D="false" dtr="false" t="normal">+(J503*12.98+K503*25.97)*12*30</f>
        <v>7350314.4</v>
      </c>
      <c r="AD503" s="4" t="n"/>
      <c r="AF503" s="33" t="n"/>
    </row>
    <row customHeight="true" ht="12.75" outlineLevel="0" r="504">
      <c r="A504" s="8" t="n">
        <f aca="false" ca="false" dt2D="false" dtr="false" t="normal">+A503+1</f>
        <v>464</v>
      </c>
      <c r="B504" s="8" t="n">
        <f aca="false" ca="false" dt2D="false" dtr="false" t="normal">B503+1</f>
        <v>303</v>
      </c>
      <c r="C504" s="106" t="s">
        <v>214</v>
      </c>
      <c r="D504" s="8" t="s">
        <v>927</v>
      </c>
      <c r="E504" s="56" t="s">
        <v>53</v>
      </c>
      <c r="F504" s="12" t="s">
        <v>5</v>
      </c>
      <c r="G504" s="12" t="n">
        <v>5</v>
      </c>
      <c r="H504" s="12" t="n">
        <v>2</v>
      </c>
      <c r="I504" s="56" t="n">
        <v>1615.2</v>
      </c>
      <c r="J504" s="56" t="n">
        <v>1615.2</v>
      </c>
      <c r="K504" s="56" t="n">
        <v>0</v>
      </c>
      <c r="L504" s="55" t="n">
        <v>70</v>
      </c>
      <c r="M504" s="15" t="n">
        <f aca="false" ca="false" dt2D="false" dtr="false" t="normal">SUM(N504:R504)</f>
        <v>968586.38</v>
      </c>
      <c r="N504" s="15" t="n"/>
      <c r="O504" s="15" t="n"/>
      <c r="P504" s="15" t="n"/>
      <c r="Q504" s="15" t="n">
        <v>968586.38</v>
      </c>
      <c r="R504" s="15" t="n"/>
      <c r="S504" s="15" t="n"/>
      <c r="T504" s="15" t="n"/>
      <c r="U504" s="15" t="n"/>
      <c r="V504" s="15" t="n">
        <f aca="false" ca="false" dt2D="false" dtr="false" t="normal">$M504/($J504+$K504)</f>
        <v>599.6696260525013</v>
      </c>
      <c r="W504" s="15" t="n">
        <f aca="false" ca="false" dt2D="false" dtr="false" t="normal">$M504/($J504+$K504)</f>
        <v>599.6696260525013</v>
      </c>
      <c r="X504" s="12" t="n">
        <v>2026</v>
      </c>
      <c r="Y504" s="15" t="n"/>
      <c r="Z504" s="28" t="n">
        <f aca="false" ca="false" dt2D="false" dtr="false" t="normal">AC504-R504</f>
        <v>7547506.5600000005</v>
      </c>
      <c r="AA504" s="30" t="n">
        <v>1084538.71</v>
      </c>
      <c r="AB504" s="30" t="n">
        <f aca="false" ca="false" dt2D="false" dtr="false" t="normal">+(J504*12.98+K504*25.97)*12</f>
        <v>251583.55200000003</v>
      </c>
      <c r="AC504" s="30" t="n">
        <f aca="false" ca="false" dt2D="false" dtr="false" t="normal">+(J504*12.98+K504*25.97)*12*30</f>
        <v>7547506.5600000005</v>
      </c>
      <c r="AD504" s="4" t="n"/>
      <c r="AF504" s="33" t="n"/>
    </row>
    <row customHeight="true" ht="12.75" outlineLevel="0" r="505">
      <c r="A505" s="8" t="n">
        <f aca="false" ca="false" dt2D="false" dtr="false" t="normal">+A504+1</f>
        <v>465</v>
      </c>
      <c r="B505" s="8" t="n">
        <f aca="false" ca="false" dt2D="false" dtr="false" t="normal">B504+1</f>
        <v>304</v>
      </c>
      <c r="C505" s="106" t="s">
        <v>214</v>
      </c>
      <c r="D505" s="8" t="s">
        <v>839</v>
      </c>
      <c r="E505" s="56" t="s">
        <v>90</v>
      </c>
      <c r="F505" s="12" t="s">
        <v>5</v>
      </c>
      <c r="G505" s="12" t="n">
        <v>4</v>
      </c>
      <c r="H505" s="12" t="n">
        <v>4</v>
      </c>
      <c r="I505" s="56" t="n">
        <v>3362.1</v>
      </c>
      <c r="J505" s="56" t="n">
        <v>3362.1</v>
      </c>
      <c r="K505" s="56" t="n">
        <v>0</v>
      </c>
      <c r="L505" s="55" t="n">
        <v>138</v>
      </c>
      <c r="M505" s="15" t="n">
        <f aca="false" ca="false" dt2D="false" dtr="false" t="normal">SUM(N505:R505)</f>
        <v>10719847.819999998</v>
      </c>
      <c r="N505" s="15" t="n"/>
      <c r="O505" s="15" t="n"/>
      <c r="P505" s="15" t="n"/>
      <c r="Q505" s="15" t="n">
        <v>523680.7</v>
      </c>
      <c r="R505" s="15" t="n">
        <v>10196167.12</v>
      </c>
      <c r="S505" s="15" t="n"/>
      <c r="T505" s="15" t="n"/>
      <c r="U505" s="15" t="n"/>
      <c r="V505" s="15" t="n">
        <f aca="false" ca="false" dt2D="false" dtr="false" t="normal">$M505/($J505+$K505)</f>
        <v>3188.43812498141</v>
      </c>
      <c r="W505" s="15" t="n">
        <f aca="false" ca="false" dt2D="false" dtr="false" t="normal">$M505/($J505+$K505)</f>
        <v>3188.43812498141</v>
      </c>
      <c r="X505" s="12" t="n">
        <v>2026</v>
      </c>
      <c r="Y505" s="15" t="n"/>
      <c r="Z505" s="28" t="n">
        <f aca="false" ca="false" dt2D="false" dtr="false" t="normal">AC505-R505</f>
        <v>3067335.9299999997</v>
      </c>
      <c r="AA505" s="30" t="n">
        <v>0</v>
      </c>
      <c r="AB505" s="30" t="n">
        <f aca="false" ca="false" dt2D="false" dtr="false" t="normal">+(J505*12.98+K505*25.97)*12</f>
        <v>523680.696</v>
      </c>
      <c r="AC505" s="30" t="n">
        <f aca="false" ca="false" dt2D="false" dtr="false" t="normal">+(J505*12.98+K505*25.97)*12*30-'[7]Лист1'!$AQ$658</f>
        <v>13263503.049999999</v>
      </c>
      <c r="AD505" s="4" t="n"/>
      <c r="AF505" s="33" t="n"/>
    </row>
    <row customHeight="true" ht="12.75" outlineLevel="0" r="506">
      <c r="A506" s="8" t="n">
        <f aca="false" ca="false" dt2D="false" dtr="false" t="normal">+A505+1</f>
        <v>466</v>
      </c>
      <c r="B506" s="8" t="n">
        <f aca="false" ca="false" dt2D="false" dtr="false" t="normal">B505+1</f>
        <v>305</v>
      </c>
      <c r="C506" s="106" t="s">
        <v>214</v>
      </c>
      <c r="D506" s="8" t="s">
        <v>928</v>
      </c>
      <c r="E506" s="55" t="s">
        <v>274</v>
      </c>
      <c r="F506" s="12" t="s">
        <v>5</v>
      </c>
      <c r="G506" s="12" t="n">
        <v>5</v>
      </c>
      <c r="H506" s="12" t="n">
        <v>4</v>
      </c>
      <c r="I506" s="56" t="n">
        <v>3135.5</v>
      </c>
      <c r="J506" s="56" t="n">
        <v>2483.8</v>
      </c>
      <c r="K506" s="56" t="n">
        <v>651.7</v>
      </c>
      <c r="L506" s="55" t="n">
        <v>112</v>
      </c>
      <c r="M506" s="15" t="n">
        <f aca="false" ca="false" dt2D="false" dtr="false" t="normal">SUM(N506:S506)</f>
        <v>1742386.9</v>
      </c>
      <c r="N506" s="15" t="n"/>
      <c r="O506" s="15" t="n"/>
      <c r="P506" s="15" t="n"/>
      <c r="Q506" s="15" t="n">
        <v>1742386.9</v>
      </c>
      <c r="R506" s="15" t="n">
        <v>0</v>
      </c>
      <c r="S506" s="15" t="n"/>
      <c r="T506" s="15" t="n"/>
      <c r="U506" s="15" t="n"/>
      <c r="V506" s="15" t="n">
        <f aca="false" ca="false" dt2D="false" dtr="false" t="normal">$M506/($J506+$K506)</f>
        <v>555.696667198214</v>
      </c>
      <c r="W506" s="15" t="n">
        <f aca="false" ca="false" dt2D="false" dtr="false" t="normal">$M506/($J506+$K506)</f>
        <v>555.696667198214</v>
      </c>
      <c r="X506" s="12" t="n">
        <v>2026</v>
      </c>
      <c r="Y506" s="15" t="n"/>
      <c r="Z506" s="28" t="n">
        <f aca="false" ca="false" dt2D="false" dtr="false" t="normal">AC506-R506</f>
        <v>17699174.28</v>
      </c>
      <c r="AA506" s="30" t="n">
        <v>3114419.56</v>
      </c>
      <c r="AB506" s="30" t="n">
        <f aca="false" ca="false" dt2D="false" dtr="false" t="normal">+(J506*12.98+K506*25.97)*12</f>
        <v>589972.476</v>
      </c>
      <c r="AC506" s="30" t="n">
        <f aca="false" ca="false" dt2D="false" dtr="false" t="normal">+(J506*12.98+K506*25.97)*12*30</f>
        <v>17699174.28</v>
      </c>
      <c r="AG506" s="57" t="n"/>
    </row>
    <row customHeight="true" ht="12.75" outlineLevel="0" r="507">
      <c r="A507" s="8" t="n">
        <f aca="false" ca="false" dt2D="false" dtr="false" t="normal">+A506+1</f>
        <v>467</v>
      </c>
      <c r="B507" s="8" t="n">
        <f aca="false" ca="false" dt2D="false" dtr="false" t="normal">B506+1</f>
        <v>306</v>
      </c>
      <c r="C507" s="106" t="s">
        <v>214</v>
      </c>
      <c r="D507" s="8" t="s">
        <v>930</v>
      </c>
      <c r="E507" s="55" t="s">
        <v>216</v>
      </c>
      <c r="F507" s="12" t="s">
        <v>5</v>
      </c>
      <c r="G507" s="12" t="n">
        <v>4</v>
      </c>
      <c r="H507" s="12" t="n">
        <v>4</v>
      </c>
      <c r="I507" s="56" t="n">
        <v>2639.4</v>
      </c>
      <c r="J507" s="56" t="n">
        <v>2639.4</v>
      </c>
      <c r="K507" s="56" t="n">
        <v>0</v>
      </c>
      <c r="L507" s="55" t="n">
        <v>118</v>
      </c>
      <c r="M507" s="15" t="n">
        <f aca="false" ca="false" dt2D="false" dtr="false" t="normal">SUM(N507:S507)</f>
        <v>1461116.4</v>
      </c>
      <c r="N507" s="15" t="n"/>
      <c r="O507" s="15" t="n"/>
      <c r="P507" s="15" t="n"/>
      <c r="Q507" s="15" t="n">
        <v>1461116.4</v>
      </c>
      <c r="R507" s="15" t="n">
        <v>0</v>
      </c>
      <c r="S507" s="15" t="n"/>
      <c r="T507" s="15" t="n"/>
      <c r="U507" s="15" t="n"/>
      <c r="V507" s="15" t="n">
        <f aca="false" ca="false" dt2D="false" dtr="false" t="normal">$M507/($J507+$K507)</f>
        <v>553.5789952261878</v>
      </c>
      <c r="W507" s="15" t="n">
        <f aca="false" ca="false" dt2D="false" dtr="false" t="normal">$M507/($J507+$K507)</f>
        <v>553.5789952261878</v>
      </c>
      <c r="X507" s="12" t="n">
        <v>2026</v>
      </c>
      <c r="Y507" s="15" t="n"/>
      <c r="Z507" s="28" t="n">
        <f aca="false" ca="false" dt2D="false" dtr="false" t="normal">AC507-R507</f>
        <v>12333388.32</v>
      </c>
      <c r="AA507" s="30" t="n">
        <v>2111574.66</v>
      </c>
      <c r="AB507" s="30" t="n">
        <f aca="false" ca="false" dt2D="false" dtr="false" t="normal">+(J507*12.98+K507*25.97)*12</f>
        <v>411112.944</v>
      </c>
      <c r="AC507" s="30" t="n">
        <f aca="false" ca="false" dt2D="false" dtr="false" t="normal">+(J507*12.98+K507*25.97)*12*30</f>
        <v>12333388.32</v>
      </c>
      <c r="AD507" s="57" t="n"/>
      <c r="AG507" s="57" t="n"/>
    </row>
    <row customHeight="true" ht="12.75" outlineLevel="0" r="508">
      <c r="A508" s="8" t="n">
        <f aca="false" ca="false" dt2D="false" dtr="false" t="normal">+A507+1</f>
        <v>468</v>
      </c>
      <c r="B508" s="8" t="n">
        <f aca="false" ca="false" dt2D="false" dtr="false" t="normal">B507+1</f>
        <v>307</v>
      </c>
      <c r="C508" s="106" t="s">
        <v>214</v>
      </c>
      <c r="D508" s="8" t="s">
        <v>931</v>
      </c>
      <c r="E508" s="55" t="s">
        <v>99</v>
      </c>
      <c r="F508" s="12" t="s">
        <v>5</v>
      </c>
      <c r="G508" s="12" t="n">
        <v>5</v>
      </c>
      <c r="H508" s="12" t="n">
        <v>6</v>
      </c>
      <c r="I508" s="56" t="n">
        <v>6238.6</v>
      </c>
      <c r="J508" s="56" t="n">
        <v>6238.6</v>
      </c>
      <c r="K508" s="56" t="n">
        <v>0</v>
      </c>
      <c r="L508" s="55" t="n">
        <v>280</v>
      </c>
      <c r="M508" s="15" t="n">
        <f aca="false" ca="false" dt2D="false" dtr="false" t="normal">SUM(N508:S508)</f>
        <v>3541834.08</v>
      </c>
      <c r="N508" s="15" t="n"/>
      <c r="O508" s="15" t="n"/>
      <c r="P508" s="15" t="n"/>
      <c r="Q508" s="15" t="n">
        <v>3541834.08</v>
      </c>
      <c r="R508" s="15" t="n">
        <v>0</v>
      </c>
      <c r="S508" s="15" t="n"/>
      <c r="T508" s="15" t="n"/>
      <c r="U508" s="15" t="n"/>
      <c r="V508" s="15" t="n">
        <f aca="false" ca="false" dt2D="false" dtr="false" t="normal">$M508/($J508+$K508)</f>
        <v>567.728990478633</v>
      </c>
      <c r="W508" s="15" t="n">
        <f aca="false" ca="false" dt2D="false" dtr="false" t="normal">$M508/($J508+$K508)</f>
        <v>567.728990478633</v>
      </c>
      <c r="X508" s="12" t="n">
        <v>2026</v>
      </c>
      <c r="Y508" s="15" t="n"/>
      <c r="Z508" s="28" t="n">
        <f aca="false" ca="false" dt2D="false" dtr="false" t="normal">AC508-R508</f>
        <v>29151730.080000006</v>
      </c>
      <c r="AA508" s="30" t="n">
        <v>5175819.06</v>
      </c>
      <c r="AB508" s="30" t="n">
        <f aca="false" ca="false" dt2D="false" dtr="false" t="normal">+(J508*12.98+K508*25.97)*12</f>
        <v>971724.3360000001</v>
      </c>
      <c r="AC508" s="30" t="n">
        <f aca="false" ca="false" dt2D="false" dtr="false" t="normal">+(J508*12.98+K508*25.97)*12*30</f>
        <v>29151730.080000006</v>
      </c>
      <c r="AG508" s="57" t="n"/>
    </row>
    <row customHeight="true" ht="12.75" outlineLevel="0" r="509">
      <c r="A509" s="8" t="n">
        <f aca="false" ca="false" dt2D="false" dtr="false" t="normal">+A508+1</f>
        <v>469</v>
      </c>
      <c r="B509" s="8" t="n">
        <f aca="false" ca="false" dt2D="false" dtr="false" t="normal">B508+1</f>
        <v>308</v>
      </c>
      <c r="C509" s="106" t="s">
        <v>214</v>
      </c>
      <c r="D509" s="8" t="s">
        <v>932</v>
      </c>
      <c r="E509" s="55" t="s">
        <v>170</v>
      </c>
      <c r="F509" s="12" t="s">
        <v>5</v>
      </c>
      <c r="G509" s="12" t="n">
        <v>4</v>
      </c>
      <c r="H509" s="12" t="n">
        <v>6</v>
      </c>
      <c r="I509" s="56" t="n">
        <v>5052.85</v>
      </c>
      <c r="J509" s="56" t="n">
        <v>5052.85</v>
      </c>
      <c r="K509" s="56" t="n">
        <v>0</v>
      </c>
      <c r="L509" s="55" t="n">
        <v>216</v>
      </c>
      <c r="M509" s="15" t="n">
        <f aca="false" ca="false" dt2D="false" dtr="false" t="normal">SUM(N509:S509)</f>
        <v>9345502.07</v>
      </c>
      <c r="N509" s="15" t="n"/>
      <c r="O509" s="15" t="n"/>
      <c r="P509" s="15" t="n"/>
      <c r="Q509" s="15" t="n">
        <v>787031.92</v>
      </c>
      <c r="R509" s="15" t="n">
        <v>8558470.15</v>
      </c>
      <c r="S509" s="15" t="n"/>
      <c r="T509" s="15" t="n"/>
      <c r="U509" s="15" t="n"/>
      <c r="V509" s="15" t="n">
        <f aca="false" ca="false" dt2D="false" dtr="false" t="normal">$M509/($J509+$K509)</f>
        <v>1849.550663486943</v>
      </c>
      <c r="W509" s="15" t="n">
        <f aca="false" ca="false" dt2D="false" dtr="false" t="normal">$M509/($J509+$K509)</f>
        <v>1849.550663486943</v>
      </c>
      <c r="X509" s="12" t="n">
        <v>2026</v>
      </c>
      <c r="Y509" s="15" t="n"/>
      <c r="Z509" s="28" t="n">
        <f aca="false" ca="false" dt2D="false" dtr="false" t="normal">AC509-R509</f>
        <v>5650464.880000001</v>
      </c>
      <c r="AA509" s="30" t="n">
        <v>0</v>
      </c>
      <c r="AB509" s="30" t="n">
        <f aca="false" ca="false" dt2D="false" dtr="false" t="normal">+(J509*12.98+K509*25.97)*12</f>
        <v>787031.916</v>
      </c>
      <c r="AC509" s="30" t="n">
        <f aca="false" ca="false" dt2D="false" dtr="false" t="normal">+(J509*12.98+K509*25.97)*12*30-'[7]Лист1'!$AQ$663</f>
        <v>14208935.030000001</v>
      </c>
      <c r="AG509" s="57" t="n"/>
    </row>
    <row customHeight="true" ht="12.75" outlineLevel="0" r="510">
      <c r="A510" s="8" t="n">
        <f aca="false" ca="false" dt2D="false" dtr="false" t="normal">+A509+1</f>
        <v>470</v>
      </c>
      <c r="B510" s="8" t="n">
        <f aca="false" ca="false" dt2D="false" dtr="false" t="normal">B509+1</f>
        <v>309</v>
      </c>
      <c r="C510" s="106" t="s">
        <v>214</v>
      </c>
      <c r="D510" s="8" t="s">
        <v>842</v>
      </c>
      <c r="E510" s="56" t="s">
        <v>152</v>
      </c>
      <c r="F510" s="12" t="s">
        <v>5</v>
      </c>
      <c r="G510" s="12" t="n">
        <v>4</v>
      </c>
      <c r="H510" s="12" t="n">
        <v>6</v>
      </c>
      <c r="I510" s="56" t="n">
        <v>5005.9</v>
      </c>
      <c r="J510" s="56" t="n">
        <v>5005.9</v>
      </c>
      <c r="K510" s="56" t="n">
        <v>0</v>
      </c>
      <c r="L510" s="55" t="n">
        <v>207</v>
      </c>
      <c r="M510" s="15" t="n">
        <f aca="false" ca="false" dt2D="false" dtr="false" t="normal">SUM(N510:R510)</f>
        <v>9601514.56</v>
      </c>
      <c r="N510" s="15" t="n"/>
      <c r="O510" s="15" t="n">
        <v>404149.499999971</v>
      </c>
      <c r="P510" s="15" t="n"/>
      <c r="Q510" s="15" t="n">
        <v>779718.98</v>
      </c>
      <c r="R510" s="15" t="n">
        <v>8417646.08000003</v>
      </c>
      <c r="S510" s="15" t="n"/>
      <c r="T510" s="15" t="n"/>
      <c r="U510" s="15" t="n"/>
      <c r="V510" s="15" t="n">
        <f aca="false" ca="false" dt2D="false" dtr="false" t="normal">$M510/($J510+$K510)</f>
        <v>1918.0396252422145</v>
      </c>
      <c r="W510" s="15" t="n">
        <f aca="false" ca="false" dt2D="false" dtr="false" t="normal">$M510/($J510+$K510)</f>
        <v>1918.0396252422145</v>
      </c>
      <c r="X510" s="12" t="n">
        <v>2026</v>
      </c>
      <c r="Y510" s="15" t="n"/>
      <c r="Z510" s="28" t="n">
        <f aca="false" ca="false" dt2D="false" dtr="false" t="normal">AC510-R510</f>
        <v>4641067.209999969</v>
      </c>
      <c r="AA510" s="30" t="n">
        <v>0</v>
      </c>
      <c r="AB510" s="30" t="n">
        <f aca="false" ca="false" dt2D="false" dtr="false" t="normal">+(J510*12.98+K510*25.97)*12</f>
        <v>779718.9839999999</v>
      </c>
      <c r="AC510" s="30" t="n">
        <f aca="false" ca="false" dt2D="false" dtr="false" t="normal">+(J510*12.98+K510*25.97)*12*30-'[7]Лист1'!$AQ$664</f>
        <v>13058713.29</v>
      </c>
      <c r="AD510" s="4" t="n"/>
      <c r="AF510" s="33" t="n"/>
    </row>
    <row customHeight="true" ht="12.75" outlineLevel="0" r="511">
      <c r="A511" s="8" t="n">
        <f aca="false" ca="false" dt2D="false" dtr="false" t="normal">+A510+1</f>
        <v>471</v>
      </c>
      <c r="B511" s="8" t="n">
        <f aca="false" ca="false" dt2D="false" dtr="false" t="normal">B510+1</f>
        <v>310</v>
      </c>
      <c r="C511" s="106" t="s">
        <v>214</v>
      </c>
      <c r="D511" s="8" t="s">
        <v>840</v>
      </c>
      <c r="E511" s="56" t="s">
        <v>238</v>
      </c>
      <c r="F511" s="12" t="s">
        <v>5</v>
      </c>
      <c r="G511" s="12" t="n">
        <v>4</v>
      </c>
      <c r="H511" s="12" t="n">
        <v>4</v>
      </c>
      <c r="I511" s="56" t="n">
        <v>2991.5</v>
      </c>
      <c r="J511" s="56" t="n">
        <v>2607.6</v>
      </c>
      <c r="K511" s="56" t="n">
        <v>383.9</v>
      </c>
      <c r="L511" s="55" t="n">
        <v>101</v>
      </c>
      <c r="M511" s="15" t="n">
        <f aca="false" ca="false" dt2D="false" dtr="false" t="normal">SUM(N511:R511)</f>
        <v>11332124.350000009</v>
      </c>
      <c r="N511" s="15" t="n"/>
      <c r="O511" s="15" t="n">
        <v>2367350.85000004</v>
      </c>
      <c r="P511" s="15" t="n"/>
      <c r="Q511" s="15" t="n">
        <v>525798.37</v>
      </c>
      <c r="R511" s="15" t="n">
        <v>8438975.12999997</v>
      </c>
      <c r="S511" s="15" t="n"/>
      <c r="T511" s="15" t="n"/>
      <c r="U511" s="15" t="n"/>
      <c r="V511" s="15" t="n">
        <f aca="false" ca="false" dt2D="false" dtr="false" t="normal">$M511/($J511+$K511)</f>
        <v>3788.1077553067053</v>
      </c>
      <c r="W511" s="15" t="n">
        <f aca="false" ca="false" dt2D="false" dtr="false" t="normal">$M511/($J511+$K511)</f>
        <v>3788.1077553067053</v>
      </c>
      <c r="X511" s="12" t="n">
        <v>2026</v>
      </c>
      <c r="Y511" s="15" t="n"/>
      <c r="Z511" s="28" t="n">
        <f aca="false" ca="false" dt2D="false" dtr="false" t="normal">AC511-R511</f>
        <v>3249288.3400000315</v>
      </c>
      <c r="AA511" s="30" t="n">
        <v>0</v>
      </c>
      <c r="AB511" s="30" t="n">
        <f aca="false" ca="false" dt2D="false" dtr="false" t="normal">+(J511*12.98+K511*25.97)*12</f>
        <v>525798.372</v>
      </c>
      <c r="AC511" s="30" t="n">
        <f aca="false" ca="false" dt2D="false" dtr="false" t="normal">+(J511*12.98+K511*25.97)*12*30-'[7]Лист1'!$AQ$667</f>
        <v>11688263.47</v>
      </c>
      <c r="AD511" s="4" t="n"/>
      <c r="AF511" s="33" t="n"/>
    </row>
    <row customHeight="true" ht="12.75" outlineLevel="0" r="512">
      <c r="A512" s="8" t="n">
        <f aca="false" ca="false" dt2D="false" dtr="false" t="normal">+A511+1</f>
        <v>472</v>
      </c>
      <c r="B512" s="8" t="n">
        <f aca="false" ca="false" dt2D="false" dtr="false" t="normal">B511+1</f>
        <v>311</v>
      </c>
      <c r="C512" s="106" t="s">
        <v>214</v>
      </c>
      <c r="D512" s="8" t="s">
        <v>933</v>
      </c>
      <c r="E512" s="56" t="s">
        <v>238</v>
      </c>
      <c r="F512" s="12" t="s">
        <v>5</v>
      </c>
      <c r="G512" s="12" t="n">
        <v>4</v>
      </c>
      <c r="H512" s="12" t="n">
        <v>4</v>
      </c>
      <c r="I512" s="56" t="n">
        <v>2566.6</v>
      </c>
      <c r="J512" s="56" t="n">
        <v>2511.6</v>
      </c>
      <c r="K512" s="56" t="n">
        <v>55</v>
      </c>
      <c r="L512" s="55" t="n">
        <v>136</v>
      </c>
      <c r="M512" s="15" t="n">
        <f aca="false" ca="false" dt2D="false" dtr="false" t="normal">SUM(N512:R512)</f>
        <v>1539112.06</v>
      </c>
      <c r="N512" s="15" t="n"/>
      <c r="O512" s="15" t="n"/>
      <c r="P512" s="15" t="n"/>
      <c r="Q512" s="15" t="n">
        <v>408347.02</v>
      </c>
      <c r="R512" s="15" t="n">
        <v>1130765.04</v>
      </c>
      <c r="S512" s="15" t="n"/>
      <c r="T512" s="15" t="n"/>
      <c r="U512" s="15" t="n"/>
      <c r="V512" s="15" t="n">
        <f aca="false" ca="false" dt2D="false" dtr="false" t="normal">$M512/($J512+$K512)</f>
        <v>599.6696251850698</v>
      </c>
      <c r="W512" s="15" t="n">
        <f aca="false" ca="false" dt2D="false" dtr="false" t="normal">$M512/($J512+$K512)</f>
        <v>599.6696251850698</v>
      </c>
      <c r="X512" s="12" t="n">
        <v>2026</v>
      </c>
      <c r="Y512" s="15" t="n"/>
      <c r="Z512" s="28" t="n">
        <f aca="false" ca="false" dt2D="false" dtr="false" t="normal">AC512-R512</f>
        <v>2632148.499999999</v>
      </c>
      <c r="AA512" s="30" t="n">
        <v>0</v>
      </c>
      <c r="AB512" s="30" t="n">
        <f aca="false" ca="false" dt2D="false" dtr="false" t="normal">+(J512*12.98+K512*25.97)*12</f>
        <v>408347.01599999995</v>
      </c>
      <c r="AC512" s="30" t="n">
        <f aca="false" ca="false" dt2D="false" dtr="false" t="normal">+(J512*12.98+K512*25.97)*12*30-'[7]Лист1'!$AQ$668</f>
        <v>3762913.539999999</v>
      </c>
      <c r="AD512" s="4" t="n"/>
      <c r="AF512" s="33" t="n"/>
    </row>
    <row customHeight="true" ht="12.75" outlineLevel="0" r="513">
      <c r="A513" s="8" t="n">
        <f aca="false" ca="false" dt2D="false" dtr="false" t="normal">+A512+1</f>
        <v>473</v>
      </c>
      <c r="B513" s="8" t="n">
        <f aca="false" ca="false" dt2D="false" dtr="false" t="normal">B512+1</f>
        <v>312</v>
      </c>
      <c r="C513" s="106" t="s">
        <v>214</v>
      </c>
      <c r="D513" s="8" t="s">
        <v>934</v>
      </c>
      <c r="E513" s="55" t="s">
        <v>216</v>
      </c>
      <c r="F513" s="12" t="s">
        <v>5</v>
      </c>
      <c r="G513" s="12" t="n">
        <v>4</v>
      </c>
      <c r="H513" s="12" t="n">
        <v>4</v>
      </c>
      <c r="I513" s="56" t="n">
        <v>2649.95</v>
      </c>
      <c r="J513" s="56" t="n">
        <v>2649.95</v>
      </c>
      <c r="K513" s="56" t="n">
        <v>0</v>
      </c>
      <c r="L513" s="55" t="n">
        <v>145</v>
      </c>
      <c r="M513" s="15" t="n">
        <f aca="false" ca="false" dt2D="false" dtr="false" t="normal">SUM(N513:S513)</f>
        <v>1477434.1</v>
      </c>
      <c r="N513" s="15" t="n"/>
      <c r="O513" s="15" t="n"/>
      <c r="P513" s="15" t="n"/>
      <c r="Q513" s="15" t="n">
        <v>1477434.1</v>
      </c>
      <c r="R513" s="15" t="n">
        <v>0</v>
      </c>
      <c r="S513" s="15" t="n"/>
      <c r="T513" s="15" t="n"/>
      <c r="U513" s="15" t="n"/>
      <c r="V513" s="15" t="n">
        <f aca="false" ca="false" dt2D="false" dtr="false" t="normal">$M513/($J513+$K513)</f>
        <v>557.5328213739882</v>
      </c>
      <c r="W513" s="15" t="n">
        <f aca="false" ca="false" dt2D="false" dtr="false" t="normal">$M513/($J513+$K513)</f>
        <v>557.5328213739882</v>
      </c>
      <c r="X513" s="12" t="n">
        <v>2026</v>
      </c>
      <c r="Y513" s="15" t="n"/>
      <c r="Z513" s="28" t="n">
        <f aca="false" ca="false" dt2D="false" dtr="false" t="normal">AC513-R513</f>
        <v>12382686.360000001</v>
      </c>
      <c r="AA513" s="30" t="n">
        <v>1959643.19</v>
      </c>
      <c r="AB513" s="30" t="n">
        <f aca="false" ca="false" dt2D="false" dtr="false" t="normal">+(J513*12.98+K513*25.97)*12</f>
        <v>412756.21200000006</v>
      </c>
      <c r="AC513" s="30" t="n">
        <f aca="false" ca="false" dt2D="false" dtr="false" t="normal">+(J513*12.98+K513*25.97)*12*30</f>
        <v>12382686.360000001</v>
      </c>
      <c r="AG513" s="57" t="n"/>
    </row>
    <row customHeight="true" ht="12.75" outlineLevel="0" r="514">
      <c r="A514" s="8" t="n">
        <f aca="false" ca="false" dt2D="false" dtr="false" t="normal">+A513+1</f>
        <v>474</v>
      </c>
      <c r="B514" s="8" t="n">
        <f aca="false" ca="false" dt2D="false" dtr="false" t="normal">B513+1</f>
        <v>313</v>
      </c>
      <c r="C514" s="106" t="s">
        <v>214</v>
      </c>
      <c r="D514" s="8" t="s">
        <v>936</v>
      </c>
      <c r="E514" s="56" t="s">
        <v>238</v>
      </c>
      <c r="F514" s="12" t="s">
        <v>5</v>
      </c>
      <c r="G514" s="12" t="n">
        <v>4</v>
      </c>
      <c r="H514" s="12" t="n">
        <v>2</v>
      </c>
      <c r="I514" s="56" t="n">
        <v>1212.2</v>
      </c>
      <c r="J514" s="56" t="n">
        <v>1212.2</v>
      </c>
      <c r="K514" s="56" t="n">
        <v>0</v>
      </c>
      <c r="L514" s="55" t="n">
        <v>58</v>
      </c>
      <c r="M514" s="15" t="n">
        <f aca="false" ca="false" dt2D="false" dtr="false" t="normal">SUM(N514:R514)</f>
        <v>726919.53</v>
      </c>
      <c r="N514" s="15" t="n"/>
      <c r="O514" s="15" t="n">
        <v>538107.26</v>
      </c>
      <c r="P514" s="15" t="n"/>
      <c r="Q514" s="15" t="n">
        <v>188812.27</v>
      </c>
      <c r="R514" s="15" t="n"/>
      <c r="S514" s="15" t="n"/>
      <c r="T514" s="15" t="n"/>
      <c r="U514" s="15" t="n"/>
      <c r="V514" s="15" t="n">
        <f aca="false" ca="false" dt2D="false" dtr="false" t="normal">$M514/($J514+$K514)</f>
        <v>599.6696337238079</v>
      </c>
      <c r="W514" s="15" t="n">
        <f aca="false" ca="false" dt2D="false" dtr="false" t="normal">$M514/($J514+$K514)</f>
        <v>599.6696337238079</v>
      </c>
      <c r="X514" s="12" t="n">
        <v>2026</v>
      </c>
      <c r="Y514" s="15" t="n"/>
      <c r="Z514" s="28" t="n">
        <f aca="false" ca="false" dt2D="false" dtr="false" t="normal">AC514-R514</f>
        <v>-2403268.6899999985</v>
      </c>
      <c r="AA514" s="30" t="n">
        <v>0</v>
      </c>
      <c r="AB514" s="30" t="n">
        <f aca="false" ca="false" dt2D="false" dtr="false" t="normal">+(J514*12.98+K514*25.97)*12</f>
        <v>188812.27200000003</v>
      </c>
      <c r="AC514" s="30" t="n">
        <f aca="false" ca="false" dt2D="false" dtr="false" t="normal">+(J514*12.98+K514*25.97)*12*30-'[7]Лист1'!$AQ$671</f>
        <v>-2403268.6899999985</v>
      </c>
      <c r="AD514" s="4" t="n"/>
      <c r="AF514" s="33" t="n"/>
    </row>
    <row customHeight="true" ht="12.75" outlineLevel="0" r="515">
      <c r="A515" s="8" t="n">
        <f aca="false" ca="false" dt2D="false" dtr="false" t="normal">+A514+1</f>
        <v>475</v>
      </c>
      <c r="B515" s="8" t="n">
        <f aca="false" ca="false" dt2D="false" dtr="false" t="normal">B514+1</f>
        <v>314</v>
      </c>
      <c r="C515" s="106" t="s">
        <v>214</v>
      </c>
      <c r="D515" s="106" t="s">
        <v>84</v>
      </c>
      <c r="E515" s="56" t="s">
        <v>238</v>
      </c>
      <c r="F515" s="12" t="s">
        <v>5</v>
      </c>
      <c r="G515" s="12" t="n">
        <v>4</v>
      </c>
      <c r="H515" s="12" t="n">
        <v>2</v>
      </c>
      <c r="I515" s="56" t="n">
        <v>1248.9</v>
      </c>
      <c r="J515" s="56" t="n">
        <v>1248.9</v>
      </c>
      <c r="K515" s="56" t="n">
        <v>0</v>
      </c>
      <c r="L515" s="55" t="n">
        <v>74</v>
      </c>
      <c r="M515" s="15" t="n">
        <f aca="false" ca="false" dt2D="false" dtr="false" t="normal">SUM(N515:R515)</f>
        <v>3982040.37</v>
      </c>
      <c r="N515" s="15" t="n"/>
      <c r="O515" s="15" t="n">
        <v>3337293.97</v>
      </c>
      <c r="P515" s="15" t="n"/>
      <c r="Q515" s="15" t="n">
        <v>194528.66</v>
      </c>
      <c r="R515" s="15" t="n">
        <v>450217.74</v>
      </c>
      <c r="S515" s="15" t="n"/>
      <c r="T515" s="15" t="n"/>
      <c r="U515" s="15" t="n"/>
      <c r="V515" s="15" t="n">
        <f aca="false" ca="false" dt2D="false" dtr="false" t="normal">$M515/($J515+$K515)</f>
        <v>3188.438121546961</v>
      </c>
      <c r="W515" s="15" t="n">
        <f aca="false" ca="false" dt2D="false" dtr="false" t="normal">$M515/($J515+$K515)</f>
        <v>3188.438121546961</v>
      </c>
      <c r="X515" s="12" t="n">
        <v>2026</v>
      </c>
      <c r="Y515" s="15" t="n"/>
      <c r="Z515" s="28" t="n">
        <f aca="false" ca="false" dt2D="false" dtr="false" t="normal">AC515-R515</f>
        <v>2050932.3700000008</v>
      </c>
      <c r="AA515" s="30" t="n">
        <v>0</v>
      </c>
      <c r="AB515" s="30" t="n">
        <f aca="false" ca="false" dt2D="false" dtr="false" t="normal">+(J515*12.98+K515*25.97)*12</f>
        <v>194528.66400000002</v>
      </c>
      <c r="AC515" s="30" t="n">
        <f aca="false" ca="false" dt2D="false" dtr="false" t="normal">+(J515*12.98+K515*25.97)*12*30-'[7]Лист1'!$AQ$672</f>
        <v>2501150.110000001</v>
      </c>
      <c r="AD515" s="4" t="n"/>
      <c r="AF515" s="33" t="n"/>
    </row>
    <row customHeight="true" ht="12.75" outlineLevel="0" r="516">
      <c r="A516" s="8" t="n">
        <f aca="false" ca="false" dt2D="false" dtr="false" t="normal">+A515+1</f>
        <v>476</v>
      </c>
      <c r="B516" s="8" t="n">
        <f aca="false" ca="false" dt2D="false" dtr="false" t="normal">B515+1</f>
        <v>315</v>
      </c>
      <c r="C516" s="106" t="s">
        <v>214</v>
      </c>
      <c r="D516" s="8" t="s">
        <v>938</v>
      </c>
      <c r="E516" s="55" t="s">
        <v>83</v>
      </c>
      <c r="F516" s="12" t="s">
        <v>5</v>
      </c>
      <c r="G516" s="12" t="n">
        <v>3</v>
      </c>
      <c r="H516" s="12" t="n">
        <v>3</v>
      </c>
      <c r="I516" s="56" t="n">
        <v>1362.6</v>
      </c>
      <c r="J516" s="56" t="n">
        <v>1362.6</v>
      </c>
      <c r="K516" s="56" t="n">
        <v>0</v>
      </c>
      <c r="L516" s="55" t="n">
        <v>54</v>
      </c>
      <c r="M516" s="15" t="n">
        <f aca="false" ca="false" dt2D="false" dtr="false" t="normal">SUM(N516:S516)</f>
        <v>4941080.03</v>
      </c>
      <c r="N516" s="15" t="n"/>
      <c r="O516" s="15" t="n">
        <v>1139749.16</v>
      </c>
      <c r="P516" s="15" t="n"/>
      <c r="Q516" s="15" t="n">
        <v>212238.58</v>
      </c>
      <c r="R516" s="15" t="n">
        <v>3589092.29</v>
      </c>
      <c r="S516" s="15" t="n"/>
      <c r="T516" s="15" t="n"/>
      <c r="U516" s="15" t="n"/>
      <c r="V516" s="15" t="n">
        <f aca="false" ca="false" dt2D="false" dtr="false" t="normal">$M516/($J516+$K516)</f>
        <v>3626.2146117716134</v>
      </c>
      <c r="W516" s="15" t="n">
        <f aca="false" ca="false" dt2D="false" dtr="false" t="normal">$M516/($J516+$K516)</f>
        <v>3626.2146117716134</v>
      </c>
      <c r="X516" s="12" t="n">
        <v>2026</v>
      </c>
      <c r="Y516" s="15" t="n"/>
      <c r="Z516" s="28" t="n">
        <f aca="false" ca="false" dt2D="false" dtr="false" t="normal">AC516-R516</f>
        <v>0</v>
      </c>
      <c r="AA516" s="30" t="n">
        <v>0</v>
      </c>
      <c r="AB516" s="30" t="n">
        <f aca="false" ca="false" dt2D="false" dtr="false" t="normal">+(J516*12.98+K516*25.97)*12</f>
        <v>212238.576</v>
      </c>
      <c r="AC516" s="30" t="n">
        <f aca="false" ca="false" dt2D="false" dtr="false" t="normal">+(J516*12.98+K516*25.97)*12*30-'[7]Лист1'!$AQ$673</f>
        <v>3589092.29</v>
      </c>
      <c r="AG516" s="57" t="n"/>
    </row>
    <row customHeight="true" ht="12.75" outlineLevel="0" r="517">
      <c r="A517" s="8" t="n">
        <f aca="false" ca="false" dt2D="false" dtr="false" t="normal">+A516+1</f>
        <v>477</v>
      </c>
      <c r="B517" s="8" t="n">
        <f aca="false" ca="false" dt2D="false" dtr="false" t="normal">B516+1</f>
        <v>316</v>
      </c>
      <c r="C517" s="106" t="s">
        <v>214</v>
      </c>
      <c r="D517" s="8" t="s">
        <v>844</v>
      </c>
      <c r="E517" s="55" t="s">
        <v>152</v>
      </c>
      <c r="F517" s="12" t="s">
        <v>5</v>
      </c>
      <c r="G517" s="12" t="n">
        <v>4</v>
      </c>
      <c r="H517" s="12" t="n">
        <v>1</v>
      </c>
      <c r="I517" s="56" t="n">
        <v>4344.8</v>
      </c>
      <c r="J517" s="56" t="n">
        <v>4344.8</v>
      </c>
      <c r="K517" s="56" t="n">
        <v>0</v>
      </c>
      <c r="L517" s="55" t="n">
        <v>210</v>
      </c>
      <c r="M517" s="15" t="n">
        <f aca="false" ca="false" dt2D="false" dtr="false" t="normal">SUM(N517:S517)</f>
        <v>5530836.7</v>
      </c>
      <c r="N517" s="15" t="n"/>
      <c r="O517" s="15" t="n">
        <v>145013.9</v>
      </c>
      <c r="P517" s="15" t="n"/>
      <c r="Q517" s="15" t="n">
        <v>676746.05</v>
      </c>
      <c r="R517" s="15" t="n">
        <v>4709076.75</v>
      </c>
      <c r="S517" s="15" t="n"/>
      <c r="T517" s="15" t="n"/>
      <c r="U517" s="15" t="n"/>
      <c r="V517" s="15" t="n">
        <f aca="false" ca="false" dt2D="false" dtr="false" t="normal">$M517/($J517+$K517)</f>
        <v>1272.978433990057</v>
      </c>
      <c r="W517" s="15" t="n">
        <f aca="false" ca="false" dt2D="false" dtr="false" t="normal">$M517/($J517+$K517)</f>
        <v>1272.978433990057</v>
      </c>
      <c r="X517" s="12" t="n">
        <v>2026</v>
      </c>
      <c r="Y517" s="15" t="n"/>
      <c r="Z517" s="28" t="n">
        <f aca="false" ca="false" dt2D="false" dtr="false" t="normal">AC517-R517</f>
        <v>0</v>
      </c>
      <c r="AA517" s="30" t="n">
        <v>0</v>
      </c>
      <c r="AB517" s="30" t="n">
        <f aca="false" ca="false" dt2D="false" dtr="false" t="normal">+(J517*12.98+K517*25.97)*12</f>
        <v>676746.048</v>
      </c>
      <c r="AC517" s="30" t="n">
        <f aca="false" ca="false" dt2D="false" dtr="false" t="normal">+(J517*12.98+K517*25.97)*12*30-'[7]Лист1'!$AQ$675</f>
        <v>4709076.749999998</v>
      </c>
      <c r="AG517" s="57" t="n"/>
    </row>
    <row customHeight="true" ht="12.75" outlineLevel="0" r="518">
      <c r="A518" s="8" t="n">
        <f aca="false" ca="false" dt2D="false" dtr="false" t="normal">+A517+1</f>
        <v>478</v>
      </c>
      <c r="B518" s="8" t="n">
        <f aca="false" ca="false" dt2D="false" dtr="false" t="normal">B517+1</f>
        <v>317</v>
      </c>
      <c r="C518" s="106" t="s">
        <v>214</v>
      </c>
      <c r="D518" s="8" t="s">
        <v>939</v>
      </c>
      <c r="E518" s="55" t="s">
        <v>152</v>
      </c>
      <c r="F518" s="12" t="s">
        <v>5</v>
      </c>
      <c r="G518" s="12" t="n">
        <v>6</v>
      </c>
      <c r="H518" s="12" t="n">
        <v>1</v>
      </c>
      <c r="I518" s="56" t="n">
        <v>6309.8</v>
      </c>
      <c r="J518" s="56" t="n">
        <v>6309.8</v>
      </c>
      <c r="K518" s="56" t="n">
        <v>0</v>
      </c>
      <c r="L518" s="55" t="n">
        <v>281</v>
      </c>
      <c r="M518" s="15" t="n">
        <f aca="false" ca="false" dt2D="false" dtr="false" t="normal">SUM(N518:S518)</f>
        <v>3579461.8</v>
      </c>
      <c r="N518" s="15" t="n"/>
      <c r="O518" s="15" t="n"/>
      <c r="P518" s="15" t="n"/>
      <c r="Q518" s="15" t="n">
        <v>3579461.8</v>
      </c>
      <c r="R518" s="15" t="n">
        <v>0</v>
      </c>
      <c r="S518" s="15" t="n"/>
      <c r="T518" s="15" t="n"/>
      <c r="U518" s="15" t="n"/>
      <c r="V518" s="15" t="n">
        <f aca="false" ca="false" dt2D="false" dtr="false" t="normal">$M518/($J518+$K518)</f>
        <v>567.286094646423</v>
      </c>
      <c r="W518" s="15" t="n">
        <f aca="false" ca="false" dt2D="false" dtr="false" t="normal">$M518/($J518+$K518)</f>
        <v>567.286094646423</v>
      </c>
      <c r="X518" s="12" t="n">
        <v>2026</v>
      </c>
      <c r="Y518" s="15" t="n"/>
      <c r="Z518" s="28" t="n">
        <f aca="false" ca="false" dt2D="false" dtr="false" t="normal">AC518-R518</f>
        <v>39206573.28</v>
      </c>
      <c r="AA518" s="30" t="n">
        <v>5307011.75</v>
      </c>
      <c r="AB518" s="30" t="n">
        <f aca="false" ca="false" dt2D="false" dtr="false" t="normal">+(J518*17.26+K518*29.25)*12</f>
        <v>1306885.776</v>
      </c>
      <c r="AC518" s="30" t="n">
        <f aca="false" ca="false" dt2D="false" dtr="false" t="normal">+(J518*17.26+K518*29.25)*12*30</f>
        <v>39206573.28</v>
      </c>
      <c r="AG518" s="57" t="n"/>
    </row>
    <row customHeight="true" ht="12.75" outlineLevel="0" r="519">
      <c r="A519" s="8" t="n">
        <f aca="false" ca="false" dt2D="false" dtr="false" t="normal">+A518+1</f>
        <v>479</v>
      </c>
      <c r="B519" s="8" t="n">
        <f aca="false" ca="false" dt2D="false" dtr="false" t="normal">B518+1</f>
        <v>318</v>
      </c>
      <c r="C519" s="106" t="s">
        <v>214</v>
      </c>
      <c r="D519" s="8" t="s">
        <v>940</v>
      </c>
      <c r="E519" s="56" t="s">
        <v>632</v>
      </c>
      <c r="F519" s="12" t="s">
        <v>5</v>
      </c>
      <c r="G519" s="12" t="n">
        <v>4</v>
      </c>
      <c r="H519" s="12" t="n">
        <v>3</v>
      </c>
      <c r="I519" s="56" t="n">
        <v>3049.5</v>
      </c>
      <c r="J519" s="56" t="n">
        <v>2277.6</v>
      </c>
      <c r="K519" s="56" t="n">
        <v>771.9</v>
      </c>
      <c r="L519" s="55" t="n">
        <v>94</v>
      </c>
      <c r="M519" s="15" t="n">
        <f aca="false" ca="false" dt2D="false" dtr="false" t="normal">SUM(N519:R519)</f>
        <v>1828692.5299999998</v>
      </c>
      <c r="N519" s="15" t="n"/>
      <c r="O519" s="15" t="n"/>
      <c r="P519" s="15" t="n"/>
      <c r="Q519" s="15" t="n">
        <v>595313.89</v>
      </c>
      <c r="R519" s="15" t="n">
        <v>1233378.64</v>
      </c>
      <c r="S519" s="15" t="n"/>
      <c r="T519" s="15" t="n"/>
      <c r="U519" s="15" t="n"/>
      <c r="V519" s="15" t="n">
        <f aca="false" ca="false" dt2D="false" dtr="false" t="normal">$M519/($J519+$K519)</f>
        <v>599.6696278078373</v>
      </c>
      <c r="W519" s="15" t="n">
        <f aca="false" ca="false" dt2D="false" dtr="false" t="normal">$M519/($J519+$K519)</f>
        <v>599.6696278078373</v>
      </c>
      <c r="X519" s="12" t="n">
        <v>2026</v>
      </c>
      <c r="Y519" s="15" t="n"/>
      <c r="Z519" s="28" t="n">
        <f aca="false" ca="false" dt2D="false" dtr="false" t="normal">AC519-R519</f>
        <v>14822749.469999997</v>
      </c>
      <c r="AA519" s="30" t="n">
        <v>0</v>
      </c>
      <c r="AB519" s="30" t="n">
        <f aca="false" ca="false" dt2D="false" dtr="false" t="normal">+(J519*12.98+K519*25.97)*12</f>
        <v>595313.892</v>
      </c>
      <c r="AC519" s="30" t="n">
        <f aca="false" ca="false" dt2D="false" dtr="false" t="normal">+(J519*12.98+K519*25.97)*12*30-'[7]Лист1'!$AQ$677</f>
        <v>16056128.109999998</v>
      </c>
      <c r="AD519" s="4" t="n"/>
      <c r="AF519" s="33" t="n"/>
    </row>
    <row customHeight="true" ht="12.75" outlineLevel="0" r="520">
      <c r="A520" s="8" t="n">
        <f aca="false" ca="false" dt2D="false" dtr="false" t="normal">+A519+1</f>
        <v>480</v>
      </c>
      <c r="B520" s="8" t="n">
        <f aca="false" ca="false" dt2D="false" dtr="false" t="normal">B519+1</f>
        <v>319</v>
      </c>
      <c r="C520" s="106" t="s">
        <v>214</v>
      </c>
      <c r="D520" s="8" t="s">
        <v>942</v>
      </c>
      <c r="E520" s="55" t="s">
        <v>143</v>
      </c>
      <c r="F520" s="12" t="s">
        <v>5</v>
      </c>
      <c r="G520" s="12" t="n">
        <v>5</v>
      </c>
      <c r="H520" s="12" t="n">
        <v>4</v>
      </c>
      <c r="I520" s="56" t="n">
        <v>4314.2</v>
      </c>
      <c r="J520" s="56" t="n">
        <v>4314.2</v>
      </c>
      <c r="K520" s="56" t="n">
        <v>0</v>
      </c>
      <c r="L520" s="55" t="n">
        <v>231</v>
      </c>
      <c r="M520" s="15" t="n">
        <f aca="false" ca="false" dt2D="false" dtr="false" t="normal">SUM(N520:S520)</f>
        <v>2373854.4</v>
      </c>
      <c r="N520" s="15" t="n"/>
      <c r="O520" s="15" t="n"/>
      <c r="P520" s="15" t="n"/>
      <c r="Q520" s="15" t="n">
        <v>2373854.4</v>
      </c>
      <c r="R520" s="15" t="n">
        <v>0</v>
      </c>
      <c r="S520" s="15" t="n"/>
      <c r="T520" s="15" t="n"/>
      <c r="U520" s="15" t="n"/>
      <c r="V520" s="15" t="n">
        <f aca="false" ca="false" dt2D="false" dtr="false" t="normal">$M520/($J520+$K520)</f>
        <v>550.2420842798201</v>
      </c>
      <c r="W520" s="15" t="n">
        <f aca="false" ca="false" dt2D="false" dtr="false" t="normal">$M520/($J520+$K520)</f>
        <v>550.2420842798201</v>
      </c>
      <c r="X520" s="12" t="n">
        <v>2026</v>
      </c>
      <c r="Y520" s="15" t="n"/>
      <c r="Z520" s="28" t="n">
        <f aca="false" ca="false" dt2D="false" dtr="false" t="normal">AC520-R520</f>
        <v>20159393.76</v>
      </c>
      <c r="AA520" s="30" t="n">
        <v>3467149.73</v>
      </c>
      <c r="AB520" s="30" t="n">
        <f aca="false" ca="false" dt2D="false" dtr="false" t="normal">+(J520*12.98+K520*25.97)*12</f>
        <v>671979.792</v>
      </c>
      <c r="AC520" s="30" t="n">
        <f aca="false" ca="false" dt2D="false" dtr="false" t="normal">+(J520*12.98+K520*25.97)*12*30</f>
        <v>20159393.76</v>
      </c>
      <c r="AG520" s="57" t="n"/>
    </row>
    <row customHeight="true" ht="12.75" outlineLevel="0" r="521">
      <c r="A521" s="8" t="n">
        <f aca="false" ca="false" dt2D="false" dtr="false" t="normal">+A520+1</f>
        <v>481</v>
      </c>
      <c r="B521" s="8" t="n">
        <f aca="false" ca="false" dt2D="false" dtr="false" t="normal">B520+1</f>
        <v>320</v>
      </c>
      <c r="C521" s="106" t="s">
        <v>68</v>
      </c>
      <c r="D521" s="8" t="s">
        <v>85</v>
      </c>
      <c r="E521" s="55" t="n">
        <v>1981</v>
      </c>
      <c r="F521" s="12" t="s">
        <v>5</v>
      </c>
      <c r="G521" s="12" t="n">
        <v>5</v>
      </c>
      <c r="H521" s="12" t="n">
        <v>4</v>
      </c>
      <c r="I521" s="56" t="n">
        <v>4887.3</v>
      </c>
      <c r="J521" s="56" t="n">
        <v>4312.9</v>
      </c>
      <c r="K521" s="56" t="n">
        <v>0</v>
      </c>
      <c r="L521" s="55" t="n">
        <v>195</v>
      </c>
      <c r="M521" s="15" t="n">
        <f aca="false" ca="false" dt2D="false" dtr="false" t="normal">SUM(N521:S521)</f>
        <v>1589534.6600000001</v>
      </c>
      <c r="N521" s="15" t="n"/>
      <c r="O521" s="15" t="n"/>
      <c r="P521" s="15" t="n"/>
      <c r="Q521" s="15" t="n">
        <v>671777.31</v>
      </c>
      <c r="R521" s="15" t="n">
        <v>917757.35</v>
      </c>
      <c r="S521" s="15" t="n"/>
      <c r="T521" s="15" t="n"/>
      <c r="U521" s="15" t="n"/>
      <c r="V521" s="15" t="n">
        <f aca="false" ca="false" dt2D="false" dtr="false" t="normal">$M521/($J521+$K521)</f>
        <v>368.55356256810967</v>
      </c>
      <c r="W521" s="15" t="n">
        <f aca="false" ca="false" dt2D="false" dtr="false" t="normal">$M521/($J521+$K521)</f>
        <v>368.55356256810967</v>
      </c>
      <c r="X521" s="12" t="n">
        <v>2026</v>
      </c>
      <c r="Y521" s="15" t="n"/>
      <c r="Z521" s="28" t="n">
        <f aca="false" ca="false" dt2D="false" dtr="false" t="normal">AC521-R521</f>
        <v>10429167.590000002</v>
      </c>
      <c r="AA521" s="30" t="n"/>
      <c r="AB521" s="30" t="n">
        <f aca="false" ca="false" dt2D="false" dtr="false" t="normal">+(J521*12.98+K521*25.97)*12</f>
        <v>671777.304</v>
      </c>
      <c r="AC521" s="30" t="n">
        <f aca="false" ca="false" dt2D="false" dtr="false" t="normal">+(J521*12.98+K521*25.97)*12*30-'[5]Лист1'!$AQ$313</f>
        <v>11346924.940000001</v>
      </c>
      <c r="AG521" s="57" t="n"/>
    </row>
    <row customHeight="true" ht="12.75" outlineLevel="0" r="522">
      <c r="A522" s="8" t="n">
        <f aca="false" ca="false" dt2D="false" dtr="false" t="normal">+A521+1</f>
        <v>482</v>
      </c>
      <c r="B522" s="8" t="n">
        <f aca="false" ca="false" dt2D="false" dtr="false" t="normal">B521+1</f>
        <v>321</v>
      </c>
      <c r="C522" s="106" t="s">
        <v>214</v>
      </c>
      <c r="D522" s="8" t="s">
        <v>943</v>
      </c>
      <c r="E522" s="55" t="s">
        <v>99</v>
      </c>
      <c r="F522" s="12" t="s">
        <v>5</v>
      </c>
      <c r="G522" s="12" t="n">
        <v>5</v>
      </c>
      <c r="H522" s="12" t="n">
        <v>4</v>
      </c>
      <c r="I522" s="56" t="n">
        <v>4294.2</v>
      </c>
      <c r="J522" s="56" t="n">
        <v>4294.2</v>
      </c>
      <c r="K522" s="56" t="n">
        <v>0</v>
      </c>
      <c r="L522" s="55" t="n">
        <v>193</v>
      </c>
      <c r="M522" s="15" t="n">
        <f aca="false" ca="false" dt2D="false" dtr="false" t="normal">SUM(N522:S522)</f>
        <v>2373817.2</v>
      </c>
      <c r="N522" s="15" t="n"/>
      <c r="O522" s="15" t="n"/>
      <c r="P522" s="15" t="n"/>
      <c r="Q522" s="15" t="n">
        <v>2373817.2</v>
      </c>
      <c r="R522" s="15" t="n">
        <v>0</v>
      </c>
      <c r="S522" s="15" t="n"/>
      <c r="T522" s="15" t="n"/>
      <c r="U522" s="15" t="n"/>
      <c r="V522" s="15" t="n">
        <f aca="false" ca="false" dt2D="false" dtr="false" t="normal">$M522/($J522+$K522)</f>
        <v>552.7961436356015</v>
      </c>
      <c r="W522" s="15" t="n">
        <f aca="false" ca="false" dt2D="false" dtr="false" t="normal">$M522/($J522+$K522)</f>
        <v>552.7961436356015</v>
      </c>
      <c r="X522" s="12" t="n">
        <v>2026</v>
      </c>
      <c r="Y522" s="15" t="n"/>
      <c r="Z522" s="28" t="n">
        <f aca="false" ca="false" dt2D="false" dtr="false" t="normal">AC522-R522</f>
        <v>20065937.759999998</v>
      </c>
      <c r="AA522" s="30" t="n">
        <v>3616240.71</v>
      </c>
      <c r="AB522" s="30" t="n">
        <f aca="false" ca="false" dt2D="false" dtr="false" t="normal">+(J522*12.98+K522*25.97)*12</f>
        <v>668864.592</v>
      </c>
      <c r="AC522" s="30" t="n">
        <f aca="false" ca="false" dt2D="false" dtr="false" t="normal">+(J522*12.98+K522*25.97)*12*30</f>
        <v>20065937.759999998</v>
      </c>
      <c r="AG522" s="57" t="n"/>
    </row>
    <row customHeight="true" ht="12.75" outlineLevel="0" r="523">
      <c r="A523" s="8" t="n">
        <f aca="false" ca="false" dt2D="false" dtr="false" t="normal">+A522+1</f>
        <v>483</v>
      </c>
      <c r="B523" s="8" t="n">
        <f aca="false" ca="false" dt2D="false" dtr="false" t="normal">B522+1</f>
        <v>322</v>
      </c>
      <c r="C523" s="106" t="s">
        <v>214</v>
      </c>
      <c r="D523" s="8" t="s">
        <v>847</v>
      </c>
      <c r="E523" s="56" t="s">
        <v>152</v>
      </c>
      <c r="F523" s="12" t="s">
        <v>5</v>
      </c>
      <c r="G523" s="12" t="n">
        <v>4</v>
      </c>
      <c r="H523" s="12" t="n">
        <v>4</v>
      </c>
      <c r="I523" s="56" t="n">
        <v>3445</v>
      </c>
      <c r="J523" s="56" t="n">
        <v>3445</v>
      </c>
      <c r="K523" s="56" t="n">
        <v>0</v>
      </c>
      <c r="L523" s="55" t="n">
        <v>147</v>
      </c>
      <c r="M523" s="15" t="n">
        <f aca="false" ca="false" dt2D="false" dtr="false" t="normal">SUM(N523:R523)</f>
        <v>6607646.52</v>
      </c>
      <c r="N523" s="15" t="n"/>
      <c r="O523" s="15" t="n">
        <v>1580543.19</v>
      </c>
      <c r="P523" s="15" t="n"/>
      <c r="Q523" s="15" t="n">
        <v>536593.2</v>
      </c>
      <c r="R523" s="15" t="n">
        <v>4490510.13</v>
      </c>
      <c r="S523" s="15" t="n"/>
      <c r="T523" s="15" t="n"/>
      <c r="U523" s="15" t="n"/>
      <c r="V523" s="15" t="n">
        <f aca="false" ca="false" dt2D="false" dtr="false" t="normal">$M523/($J523+$K523)</f>
        <v>1918.0396284470246</v>
      </c>
      <c r="W523" s="15" t="n">
        <f aca="false" ca="false" dt2D="false" dtr="false" t="normal">$M523/($J523+$K523)</f>
        <v>1918.0396284470246</v>
      </c>
      <c r="X523" s="12" t="n">
        <v>2026</v>
      </c>
      <c r="Y523" s="15" t="n"/>
      <c r="Z523" s="28" t="n">
        <f aca="false" ca="false" dt2D="false" dtr="false" t="normal">AC523-R523</f>
        <v>3444241.9899999984</v>
      </c>
      <c r="AA523" s="30" t="n">
        <v>0</v>
      </c>
      <c r="AB523" s="30" t="n">
        <f aca="false" ca="false" dt2D="false" dtr="false" t="normal">+(J523*12.98+K523*25.97)*12</f>
        <v>536593.2</v>
      </c>
      <c r="AC523" s="30" t="n">
        <f aca="false" ca="false" dt2D="false" dtr="false" t="normal">+(J523*12.98+K523*25.97)*12*30-'[7]Лист1'!$AQ$681</f>
        <v>7934752.119999998</v>
      </c>
      <c r="AD523" s="4" t="n"/>
      <c r="AF523" s="33" t="n"/>
    </row>
    <row customHeight="true" ht="12.75" outlineLevel="0" r="524">
      <c r="A524" s="8" t="n">
        <f aca="false" ca="false" dt2D="false" dtr="false" t="normal">+A523+1</f>
        <v>484</v>
      </c>
      <c r="B524" s="8" t="n">
        <f aca="false" ca="false" dt2D="false" dtr="false" t="normal">B523+1</f>
        <v>323</v>
      </c>
      <c r="C524" s="106" t="s">
        <v>214</v>
      </c>
      <c r="D524" s="8" t="s">
        <v>848</v>
      </c>
      <c r="E524" s="56" t="s">
        <v>152</v>
      </c>
      <c r="F524" s="12" t="s">
        <v>5</v>
      </c>
      <c r="G524" s="12" t="n">
        <v>4</v>
      </c>
      <c r="H524" s="12" t="n">
        <v>4</v>
      </c>
      <c r="I524" s="56" t="n">
        <v>3440.2</v>
      </c>
      <c r="J524" s="56" t="n">
        <v>3440.2</v>
      </c>
      <c r="K524" s="56" t="n">
        <v>0</v>
      </c>
      <c r="L524" s="55" t="n">
        <v>140</v>
      </c>
      <c r="M524" s="15" t="n">
        <f aca="false" ca="false" dt2D="false" dtr="false" t="normal">SUM(N524:R524)</f>
        <v>6598439.92</v>
      </c>
      <c r="N524" s="15" t="n"/>
      <c r="O524" s="15" t="n">
        <v>2368622.22</v>
      </c>
      <c r="P524" s="15" t="n"/>
      <c r="Q524" s="15" t="n">
        <v>535845.55</v>
      </c>
      <c r="R524" s="15" t="n">
        <v>3693972.15</v>
      </c>
      <c r="S524" s="15" t="n"/>
      <c r="T524" s="15" t="n"/>
      <c r="U524" s="15" t="n"/>
      <c r="V524" s="15" t="n">
        <f aca="false" ca="false" dt2D="false" dtr="false" t="normal">$M524/($J524+$K524)</f>
        <v>1918.0396256031627</v>
      </c>
      <c r="W524" s="15" t="n">
        <f aca="false" ca="false" dt2D="false" dtr="false" t="normal">$M524/($J524+$K524)</f>
        <v>1918.0396256031627</v>
      </c>
      <c r="X524" s="12" t="n">
        <v>2026</v>
      </c>
      <c r="Y524" s="15" t="n"/>
      <c r="Z524" s="28" t="n">
        <f aca="false" ca="false" dt2D="false" dtr="false" t="normal">AC524-R524</f>
        <v>4227297.460000001</v>
      </c>
      <c r="AA524" s="30" t="n">
        <v>0</v>
      </c>
      <c r="AB524" s="30" t="n">
        <f aca="false" ca="false" dt2D="false" dtr="false" t="normal">+(J524*12.98+K524*25.97)*12</f>
        <v>535845.552</v>
      </c>
      <c r="AC524" s="30" t="n">
        <f aca="false" ca="false" dt2D="false" dtr="false" t="normal">+(J524*12.98+K524*25.97)*12*30-'[7]Лист1'!$AQ$682</f>
        <v>7921269.61</v>
      </c>
      <c r="AD524" s="4" t="n"/>
      <c r="AF524" s="33" t="n"/>
    </row>
    <row customHeight="true" ht="12.75" outlineLevel="0" r="525">
      <c r="A525" s="8" t="n">
        <f aca="false" ca="false" dt2D="false" dtr="false" t="normal">+A524+1</f>
        <v>485</v>
      </c>
      <c r="B525" s="8" t="n">
        <f aca="false" ca="false" dt2D="false" dtr="false" t="normal">B524+1</f>
        <v>324</v>
      </c>
      <c r="C525" s="106" t="s">
        <v>214</v>
      </c>
      <c r="D525" s="8" t="s">
        <v>851</v>
      </c>
      <c r="E525" s="56" t="s">
        <v>152</v>
      </c>
      <c r="F525" s="12" t="s">
        <v>5</v>
      </c>
      <c r="G525" s="12" t="n">
        <v>4</v>
      </c>
      <c r="H525" s="12" t="n">
        <v>4</v>
      </c>
      <c r="I525" s="56" t="n">
        <v>3453.7</v>
      </c>
      <c r="J525" s="56" t="n">
        <v>3453.7</v>
      </c>
      <c r="K525" s="56" t="n">
        <v>0</v>
      </c>
      <c r="L525" s="55" t="n">
        <v>154</v>
      </c>
      <c r="M525" s="15" t="n">
        <f aca="false" ca="false" dt2D="false" dtr="false" t="normal">SUM(N525:R525)</f>
        <v>6624333.46</v>
      </c>
      <c r="N525" s="15" t="n"/>
      <c r="O525" s="15" t="n">
        <v>2377917.15</v>
      </c>
      <c r="P525" s="15" t="n"/>
      <c r="Q525" s="15" t="n">
        <v>537948.31</v>
      </c>
      <c r="R525" s="15" t="n">
        <v>3708468</v>
      </c>
      <c r="S525" s="15" t="n"/>
      <c r="T525" s="15" t="n"/>
      <c r="U525" s="15" t="n"/>
      <c r="V525" s="15" t="n">
        <f aca="false" ca="false" dt2D="false" dtr="false" t="normal">$M525/($J525+$K525)</f>
        <v>1918.0396270666242</v>
      </c>
      <c r="W525" s="15" t="n">
        <f aca="false" ca="false" dt2D="false" dtr="false" t="normal">$M525/($J525+$K525)</f>
        <v>1918.0396270666242</v>
      </c>
      <c r="X525" s="12" t="n">
        <v>2026</v>
      </c>
      <c r="Y525" s="15" t="n"/>
      <c r="Z525" s="28" t="n">
        <f aca="false" ca="false" dt2D="false" dtr="false" t="normal">AC525-R525</f>
        <v>3982759.1899999976</v>
      </c>
      <c r="AA525" s="30" t="n">
        <v>0</v>
      </c>
      <c r="AB525" s="30" t="n">
        <f aca="false" ca="false" dt2D="false" dtr="false" t="normal">+(J525*12.98+K525*25.97)*12</f>
        <v>537948.3119999999</v>
      </c>
      <c r="AC525" s="30" t="n">
        <f aca="false" ca="false" dt2D="false" dtr="false" t="normal">+(J525*12.98+K525*25.97)*12*30-'[7]Лист1'!$AQ$683</f>
        <v>7691227.189999998</v>
      </c>
      <c r="AD525" s="4" t="n"/>
      <c r="AF525" s="33" t="n"/>
    </row>
    <row customHeight="true" ht="12.75" outlineLevel="0" r="526">
      <c r="A526" s="8" t="n">
        <f aca="false" ca="false" dt2D="false" dtr="false" t="normal">+A525+1</f>
        <v>486</v>
      </c>
      <c r="B526" s="8" t="n">
        <f aca="false" ca="false" dt2D="false" dtr="false" t="normal">B525+1</f>
        <v>325</v>
      </c>
      <c r="C526" s="106" t="s">
        <v>214</v>
      </c>
      <c r="D526" s="106" t="s">
        <v>333</v>
      </c>
      <c r="E526" s="56" t="s">
        <v>238</v>
      </c>
      <c r="F526" s="12" t="s">
        <v>5</v>
      </c>
      <c r="G526" s="12" t="n">
        <v>4</v>
      </c>
      <c r="H526" s="12" t="n">
        <v>2</v>
      </c>
      <c r="I526" s="56" t="n">
        <v>1241.5</v>
      </c>
      <c r="J526" s="56" t="n">
        <v>1198.6</v>
      </c>
      <c r="K526" s="56" t="n">
        <v>42.9000000000001</v>
      </c>
      <c r="L526" s="55" t="n">
        <v>60</v>
      </c>
      <c r="M526" s="15" t="n">
        <f aca="false" ca="false" dt2D="false" dtr="false" t="normal">SUM(N526:R526)</f>
        <v>744489.8400000001</v>
      </c>
      <c r="N526" s="15" t="n"/>
      <c r="O526" s="15" t="n"/>
      <c r="P526" s="15" t="n"/>
      <c r="Q526" s="15" t="n">
        <v>200063.29</v>
      </c>
      <c r="R526" s="15" t="n">
        <v>544426.55</v>
      </c>
      <c r="S526" s="15" t="n"/>
      <c r="T526" s="15" t="n"/>
      <c r="U526" s="15" t="n"/>
      <c r="V526" s="15" t="n">
        <f aca="false" ca="false" dt2D="false" dtr="false" t="normal">$M526/($J526+$K526)</f>
        <v>599.669625453081</v>
      </c>
      <c r="W526" s="15" t="n">
        <f aca="false" ca="false" dt2D="false" dtr="false" t="normal">$M526/($J526+$K526)</f>
        <v>599.669625453081</v>
      </c>
      <c r="X526" s="12" t="n">
        <v>2026</v>
      </c>
      <c r="Y526" s="15" t="n"/>
      <c r="Z526" s="28" t="n">
        <f aca="false" ca="false" dt2D="false" dtr="false" t="normal">AC526-R526</f>
        <v>748177.0900000005</v>
      </c>
      <c r="AA526" s="30" t="n">
        <v>0</v>
      </c>
      <c r="AB526" s="30" t="n">
        <f aca="false" ca="false" dt2D="false" dtr="false" t="normal">+(J526*12.98+K526*25.97)*12</f>
        <v>200063.29200000002</v>
      </c>
      <c r="AC526" s="30" t="n">
        <f aca="false" ca="false" dt2D="false" dtr="false" t="normal">+(J526*12.98+K526*25.97)*12*30-'[7]Лист1'!$AQ$685</f>
        <v>1292603.6400000006</v>
      </c>
      <c r="AD526" s="4" t="n"/>
      <c r="AF526" s="33" t="n"/>
    </row>
    <row customHeight="true" ht="15" outlineLevel="0" r="527">
      <c r="A527" s="8" t="n">
        <f aca="false" ca="false" dt2D="false" dtr="false" t="normal">+A526+1</f>
        <v>487</v>
      </c>
      <c r="B527" s="8" t="n">
        <f aca="false" ca="false" dt2D="false" dtr="false" t="normal">B526+1</f>
        <v>326</v>
      </c>
      <c r="C527" s="106" t="s">
        <v>214</v>
      </c>
      <c r="D527" s="8" t="s">
        <v>945</v>
      </c>
      <c r="E527" s="56" t="s">
        <v>74</v>
      </c>
      <c r="F527" s="12" t="s">
        <v>5</v>
      </c>
      <c r="G527" s="12" t="n">
        <v>4</v>
      </c>
      <c r="H527" s="12" t="n">
        <v>2</v>
      </c>
      <c r="I527" s="56" t="n">
        <v>1187.7</v>
      </c>
      <c r="J527" s="56" t="n">
        <v>1075.8</v>
      </c>
      <c r="K527" s="56" t="n">
        <v>111.9</v>
      </c>
      <c r="L527" s="55" t="n">
        <v>70</v>
      </c>
      <c r="M527" s="15" t="n">
        <f aca="false" ca="false" dt2D="false" dtr="false" t="normal">SUM(N527:S527)</f>
        <v>13321771.1</v>
      </c>
      <c r="N527" s="15" t="n"/>
      <c r="O527" s="15" t="n">
        <v>13119331.98</v>
      </c>
      <c r="P527" s="15" t="n"/>
      <c r="Q527" s="15" t="n">
        <v>202439.12</v>
      </c>
      <c r="R527" s="15" t="n"/>
      <c r="S527" s="15" t="n"/>
      <c r="T527" s="176" t="n"/>
      <c r="U527" s="176" t="n"/>
      <c r="V527" s="177" t="n">
        <v>46.02</v>
      </c>
      <c r="W527" s="131" t="n">
        <v>36.82</v>
      </c>
      <c r="X527" s="12" t="n">
        <v>2026</v>
      </c>
      <c r="Y527" s="15" t="n"/>
      <c r="Z527" s="28" t="n">
        <f aca="false" ca="false" dt2D="false" dtr="false" t="normal">AC527-R527</f>
        <v>0</v>
      </c>
      <c r="AA527" s="178" t="n"/>
      <c r="AB527" s="30" t="n">
        <f aca="false" ca="false" dt2D="false" dtr="false" t="normal">+(J527*12.98+K527*25.97)*12</f>
        <v>202439.124</v>
      </c>
      <c r="AC527" s="30" t="n"/>
    </row>
    <row customHeight="true" ht="12.75" outlineLevel="0" r="528">
      <c r="A528" s="8" t="n">
        <f aca="false" ca="false" dt2D="false" dtr="false" t="normal">+A527+1</f>
        <v>488</v>
      </c>
      <c r="B528" s="8" t="n">
        <f aca="false" ca="false" dt2D="false" dtr="false" t="normal">B527+1</f>
        <v>327</v>
      </c>
      <c r="C528" s="106" t="s">
        <v>214</v>
      </c>
      <c r="D528" s="8" t="s">
        <v>852</v>
      </c>
      <c r="E528" s="56" t="s">
        <v>228</v>
      </c>
      <c r="F528" s="12" t="s">
        <v>5</v>
      </c>
      <c r="G528" s="12" t="s">
        <v>75</v>
      </c>
      <c r="H528" s="12" t="s">
        <v>76</v>
      </c>
      <c r="I528" s="56" t="n">
        <v>2017.1</v>
      </c>
      <c r="J528" s="56" t="n">
        <v>1568.7</v>
      </c>
      <c r="K528" s="56" t="n">
        <v>241.9</v>
      </c>
      <c r="L528" s="55" t="n">
        <v>64</v>
      </c>
      <c r="M528" s="15" t="n">
        <f aca="false" ca="false" dt2D="false" dtr="false" t="normal">SUM(N528:S528)</f>
        <v>13911907.41</v>
      </c>
      <c r="N528" s="15" t="n"/>
      <c r="O528" s="15" t="n">
        <v>8658617.13999992</v>
      </c>
      <c r="P528" s="15" t="n"/>
      <c r="Q528" s="15" t="n">
        <v>508377.85</v>
      </c>
      <c r="R528" s="15" t="n">
        <v>3100907.6</v>
      </c>
      <c r="S528" s="15" t="n">
        <v>1644004.82000008</v>
      </c>
      <c r="T528" s="15" t="n"/>
      <c r="U528" s="15" t="n"/>
      <c r="V528" s="15" t="n">
        <f aca="false" ca="false" dt2D="false" dtr="false" t="normal">$M528/($J528+$K528)</f>
        <v>7683.5896443168</v>
      </c>
      <c r="W528" s="15" t="n">
        <f aca="false" ca="false" dt2D="false" dtr="false" t="normal">$M528/($J528+$K528)</f>
        <v>7683.5896443168</v>
      </c>
      <c r="X528" s="12" t="n">
        <v>2026</v>
      </c>
      <c r="Y528" s="0" t="s">
        <v>853</v>
      </c>
      <c r="Z528" s="28" t="n">
        <f aca="false" ca="false" dt2D="false" dtr="false" t="normal">AC528-R528</f>
        <v>0</v>
      </c>
      <c r="AA528" s="30" t="n"/>
      <c r="AB528" s="30" t="n">
        <f aca="false" ca="false" dt2D="false" dtr="false" t="normal">+(J528*12.98+K528*25.97)*12</f>
        <v>319726.428</v>
      </c>
      <c r="AC528" s="30" t="n">
        <f aca="false" ca="false" dt2D="false" dtr="false" t="normal">+(J528*12.98+K528*25.97)*12*30-'[5]Лист1'!$AQ$316</f>
        <v>3100907.5999999996</v>
      </c>
      <c r="AD528" s="4" t="n"/>
      <c r="AF528" s="33" t="n"/>
    </row>
    <row customHeight="true" ht="12.75" outlineLevel="0" r="529">
      <c r="A529" s="8" t="n">
        <f aca="false" ca="false" dt2D="false" dtr="false" t="normal">+A528+1</f>
        <v>489</v>
      </c>
      <c r="B529" s="8" t="n">
        <f aca="false" ca="false" dt2D="false" dtr="false" t="normal">B528+1</f>
        <v>328</v>
      </c>
      <c r="C529" s="106" t="s">
        <v>214</v>
      </c>
      <c r="D529" s="8" t="s">
        <v>854</v>
      </c>
      <c r="E529" s="56" t="s">
        <v>257</v>
      </c>
      <c r="F529" s="12" t="s">
        <v>5</v>
      </c>
      <c r="G529" s="12" t="n">
        <v>4</v>
      </c>
      <c r="H529" s="12" t="n">
        <v>4</v>
      </c>
      <c r="I529" s="56" t="n">
        <v>1940.1</v>
      </c>
      <c r="J529" s="56" t="n">
        <v>1500.8</v>
      </c>
      <c r="K529" s="56" t="n">
        <v>439.3</v>
      </c>
      <c r="L529" s="55" t="n">
        <v>74</v>
      </c>
      <c r="M529" s="15" t="n">
        <f aca="false" ca="false" dt2D="false" dtr="false" t="normal">SUM(N529:R529)</f>
        <v>1163419.04</v>
      </c>
      <c r="N529" s="15" t="n"/>
      <c r="O529" s="15" t="n">
        <v>385242.44</v>
      </c>
      <c r="P529" s="15" t="n"/>
      <c r="Q529" s="15" t="n">
        <v>778176.6</v>
      </c>
      <c r="R529" s="15" t="n"/>
      <c r="S529" s="15" t="n"/>
      <c r="T529" s="15" t="n"/>
      <c r="U529" s="15" t="n"/>
      <c r="V529" s="15" t="n">
        <f aca="false" ca="false" dt2D="false" dtr="false" t="normal">$M529/($J529+$K529)</f>
        <v>599.6696252770477</v>
      </c>
      <c r="W529" s="15" t="n">
        <f aca="false" ca="false" dt2D="false" dtr="false" t="normal">$M529/($J529+$K529)</f>
        <v>599.6696252770477</v>
      </c>
      <c r="X529" s="12" t="n">
        <v>2026</v>
      </c>
      <c r="Y529" s="15" t="n"/>
      <c r="Z529" s="28" t="n">
        <f aca="false" ca="false" dt2D="false" dtr="false" t="normal">AC529-R529</f>
        <v>11120041.8</v>
      </c>
      <c r="AA529" s="30" t="n">
        <v>407508.54</v>
      </c>
      <c r="AB529" s="30" t="n">
        <f aca="false" ca="false" dt2D="false" dtr="false" t="normal">+(J529*12.98+K529*25.97)*12</f>
        <v>370668.06</v>
      </c>
      <c r="AC529" s="30" t="n">
        <f aca="false" ca="false" dt2D="false" dtr="false" t="normal">+(J529*12.98+K529*25.97)*12*30</f>
        <v>11120041.8</v>
      </c>
      <c r="AD529" s="4" t="n"/>
      <c r="AF529" s="33" t="n"/>
    </row>
    <row customHeight="true" ht="12.75" outlineLevel="0" r="530">
      <c r="A530" s="8" t="n">
        <f aca="false" ca="false" dt2D="false" dtr="false" t="normal">+A529+1</f>
        <v>490</v>
      </c>
      <c r="B530" s="8" t="n">
        <f aca="false" ca="false" dt2D="false" dtr="false" t="normal">B529+1</f>
        <v>329</v>
      </c>
      <c r="C530" s="106" t="s">
        <v>214</v>
      </c>
      <c r="D530" s="8" t="s">
        <v>948</v>
      </c>
      <c r="E530" s="55" t="s">
        <v>157</v>
      </c>
      <c r="F530" s="12" t="s">
        <v>5</v>
      </c>
      <c r="G530" s="12" t="n">
        <v>4</v>
      </c>
      <c r="H530" s="12" t="n">
        <v>3</v>
      </c>
      <c r="I530" s="56" t="n">
        <v>2508.8</v>
      </c>
      <c r="J530" s="56" t="n">
        <v>1514.2</v>
      </c>
      <c r="K530" s="56" t="n">
        <v>994.6</v>
      </c>
      <c r="L530" s="55" t="n">
        <v>75</v>
      </c>
      <c r="M530" s="15" t="n">
        <f aca="false" ca="false" dt2D="false" dtr="false" t="normal">SUM(N530:S530)</f>
        <v>774766.8</v>
      </c>
      <c r="N530" s="15" t="n"/>
      <c r="O530" s="15" t="n"/>
      <c r="P530" s="15" t="n"/>
      <c r="Q530" s="15" t="n">
        <v>774766.8</v>
      </c>
      <c r="R530" s="15" t="n">
        <v>0</v>
      </c>
      <c r="S530" s="15" t="n"/>
      <c r="T530" s="15" t="n"/>
      <c r="U530" s="15" t="n"/>
      <c r="V530" s="15" t="n">
        <f aca="false" ca="false" dt2D="false" dtr="false" t="normal">$M530/($J530+$K530)</f>
        <v>308.81967474489795</v>
      </c>
      <c r="W530" s="15" t="n">
        <f aca="false" ca="false" dt2D="false" dtr="false" t="normal">$M530/($J530+$K530)</f>
        <v>308.81967474489795</v>
      </c>
      <c r="X530" s="12" t="n">
        <v>2026</v>
      </c>
      <c r="Y530" s="15" t="n"/>
      <c r="Z530" s="28" t="n">
        <f aca="false" ca="false" dt2D="false" dtr="false" t="normal">AC530-R530</f>
        <v>16374268.08</v>
      </c>
      <c r="AA530" s="30" t="n">
        <v>911876.16</v>
      </c>
      <c r="AB530" s="30" t="n">
        <f aca="false" ca="false" dt2D="false" dtr="false" t="normal">+(J530*12.98+K530*25.97)*12</f>
        <v>545808.936</v>
      </c>
      <c r="AC530" s="30" t="n">
        <f aca="false" ca="false" dt2D="false" dtr="false" t="normal">+(J530*12.98+K530*25.97)*12*30</f>
        <v>16374268.08</v>
      </c>
      <c r="AG530" s="57" t="n"/>
    </row>
    <row customHeight="true" ht="12.75" outlineLevel="0" r="531">
      <c r="A531" s="8" t="n">
        <f aca="false" ca="false" dt2D="false" dtr="false" t="normal">+A530+1</f>
        <v>491</v>
      </c>
      <c r="B531" s="8" t="n">
        <f aca="false" ca="false" dt2D="false" dtr="false" t="normal">B530+1</f>
        <v>330</v>
      </c>
      <c r="C531" s="106" t="s">
        <v>214</v>
      </c>
      <c r="D531" s="8" t="s">
        <v>856</v>
      </c>
      <c r="E531" s="56" t="s">
        <v>264</v>
      </c>
      <c r="F531" s="12" t="s">
        <v>5</v>
      </c>
      <c r="G531" s="12" t="n">
        <v>4</v>
      </c>
      <c r="H531" s="12" t="n">
        <v>4</v>
      </c>
      <c r="I531" s="56" t="n">
        <v>3440.3</v>
      </c>
      <c r="J531" s="56" t="n">
        <v>3440.3</v>
      </c>
      <c r="K531" s="56" t="n">
        <v>0</v>
      </c>
      <c r="L531" s="55" t="n">
        <v>163</v>
      </c>
      <c r="M531" s="15" t="n">
        <f aca="false" ca="false" dt2D="false" dtr="false" t="normal">SUM(N531:R531)</f>
        <v>4535588.3100000005</v>
      </c>
      <c r="N531" s="15" t="n"/>
      <c r="O531" s="15" t="n">
        <v>1009227.04</v>
      </c>
      <c r="P531" s="15" t="n"/>
      <c r="Q531" s="15" t="n">
        <v>535861.13</v>
      </c>
      <c r="R531" s="15" t="n">
        <v>2990500.14</v>
      </c>
      <c r="S531" s="15" t="n"/>
      <c r="T531" s="15" t="n"/>
      <c r="U531" s="15" t="n"/>
      <c r="V531" s="15" t="n">
        <f aca="false" ca="false" dt2D="false" dtr="false" t="normal">$M531/($J531+$K531)</f>
        <v>1318.3699997093277</v>
      </c>
      <c r="W531" s="15" t="n">
        <f aca="false" ca="false" dt2D="false" dtr="false" t="normal">$M531/($J531+$K531)</f>
        <v>1318.3699997093277</v>
      </c>
      <c r="X531" s="12" t="n">
        <v>2026</v>
      </c>
      <c r="Y531" s="15" t="n"/>
      <c r="Z531" s="28" t="n">
        <f aca="false" ca="false" dt2D="false" dtr="false" t="normal">AC531-R531</f>
        <v>1347250.3099999991</v>
      </c>
      <c r="AA531" s="30" t="n">
        <v>0</v>
      </c>
      <c r="AB531" s="30" t="n">
        <f aca="false" ca="false" dt2D="false" dtr="false" t="normal">+(J531*12.98+K531*25.97)*12</f>
        <v>535861.128</v>
      </c>
      <c r="AC531" s="30" t="n">
        <f aca="false" ca="false" dt2D="false" dtr="false" t="normal">+(J531*12.98+K531*25.97)*12*30-'[7]Лист1'!$AQ$691</f>
        <v>4337750.449999999</v>
      </c>
      <c r="AD531" s="4" t="n"/>
      <c r="AF531" s="33" t="n"/>
    </row>
    <row customHeight="true" ht="12.75" outlineLevel="0" r="532">
      <c r="A532" s="8" t="n">
        <f aca="false" ca="false" dt2D="false" dtr="false" t="normal">+A531+1</f>
        <v>492</v>
      </c>
      <c r="B532" s="8" t="n">
        <f aca="false" ca="false" dt2D="false" dtr="false" t="normal">B531+1</f>
        <v>331</v>
      </c>
      <c r="C532" s="106" t="s">
        <v>214</v>
      </c>
      <c r="D532" s="8" t="s">
        <v>952</v>
      </c>
      <c r="E532" s="56" t="s">
        <v>250</v>
      </c>
      <c r="F532" s="12" t="s">
        <v>5</v>
      </c>
      <c r="G532" s="12" t="n">
        <v>4</v>
      </c>
      <c r="H532" s="12" t="n">
        <v>4</v>
      </c>
      <c r="I532" s="56" t="n">
        <v>2455</v>
      </c>
      <c r="J532" s="56" t="n">
        <v>2455</v>
      </c>
      <c r="K532" s="56" t="n">
        <v>0</v>
      </c>
      <c r="L532" s="55" t="n">
        <v>116</v>
      </c>
      <c r="M532" s="15" t="n">
        <f aca="false" ca="false" dt2D="false" dtr="false" t="normal">SUM(N532:R532)</f>
        <v>1472188.93</v>
      </c>
      <c r="N532" s="15" t="n"/>
      <c r="O532" s="15" t="n">
        <v>377028.38</v>
      </c>
      <c r="P532" s="15" t="n"/>
      <c r="Q532" s="15" t="n">
        <v>382390.8</v>
      </c>
      <c r="R532" s="15" t="n">
        <v>712769.75</v>
      </c>
      <c r="S532" s="15" t="n"/>
      <c r="T532" s="15" t="n"/>
      <c r="U532" s="15" t="n"/>
      <c r="V532" s="15" t="n">
        <f aca="false" ca="false" dt2D="false" dtr="false" t="normal">$M532/($J532+$K532)</f>
        <v>599.6696252545825</v>
      </c>
      <c r="W532" s="15" t="n">
        <f aca="false" ca="false" dt2D="false" dtr="false" t="normal">$M532/($J532+$K532)</f>
        <v>599.6696252545825</v>
      </c>
      <c r="X532" s="12" t="n">
        <v>2026</v>
      </c>
      <c r="Y532" s="15" t="n"/>
      <c r="Z532" s="28" t="n">
        <f aca="false" ca="false" dt2D="false" dtr="false" t="normal">AC532-R532</f>
        <v>225665.06000000238</v>
      </c>
      <c r="AA532" s="30" t="n">
        <v>0</v>
      </c>
      <c r="AB532" s="30" t="n">
        <f aca="false" ca="false" dt2D="false" dtr="false" t="normal">+(J532*12.98+K532*25.97)*12</f>
        <v>382390.80000000005</v>
      </c>
      <c r="AC532" s="30" t="n">
        <f aca="false" ca="false" dt2D="false" dtr="false" t="normal">+(J532*12.98+K532*25.97)*12*30-'[7]Лист1'!$AQ$697</f>
        <v>938434.8100000024</v>
      </c>
      <c r="AD532" s="4" t="n"/>
      <c r="AF532" s="33" t="n"/>
    </row>
    <row customHeight="true" ht="12.75" outlineLevel="0" r="533">
      <c r="A533" s="8" t="n">
        <f aca="false" ca="false" dt2D="false" dtr="false" t="normal">+A532+1</f>
        <v>493</v>
      </c>
      <c r="B533" s="8" t="n">
        <f aca="false" ca="false" dt2D="false" dtr="false" t="normal">B532+1</f>
        <v>332</v>
      </c>
      <c r="C533" s="106" t="s">
        <v>214</v>
      </c>
      <c r="D533" s="8" t="s">
        <v>955</v>
      </c>
      <c r="E533" s="56" t="s">
        <v>228</v>
      </c>
      <c r="F533" s="12" t="s">
        <v>5</v>
      </c>
      <c r="G533" s="12" t="n">
        <v>4</v>
      </c>
      <c r="H533" s="12" t="n">
        <v>4</v>
      </c>
      <c r="I533" s="56" t="n">
        <v>2540.8</v>
      </c>
      <c r="J533" s="56" t="n">
        <v>2468.7</v>
      </c>
      <c r="K533" s="56" t="n">
        <v>72.1000000000004</v>
      </c>
      <c r="L533" s="55" t="n">
        <v>146</v>
      </c>
      <c r="M533" s="15" t="n">
        <f aca="false" ca="false" dt2D="false" dtr="false" t="normal">SUM(N533:R533)</f>
        <v>1523640.5899999999</v>
      </c>
      <c r="N533" s="15" t="n"/>
      <c r="O533" s="15" t="n">
        <v>387497.98</v>
      </c>
      <c r="P533" s="15" t="n"/>
      <c r="Q533" s="15" t="n">
        <v>406993.96</v>
      </c>
      <c r="R533" s="15" t="n">
        <v>729148.65</v>
      </c>
      <c r="S533" s="15" t="n"/>
      <c r="T533" s="15" t="n"/>
      <c r="U533" s="15" t="n"/>
      <c r="V533" s="15" t="n">
        <f aca="false" ca="false" dt2D="false" dtr="false" t="normal">$M533/($J533+$K533)</f>
        <v>599.6696276763223</v>
      </c>
      <c r="W533" s="15" t="n">
        <f aca="false" ca="false" dt2D="false" dtr="false" t="normal">$M533/($J533+$K533)</f>
        <v>599.6696276763223</v>
      </c>
      <c r="X533" s="12" t="n">
        <v>2026</v>
      </c>
      <c r="Y533" s="15" t="n"/>
      <c r="Z533" s="28" t="n">
        <f aca="false" ca="false" dt2D="false" dtr="false" t="normal">AC533-R533</f>
        <v>298083.0700000025</v>
      </c>
      <c r="AA533" s="30" t="n">
        <v>0</v>
      </c>
      <c r="AB533" s="30" t="n">
        <f aca="false" ca="false" dt2D="false" dtr="false" t="normal">+(J533*12.98+K533*25.97)*12</f>
        <v>406993.9560000001</v>
      </c>
      <c r="AC533" s="30" t="n">
        <f aca="false" ca="false" dt2D="false" dtr="false" t="normal">+(J533*12.98+K533*25.97)*12*30-'[7]Лист1'!$AQ$698</f>
        <v>1027231.7200000025</v>
      </c>
      <c r="AD533" s="4" t="n"/>
      <c r="AF533" s="33" t="n"/>
    </row>
    <row customHeight="true" ht="12.75" outlineLevel="0" r="534">
      <c r="A534" s="8" t="n">
        <f aca="false" ca="false" dt2D="false" dtr="false" t="normal">+A533+1</f>
        <v>494</v>
      </c>
      <c r="B534" s="8" t="n">
        <f aca="false" ca="false" dt2D="false" dtr="false" t="normal">B533+1</f>
        <v>333</v>
      </c>
      <c r="C534" s="106" t="s">
        <v>214</v>
      </c>
      <c r="D534" s="8" t="s">
        <v>860</v>
      </c>
      <c r="E534" s="56" t="s">
        <v>90</v>
      </c>
      <c r="F534" s="12" t="s">
        <v>5</v>
      </c>
      <c r="G534" s="12" t="n">
        <v>4</v>
      </c>
      <c r="H534" s="12" t="n">
        <v>2</v>
      </c>
      <c r="I534" s="56" t="n">
        <v>1782</v>
      </c>
      <c r="J534" s="56" t="n">
        <v>1643.1</v>
      </c>
      <c r="K534" s="56" t="n">
        <v>138.9</v>
      </c>
      <c r="L534" s="55" t="n">
        <v>60</v>
      </c>
      <c r="M534" s="15" t="n">
        <f aca="false" ca="false" dt2D="false" dtr="false" t="normal">SUM(N534:R534)</f>
        <v>8031132.08157558</v>
      </c>
      <c r="N534" s="15" t="n"/>
      <c r="O534" s="15" t="n"/>
      <c r="P534" s="15" t="n"/>
      <c r="Q534" s="15" t="n">
        <v>323463.39</v>
      </c>
      <c r="R534" s="15" t="n">
        <v>7707668.69157558</v>
      </c>
      <c r="S534" s="15" t="n"/>
      <c r="T534" s="15" t="n"/>
      <c r="U534" s="15" t="n"/>
      <c r="V534" s="15" t="n">
        <f aca="false" ca="false" dt2D="false" dtr="false" t="normal">$M534/($J534+$K534)</f>
        <v>4506.808126585623</v>
      </c>
      <c r="W534" s="15" t="n">
        <f aca="false" ca="false" dt2D="false" dtr="false" t="normal">$M534/($J534+$K534)</f>
        <v>4506.808126585623</v>
      </c>
      <c r="X534" s="12" t="n">
        <v>2026</v>
      </c>
      <c r="Y534" s="15" t="n"/>
      <c r="Z534" s="28" t="n">
        <f aca="false" ca="false" dt2D="false" dtr="false" t="normal">AC534-R534</f>
        <v>1268812.8684244184</v>
      </c>
      <c r="AA534" s="30" t="n">
        <v>24247.34</v>
      </c>
      <c r="AB534" s="30" t="n">
        <f aca="false" ca="false" dt2D="false" dtr="false" t="normal">+(J534*12.98+K534*25.97)*12</f>
        <v>299216.05199999997</v>
      </c>
      <c r="AC534" s="30" t="n">
        <f aca="false" ca="false" dt2D="false" dtr="false" t="normal">+(J534*12.98+K534*25.97)*12*30</f>
        <v>8976481.559999999</v>
      </c>
      <c r="AD534" s="4" t="n"/>
      <c r="AF534" s="33" t="n"/>
    </row>
    <row customHeight="true" ht="12.75" outlineLevel="0" r="535">
      <c r="A535" s="8" t="n">
        <f aca="false" ca="false" dt2D="false" dtr="false" t="normal">+A534+1</f>
        <v>495</v>
      </c>
      <c r="B535" s="8" t="n">
        <f aca="false" ca="false" dt2D="false" dtr="false" t="normal">B534+1</f>
        <v>334</v>
      </c>
      <c r="C535" s="106" t="s">
        <v>214</v>
      </c>
      <c r="D535" s="8" t="s">
        <v>863</v>
      </c>
      <c r="E535" s="56" t="s">
        <v>274</v>
      </c>
      <c r="F535" s="12" t="s">
        <v>5</v>
      </c>
      <c r="G535" s="12" t="n">
        <v>4</v>
      </c>
      <c r="H535" s="12" t="n">
        <v>4</v>
      </c>
      <c r="I535" s="56" t="n">
        <v>3488.5</v>
      </c>
      <c r="J535" s="56" t="n">
        <v>3488.5</v>
      </c>
      <c r="K535" s="56" t="n">
        <v>0</v>
      </c>
      <c r="L535" s="55" t="n">
        <v>131</v>
      </c>
      <c r="M535" s="15" t="n">
        <f aca="false" ca="false" dt2D="false" dtr="false" t="normal">SUM(N535:R535)</f>
        <v>15984474.89</v>
      </c>
      <c r="N535" s="15" t="n"/>
      <c r="O535" s="15" t="n">
        <v>392794.42</v>
      </c>
      <c r="P535" s="15" t="n"/>
      <c r="Q535" s="15" t="n">
        <v>543368.76</v>
      </c>
      <c r="R535" s="15" t="n">
        <v>15048311.71</v>
      </c>
      <c r="S535" s="15" t="n"/>
      <c r="T535" s="15" t="n"/>
      <c r="U535" s="15" t="n"/>
      <c r="V535" s="15" t="n">
        <f aca="false" ca="false" dt2D="false" dtr="false" t="normal">$M535/($J535+$K535)</f>
        <v>4582.048126702021</v>
      </c>
      <c r="W535" s="15" t="n">
        <f aca="false" ca="false" dt2D="false" dtr="false" t="normal">$M535/($J535+$K535)</f>
        <v>4582.048126702021</v>
      </c>
      <c r="X535" s="12" t="n">
        <v>2026</v>
      </c>
      <c r="Y535" s="15" t="n"/>
      <c r="Z535" s="28" t="n">
        <f aca="false" ca="false" dt2D="false" dtr="false" t="normal">AC535-R535</f>
        <v>0</v>
      </c>
      <c r="AA535" s="30" t="n">
        <v>0</v>
      </c>
      <c r="AB535" s="30" t="n">
        <f aca="false" ca="false" dt2D="false" dtr="false" t="normal">+(J535*12.98+K535*25.97)*12</f>
        <v>543368.76</v>
      </c>
      <c r="AC535" s="30" t="n">
        <f aca="false" ca="false" dt2D="false" dtr="false" t="normal">+(J535*12.98+K535*25.97)*12*30-'[7]Лист1'!$AQ$706</f>
        <v>15048311.71</v>
      </c>
      <c r="AD535" s="4" t="n"/>
      <c r="AF535" s="33" t="n"/>
    </row>
    <row customHeight="true" ht="12.75" outlineLevel="0" r="536">
      <c r="A536" s="8" t="n">
        <f aca="false" ca="false" dt2D="false" dtr="false" t="normal">+A535+1</f>
        <v>496</v>
      </c>
      <c r="B536" s="8" t="n">
        <f aca="false" ca="false" dt2D="false" dtr="false" t="normal">B535+1</f>
        <v>335</v>
      </c>
      <c r="C536" s="106" t="s">
        <v>214</v>
      </c>
      <c r="D536" s="8" t="s">
        <v>351</v>
      </c>
      <c r="E536" s="55" t="n">
        <v>1972</v>
      </c>
      <c r="F536" s="12" t="s">
        <v>5</v>
      </c>
      <c r="G536" s="12" t="n">
        <v>4</v>
      </c>
      <c r="H536" s="12" t="n">
        <v>4</v>
      </c>
      <c r="I536" s="56" t="n">
        <v>4681.66</v>
      </c>
      <c r="J536" s="56" t="n">
        <v>3441.2</v>
      </c>
      <c r="K536" s="56" t="n">
        <v>0</v>
      </c>
      <c r="L536" s="55" t="n">
        <v>142</v>
      </c>
      <c r="M536" s="15" t="n">
        <f aca="false" ca="false" dt2D="false" dtr="false" t="normal">SUM(N536:S536)</f>
        <v>10852758.63</v>
      </c>
      <c r="N536" s="15" t="n"/>
      <c r="O536" s="15" t="n"/>
      <c r="P536" s="15" t="n"/>
      <c r="Q536" s="15" t="n">
        <v>524851.82</v>
      </c>
      <c r="R536" s="15" t="n">
        <v>10327906.81</v>
      </c>
      <c r="S536" s="15" t="n"/>
      <c r="T536" s="15" t="n"/>
      <c r="U536" s="15" t="n"/>
      <c r="V536" s="15" t="n">
        <f aca="false" ca="false" dt2D="false" dtr="false" t="normal">$M536/($J536+$K536)</f>
        <v>3153.7715419039873</v>
      </c>
      <c r="W536" s="15" t="n">
        <f aca="false" ca="false" dt2D="false" dtr="false" t="normal">$M536/($J536+$K536)</f>
        <v>3153.7715419039873</v>
      </c>
      <c r="X536" s="12" t="n">
        <v>2026</v>
      </c>
      <c r="Y536" s="15" t="n"/>
      <c r="Z536" s="28" t="n">
        <f aca="false" ca="false" dt2D="false" dtr="false" t="normal">AC536-R536</f>
        <v>3681421.91</v>
      </c>
      <c r="AA536" s="30" t="n"/>
      <c r="AB536" s="30" t="n">
        <f aca="false" ca="false" dt2D="false" dtr="false" t="normal">+(J536*12.71+K536*25.41)*12</f>
        <v>524851.824</v>
      </c>
      <c r="AC536" s="30" t="n">
        <f aca="false" ca="false" dt2D="false" dtr="false" t="normal">+(J536*12.71+K536*25.41)*12*30-'[7]Лист1'!$AQ$707</f>
        <v>14009328.72</v>
      </c>
      <c r="AG536" s="57" t="n"/>
    </row>
    <row customHeight="true" ht="12.75" outlineLevel="0" r="537">
      <c r="A537" s="8" t="n">
        <f aca="false" ca="false" dt2D="false" dtr="false" t="normal">+A536+1</f>
        <v>497</v>
      </c>
      <c r="B537" s="8" t="n">
        <f aca="false" ca="false" dt2D="false" dtr="false" t="normal">B536+1</f>
        <v>336</v>
      </c>
      <c r="C537" s="106" t="s">
        <v>214</v>
      </c>
      <c r="D537" s="8" t="s">
        <v>294</v>
      </c>
      <c r="E537" s="55" t="s">
        <v>845</v>
      </c>
      <c r="F537" s="12" t="s">
        <v>5</v>
      </c>
      <c r="G537" s="12" t="n">
        <v>9</v>
      </c>
      <c r="H537" s="12" t="n">
        <v>3</v>
      </c>
      <c r="I537" s="56" t="n">
        <v>7072.8</v>
      </c>
      <c r="J537" s="56" t="n">
        <v>6946.5</v>
      </c>
      <c r="K537" s="56" t="n">
        <v>126.3</v>
      </c>
      <c r="L537" s="55" t="n">
        <v>281</v>
      </c>
      <c r="M537" s="15" t="n">
        <f aca="false" ca="false" dt2D="false" dtr="false" t="normal">SUM(N537:S537)</f>
        <v>9954286.4</v>
      </c>
      <c r="N537" s="15" t="n"/>
      <c r="O537" s="15" t="n"/>
      <c r="P537" s="15" t="n"/>
      <c r="Q537" s="15" t="n">
        <v>8501636.43</v>
      </c>
      <c r="R537" s="15" t="n">
        <v>766190.11</v>
      </c>
      <c r="S537" s="15" t="n">
        <v>686459.860000001</v>
      </c>
      <c r="T537" s="15" t="n"/>
      <c r="U537" s="15" t="n"/>
      <c r="V537" s="15" t="n">
        <f aca="false" ca="false" dt2D="false" dtr="false" t="normal">$M537/($J537+$K537)</f>
        <v>1407.4039135844362</v>
      </c>
      <c r="W537" s="15" t="n">
        <f aca="false" ca="false" dt2D="false" dtr="false" t="normal">$M537/($J537+$K537)</f>
        <v>1407.4039135844362</v>
      </c>
      <c r="X537" s="12" t="n">
        <v>2026</v>
      </c>
      <c r="Y537" s="15" t="n"/>
      <c r="Z537" s="28" t="n">
        <f aca="false" ca="false" dt2D="false" dtr="false" t="normal">AC537-R537</f>
        <v>43726521.29000001</v>
      </c>
      <c r="AA537" s="30" t="n">
        <v>7607774.33</v>
      </c>
      <c r="AB537" s="30" t="n">
        <f aca="false" ca="false" dt2D="false" dtr="false" t="normal">+(J537*17.26+K537*29.25)*12</f>
        <v>1483090.3800000001</v>
      </c>
      <c r="AC537" s="30" t="n">
        <f aca="false" ca="false" dt2D="false" dtr="false" t="normal">+(J537*17.26+K537*29.25)*12*30</f>
        <v>44492711.400000006</v>
      </c>
      <c r="AD537" s="33" t="n"/>
      <c r="AG537" s="57" t="n"/>
    </row>
    <row customHeight="true" ht="12.75" outlineLevel="0" r="538">
      <c r="A538" s="8" t="n">
        <f aca="false" ca="false" dt2D="false" dtr="false" t="normal">+A537+1</f>
        <v>498</v>
      </c>
      <c r="B538" s="8" t="n">
        <f aca="false" ca="false" dt2D="false" dtr="false" t="normal">B537+1</f>
        <v>337</v>
      </c>
      <c r="C538" s="106" t="s">
        <v>214</v>
      </c>
      <c r="D538" s="8" t="s">
        <v>958</v>
      </c>
      <c r="E538" s="55" t="s">
        <v>94</v>
      </c>
      <c r="F538" s="12" t="s">
        <v>5</v>
      </c>
      <c r="G538" s="12" t="n">
        <v>5</v>
      </c>
      <c r="H538" s="12" t="n">
        <v>6</v>
      </c>
      <c r="I538" s="56" t="n">
        <v>6325.2</v>
      </c>
      <c r="J538" s="56" t="n">
        <v>6325.2</v>
      </c>
      <c r="K538" s="56" t="n">
        <v>0</v>
      </c>
      <c r="L538" s="55" t="n">
        <v>293</v>
      </c>
      <c r="M538" s="15" t="n">
        <f aca="false" ca="false" dt2D="false" dtr="false" t="normal">SUM(N538:S538)</f>
        <v>6375194.19</v>
      </c>
      <c r="N538" s="15" t="n"/>
      <c r="O538" s="15" t="n"/>
      <c r="P538" s="15" t="n"/>
      <c r="Q538" s="15" t="n">
        <v>985213.15</v>
      </c>
      <c r="R538" s="15" t="n">
        <v>5389981.04</v>
      </c>
      <c r="S538" s="15" t="n"/>
      <c r="T538" s="15" t="n"/>
      <c r="U538" s="15" t="n"/>
      <c r="V538" s="15" t="n">
        <f aca="false" ca="false" dt2D="false" dtr="false" t="normal">$M538/($J538+$K538)</f>
        <v>1007.903969834946</v>
      </c>
      <c r="W538" s="15" t="n">
        <f aca="false" ca="false" dt2D="false" dtr="false" t="normal">$M538/($J538+$K538)</f>
        <v>1007.903969834946</v>
      </c>
      <c r="X538" s="12" t="n">
        <v>2026</v>
      </c>
      <c r="Y538" s="15" t="n"/>
      <c r="Z538" s="28" t="n">
        <f aca="false" ca="false" dt2D="false" dtr="false" t="normal">AC538-R538</f>
        <v>5467537.319999999</v>
      </c>
      <c r="AA538" s="30" t="n">
        <v>0</v>
      </c>
      <c r="AB538" s="30" t="n">
        <f aca="false" ca="false" dt2D="false" dtr="false" t="normal">+(J538*12.98+K538*25.97)*12</f>
        <v>985213.152</v>
      </c>
      <c r="AC538" s="30" t="n">
        <f aca="false" ca="false" dt2D="false" dtr="false" t="normal">+(J538*12.98+K538*25.97)*12*30-'[7]Лист1'!$AQ$715</f>
        <v>10857518.36</v>
      </c>
      <c r="AG538" s="57" t="n"/>
    </row>
    <row customHeight="true" ht="12.75" outlineLevel="0" r="539">
      <c r="A539" s="8" t="n">
        <f aca="false" ca="false" dt2D="false" dtr="false" t="normal">+A538+1</f>
        <v>499</v>
      </c>
      <c r="B539" s="8" t="n">
        <f aca="false" ca="false" dt2D="false" dtr="false" t="normal">B538+1</f>
        <v>338</v>
      </c>
      <c r="C539" s="106" t="s">
        <v>214</v>
      </c>
      <c r="D539" s="8" t="s">
        <v>866</v>
      </c>
      <c r="E539" s="55" t="s">
        <v>58</v>
      </c>
      <c r="F539" s="12" t="s">
        <v>5</v>
      </c>
      <c r="G539" s="12" t="n">
        <v>5</v>
      </c>
      <c r="H539" s="12" t="n">
        <v>6</v>
      </c>
      <c r="I539" s="56" t="n">
        <v>6274.92</v>
      </c>
      <c r="J539" s="56" t="n">
        <v>6274.92</v>
      </c>
      <c r="K539" s="56" t="n">
        <v>0</v>
      </c>
      <c r="L539" s="55" t="n">
        <v>326</v>
      </c>
      <c r="M539" s="15" t="n">
        <f aca="false" ca="false" dt2D="false" dtr="false" t="normal">SUM(N539:S539)</f>
        <v>11607107.7</v>
      </c>
      <c r="N539" s="15" t="n"/>
      <c r="O539" s="15" t="n"/>
      <c r="P539" s="15" t="n"/>
      <c r="Q539" s="15" t="n">
        <v>977381.54</v>
      </c>
      <c r="R539" s="15" t="n">
        <v>10629726.16</v>
      </c>
      <c r="S539" s="15" t="n"/>
      <c r="T539" s="15" t="n"/>
      <c r="U539" s="15" t="n"/>
      <c r="V539" s="15" t="n">
        <f aca="false" ca="false" dt2D="false" dtr="false" t="normal">$M539/($J539+$K539)</f>
        <v>1849.7618615058038</v>
      </c>
      <c r="W539" s="15" t="n">
        <f aca="false" ca="false" dt2D="false" dtr="false" t="normal">$M539/($J539+$K539)</f>
        <v>1849.7618615058038</v>
      </c>
      <c r="X539" s="12" t="n">
        <v>2026</v>
      </c>
      <c r="Y539" s="15" t="n"/>
      <c r="Z539" s="28" t="n">
        <f aca="false" ca="false" dt2D="false" dtr="false" t="normal">AC539-R539</f>
        <v>654917.7660000026</v>
      </c>
      <c r="AA539" s="30" t="n">
        <v>0</v>
      </c>
      <c r="AB539" s="30" t="n">
        <f aca="false" ca="false" dt2D="false" dtr="false" t="normal">+(J539*12.98+K539*25.97)*12</f>
        <v>977381.5392000001</v>
      </c>
      <c r="AC539" s="30" t="n">
        <f aca="false" ca="false" dt2D="false" dtr="false" t="normal">+(J539*12.98+K539*25.97)*12*30-'[7]Лист1'!$AQ$716</f>
        <v>11284643.926000003</v>
      </c>
      <c r="AG539" s="57" t="n"/>
    </row>
    <row customHeight="true" ht="12.75" outlineLevel="0" r="540">
      <c r="A540" s="8" t="n">
        <f aca="false" ca="false" dt2D="false" dtr="false" t="normal">+A539+1</f>
        <v>500</v>
      </c>
      <c r="B540" s="8" t="n">
        <f aca="false" ca="false" dt2D="false" dtr="false" t="normal">B539+1</f>
        <v>339</v>
      </c>
      <c r="C540" s="106" t="s">
        <v>214</v>
      </c>
      <c r="D540" s="8" t="s">
        <v>362</v>
      </c>
      <c r="E540" s="55" t="s">
        <v>83</v>
      </c>
      <c r="F540" s="12" t="s">
        <v>5</v>
      </c>
      <c r="G540" s="12" t="n">
        <v>5</v>
      </c>
      <c r="H540" s="12" t="n">
        <v>6</v>
      </c>
      <c r="I540" s="56" t="n">
        <v>6223.8</v>
      </c>
      <c r="J540" s="56" t="n">
        <v>6080.7</v>
      </c>
      <c r="K540" s="56" t="n">
        <v>143.1</v>
      </c>
      <c r="L540" s="55" t="n">
        <v>261</v>
      </c>
      <c r="M540" s="15" t="n">
        <f aca="false" ca="false" dt2D="false" dtr="false" t="normal">SUM(N540:S540)</f>
        <v>6684865.66</v>
      </c>
      <c r="N540" s="15" t="n"/>
      <c r="O540" s="15" t="n"/>
      <c r="P540" s="15" t="n"/>
      <c r="Q540" s="15" t="n">
        <v>991725.52</v>
      </c>
      <c r="R540" s="15" t="n">
        <v>5693140.14</v>
      </c>
      <c r="S540" s="15" t="n"/>
      <c r="T540" s="15" t="n"/>
      <c r="U540" s="15" t="n"/>
      <c r="V540" s="15" t="n">
        <f aca="false" ca="false" dt2D="false" dtr="false" t="normal">$M540/($J540+$K540)</f>
        <v>1074.0810533757513</v>
      </c>
      <c r="W540" s="15" t="n">
        <f aca="false" ca="false" dt2D="false" dtr="false" t="normal">$M540/($J540+$K540)</f>
        <v>1074.0810533757513</v>
      </c>
      <c r="X540" s="12" t="n">
        <v>2026</v>
      </c>
      <c r="Y540" s="15" t="n"/>
      <c r="Z540" s="28" t="n">
        <f aca="false" ca="false" dt2D="false" dtr="false" t="normal">AC540-R540</f>
        <v>6028006.690000002</v>
      </c>
      <c r="AA540" s="30" t="n">
        <v>0</v>
      </c>
      <c r="AB540" s="30" t="n">
        <f aca="false" ca="false" dt2D="false" dtr="false" t="normal">+(J540*12.98+K540*25.97)*12</f>
        <v>991725.5160000001</v>
      </c>
      <c r="AC540" s="30" t="n">
        <f aca="false" ca="false" dt2D="false" dtr="false" t="normal">+(J540*12.98+K540*25.97)*12*30-'[7]Лист1'!$AQ$717</f>
        <v>11721146.830000002</v>
      </c>
      <c r="AD540" s="33" t="n"/>
      <c r="AG540" s="57" t="n"/>
      <c r="AH540" s="57" t="n"/>
    </row>
    <row customHeight="true" ht="12.75" outlineLevel="0" r="541">
      <c r="A541" s="8" t="n">
        <f aca="false" ca="false" dt2D="false" dtr="false" t="normal">+A540+1</f>
        <v>501</v>
      </c>
      <c r="B541" s="8" t="n">
        <f aca="false" ca="false" dt2D="false" dtr="false" t="normal">B540+1</f>
        <v>340</v>
      </c>
      <c r="C541" s="106" t="s">
        <v>214</v>
      </c>
      <c r="D541" s="8" t="s">
        <v>296</v>
      </c>
      <c r="E541" s="55" t="s">
        <v>340</v>
      </c>
      <c r="F541" s="12" t="s">
        <v>5</v>
      </c>
      <c r="G541" s="12" t="n">
        <v>6</v>
      </c>
      <c r="H541" s="12" t="n">
        <v>2</v>
      </c>
      <c r="I541" s="56" t="n">
        <v>3629.9</v>
      </c>
      <c r="J541" s="56" t="n">
        <v>3629.9</v>
      </c>
      <c r="K541" s="56" t="n">
        <v>0</v>
      </c>
      <c r="L541" s="55" t="n">
        <v>123</v>
      </c>
      <c r="M541" s="15" t="n">
        <f aca="false" ca="false" dt2D="false" dtr="false" t="normal">SUM(N541:S541)</f>
        <v>6537894.220000001</v>
      </c>
      <c r="N541" s="15" t="n"/>
      <c r="O541" s="15" t="n"/>
      <c r="P541" s="15" t="n"/>
      <c r="Q541" s="15" t="n">
        <v>3229849.93</v>
      </c>
      <c r="R541" s="15" t="n">
        <v>2851086.81</v>
      </c>
      <c r="S541" s="15" t="n">
        <v>456957.48</v>
      </c>
      <c r="T541" s="15" t="n"/>
      <c r="U541" s="15" t="n"/>
      <c r="V541" s="15" t="n">
        <f aca="false" ca="false" dt2D="false" dtr="false" t="normal">$M541/($J541+$K541)</f>
        <v>1801.1224055759112</v>
      </c>
      <c r="W541" s="15" t="n">
        <f aca="false" ca="false" dt2D="false" dtr="false" t="normal">$M541/($J541+$K541)</f>
        <v>1801.1224055759112</v>
      </c>
      <c r="X541" s="12" t="n">
        <v>2026</v>
      </c>
      <c r="Y541" s="15" t="n"/>
      <c r="Z541" s="28" t="n">
        <f aca="false" ca="false" dt2D="false" dtr="false" t="normal">AC541-R541</f>
        <v>19703659.830000002</v>
      </c>
      <c r="AA541" s="30" t="n">
        <v>2969140.61</v>
      </c>
      <c r="AB541" s="30" t="n">
        <f aca="false" ca="false" dt2D="false" dtr="false" t="normal">+(J541*17.26+K541*29.25)*12</f>
        <v>751824.888</v>
      </c>
      <c r="AC541" s="30" t="n">
        <f aca="false" ca="false" dt2D="false" dtr="false" t="normal">+(J541*17.26+K541*29.25)*12*30</f>
        <v>22554746.64</v>
      </c>
      <c r="AG541" s="57" t="n"/>
    </row>
    <row customHeight="true" ht="12.75" outlineLevel="0" r="542">
      <c r="A542" s="8" t="n">
        <f aca="false" ca="false" dt2D="false" dtr="false" t="normal">+A541+1</f>
        <v>502</v>
      </c>
      <c r="B542" s="8" t="n">
        <f aca="false" ca="false" dt2D="false" dtr="false" t="normal">B541+1</f>
        <v>341</v>
      </c>
      <c r="C542" s="106" t="s">
        <v>214</v>
      </c>
      <c r="D542" s="8" t="s">
        <v>298</v>
      </c>
      <c r="E542" s="55" t="s">
        <v>845</v>
      </c>
      <c r="F542" s="12" t="s">
        <v>5</v>
      </c>
      <c r="G542" s="12" t="n">
        <v>6</v>
      </c>
      <c r="H542" s="12" t="n">
        <v>2</v>
      </c>
      <c r="I542" s="56" t="n">
        <v>2955.2</v>
      </c>
      <c r="J542" s="56" t="n">
        <v>2955.2</v>
      </c>
      <c r="K542" s="56" t="n">
        <v>0</v>
      </c>
      <c r="L542" s="55" t="n">
        <v>122</v>
      </c>
      <c r="M542" s="15" t="n">
        <f aca="false" ca="false" dt2D="false" dtr="false" t="normal">SUM(N542:S542)</f>
        <v>6551396.720000001</v>
      </c>
      <c r="N542" s="15" t="n"/>
      <c r="O542" s="15" t="n"/>
      <c r="P542" s="15" t="n"/>
      <c r="Q542" s="15" t="n">
        <v>2633383.2</v>
      </c>
      <c r="R542" s="15" t="n">
        <v>3461056.04</v>
      </c>
      <c r="S542" s="15" t="n">
        <v>456957.48</v>
      </c>
      <c r="T542" s="15" t="n"/>
      <c r="U542" s="15" t="n"/>
      <c r="V542" s="15" t="n">
        <f aca="false" ca="false" dt2D="false" dtr="false" t="normal">$M542/($J542+$K542)</f>
        <v>2216.9046832701683</v>
      </c>
      <c r="W542" s="15" t="n">
        <f aca="false" ca="false" dt2D="false" dtr="false" t="normal">$M542/($J542+$K542)</f>
        <v>2216.9046832701683</v>
      </c>
      <c r="X542" s="12" t="n">
        <v>2026</v>
      </c>
      <c r="Y542" s="15" t="n"/>
      <c r="Z542" s="28" t="n">
        <f aca="false" ca="false" dt2D="false" dtr="false" t="normal">AC542-R542</f>
        <v>14901374.68</v>
      </c>
      <c r="AA542" s="30" t="n">
        <v>2498915.25</v>
      </c>
      <c r="AB542" s="30" t="n">
        <f aca="false" ca="false" dt2D="false" dtr="false" t="normal">+(J542*17.26+K542*29.25)*12</f>
        <v>612081.024</v>
      </c>
      <c r="AC542" s="30" t="n">
        <f aca="false" ca="false" dt2D="false" dtr="false" t="normal">+(J542*17.26+K542*29.25)*12*30</f>
        <v>18362430.72</v>
      </c>
      <c r="AD542" s="57" t="n"/>
      <c r="AG542" s="57" t="n"/>
    </row>
    <row customHeight="true" ht="12.75" outlineLevel="0" r="543">
      <c r="A543" s="8" t="n">
        <f aca="false" ca="false" dt2D="false" dtr="false" t="normal">+A542+1</f>
        <v>503</v>
      </c>
      <c r="B543" s="8" t="n">
        <f aca="false" ca="false" dt2D="false" dtr="false" t="normal">B542+1</f>
        <v>342</v>
      </c>
      <c r="C543" s="106" t="s">
        <v>214</v>
      </c>
      <c r="D543" s="8" t="s">
        <v>959</v>
      </c>
      <c r="E543" s="55" t="n">
        <v>1974</v>
      </c>
      <c r="F543" s="12" t="s">
        <v>5</v>
      </c>
      <c r="G543" s="12" t="n">
        <v>5</v>
      </c>
      <c r="H543" s="12" t="n">
        <v>4</v>
      </c>
      <c r="I543" s="56" t="n">
        <v>3775.3</v>
      </c>
      <c r="J543" s="56" t="n">
        <v>3263.8</v>
      </c>
      <c r="K543" s="56" t="n">
        <v>148.3</v>
      </c>
      <c r="L543" s="55" t="n">
        <v>129</v>
      </c>
      <c r="M543" s="15" t="n">
        <f aca="false" ca="false" dt2D="false" dtr="false" t="normal">SUM(N543:R543)</f>
        <v>1742939.77</v>
      </c>
      <c r="N543" s="15" t="n"/>
      <c r="O543" s="15" t="n"/>
      <c r="P543" s="15" t="n"/>
      <c r="Q543" s="15" t="n">
        <v>554585.7</v>
      </c>
      <c r="R543" s="15" t="n">
        <v>1188354.07</v>
      </c>
      <c r="S543" s="15" t="n"/>
      <c r="T543" s="15" t="n"/>
      <c r="U543" s="15" t="n"/>
      <c r="V543" s="15" t="n">
        <f aca="false" ca="false" dt2D="false" dtr="false" t="normal">$M543/($J543+$K543)</f>
        <v>510.8114562879165</v>
      </c>
      <c r="W543" s="15" t="n">
        <f aca="false" ca="false" dt2D="false" dtr="false" t="normal">$M543/($J543+$K543)</f>
        <v>510.8114562879165</v>
      </c>
      <c r="X543" s="12" t="n">
        <v>2026</v>
      </c>
      <c r="Y543" s="15" t="n"/>
      <c r="Z543" s="28" t="n">
        <f aca="false" ca="false" dt2D="false" dtr="false" t="normal">AC543-R543</f>
        <v>1154629.4000000025</v>
      </c>
      <c r="AA543" s="30" t="n">
        <v>0</v>
      </c>
      <c r="AB543" s="30" t="n">
        <f aca="false" ca="false" dt2D="false" dtr="false" t="normal">+(J543*12.98+K543*25.97)*12</f>
        <v>554585.7000000001</v>
      </c>
      <c r="AC543" s="30" t="n">
        <f aca="false" ca="false" dt2D="false" dtr="false" t="normal">+(J543*12.98+K543*25.97)*12*30-'[7]Лист1'!$AQ$720</f>
        <v>2342983.4700000025</v>
      </c>
      <c r="AD543" s="4" t="n"/>
      <c r="AF543" s="33" t="n"/>
    </row>
    <row customHeight="true" ht="12.75" outlineLevel="0" r="544">
      <c r="A544" s="8" t="n">
        <f aca="false" ca="false" dt2D="false" dtr="false" t="normal">+A543+1</f>
        <v>504</v>
      </c>
      <c r="B544" s="8" t="n">
        <f aca="false" ca="false" dt2D="false" dtr="false" t="normal">+B543+1</f>
        <v>343</v>
      </c>
      <c r="C544" s="106" t="s">
        <v>214</v>
      </c>
      <c r="D544" s="8" t="s">
        <v>869</v>
      </c>
      <c r="E544" s="56" t="s">
        <v>228</v>
      </c>
      <c r="F544" s="12" t="s">
        <v>5</v>
      </c>
      <c r="G544" s="12" t="n">
        <v>2</v>
      </c>
      <c r="H544" s="12" t="n"/>
      <c r="I544" s="56" t="n">
        <v>357.85</v>
      </c>
      <c r="J544" s="56" t="n">
        <v>357.85</v>
      </c>
      <c r="K544" s="56" t="n">
        <v>0</v>
      </c>
      <c r="L544" s="55" t="n">
        <v>2</v>
      </c>
      <c r="M544" s="15" t="n">
        <f aca="false" ca="false" dt2D="false" dtr="false" t="normal">SUM(N544:R544)</f>
        <v>1464919.22</v>
      </c>
      <c r="N544" s="15" t="n"/>
      <c r="O544" s="15" t="n">
        <v>1410339.94</v>
      </c>
      <c r="P544" s="15" t="n"/>
      <c r="Q544" s="15" t="n">
        <v>54579.28</v>
      </c>
      <c r="R544" s="15" t="n"/>
      <c r="S544" s="15" t="n"/>
      <c r="T544" s="15" t="n"/>
      <c r="U544" s="15" t="n"/>
      <c r="V544" s="15" t="n">
        <f aca="false" ca="false" dt2D="false" dtr="false" t="normal">$M544/($J544+$K544)</f>
        <v>4093.6683526617294</v>
      </c>
      <c r="W544" s="15" t="n">
        <f aca="false" ca="false" dt2D="false" dtr="false" t="normal">$M544/($J544+$K544)</f>
        <v>4093.6683526617294</v>
      </c>
      <c r="X544" s="12" t="n">
        <v>2026</v>
      </c>
      <c r="Y544" s="15" t="n"/>
      <c r="Z544" s="28" t="n">
        <f aca="false" ca="false" dt2D="false" dtr="false" t="normal">AC544-R544</f>
        <v>1280334.0300000003</v>
      </c>
      <c r="AA544" s="30" t="n">
        <v>0</v>
      </c>
      <c r="AB544" s="30" t="n">
        <f aca="false" ca="false" dt2D="false" dtr="false" t="normal">+(J544*12.71+K544*25.41)*12</f>
        <v>54579.28200000001</v>
      </c>
      <c r="AC544" s="30" t="n">
        <f aca="false" ca="false" dt2D="false" dtr="false" t="normal">+(J544*12.71+K544*25.41)*12*30-'[7]Лист1'!$AQ$724</f>
        <v>1280334.0300000003</v>
      </c>
      <c r="AD544" s="4" t="n"/>
      <c r="AF544" s="33" t="n"/>
    </row>
    <row customHeight="true" ht="12.75" outlineLevel="0" r="545">
      <c r="A545" s="8" t="n">
        <f aca="false" ca="false" dt2D="false" dtr="false" t="normal">+A544+1</f>
        <v>505</v>
      </c>
      <c r="B545" s="8" t="n">
        <f aca="false" ca="false" dt2D="false" dtr="false" t="normal">+B544+1</f>
        <v>344</v>
      </c>
      <c r="C545" s="106" t="s">
        <v>214</v>
      </c>
      <c r="D545" s="8" t="s">
        <v>960</v>
      </c>
      <c r="E545" s="55" t="n">
        <v>1993</v>
      </c>
      <c r="F545" s="12" t="s">
        <v>5</v>
      </c>
      <c r="G545" s="12" t="n">
        <v>5</v>
      </c>
      <c r="H545" s="12" t="n">
        <v>2</v>
      </c>
      <c r="I545" s="56" t="n">
        <v>2382.7</v>
      </c>
      <c r="J545" s="56" t="n">
        <v>2177.75</v>
      </c>
      <c r="K545" s="56" t="n">
        <v>0</v>
      </c>
      <c r="L545" s="55" t="n">
        <v>103</v>
      </c>
      <c r="M545" s="15" t="n">
        <f aca="false" ca="false" dt2D="false" dtr="false" t="normal">SUM(N545:S545)</f>
        <v>1299039.4000000001</v>
      </c>
      <c r="N545" s="15" t="n"/>
      <c r="O545" s="15" t="n"/>
      <c r="P545" s="15" t="n"/>
      <c r="Q545" s="15" t="n">
        <v>339206.34</v>
      </c>
      <c r="R545" s="15" t="n">
        <v>959833.06</v>
      </c>
      <c r="S545" s="15" t="n"/>
      <c r="T545" s="15" t="n"/>
      <c r="U545" s="15" t="n"/>
      <c r="V545" s="15" t="n">
        <f aca="false" ca="false" dt2D="false" dtr="false" t="normal">$M545/($J545+$K545)</f>
        <v>596.5052921593389</v>
      </c>
      <c r="W545" s="15" t="n">
        <f aca="false" ca="false" dt2D="false" dtr="false" t="normal">$M545/($J545+$K545)</f>
        <v>596.5052921593389</v>
      </c>
      <c r="X545" s="12" t="n">
        <v>2026</v>
      </c>
      <c r="Y545" s="15" t="n"/>
      <c r="Z545" s="28" t="n">
        <f aca="false" ca="false" dt2D="false" dtr="false" t="normal">AC545-R545</f>
        <v>4216341.709999999</v>
      </c>
      <c r="AA545" s="30" t="n"/>
      <c r="AB545" s="30" t="n">
        <f aca="false" ca="false" dt2D="false" dtr="false" t="normal">+(J545*12.98+K545*25.97)*12</f>
        <v>339206.33999999997</v>
      </c>
      <c r="AC545" s="30" t="n">
        <f aca="false" ca="false" dt2D="false" dtr="false" t="normal">+(J545*12.98+K545*25.97)*12*30-'[6]Лист1'!$AQ$19</f>
        <v>5176174.77</v>
      </c>
      <c r="AG545" s="57" t="n"/>
    </row>
    <row customHeight="true" ht="12.75" outlineLevel="0" r="546">
      <c r="A546" s="8" t="n">
        <f aca="false" ca="false" dt2D="false" dtr="false" t="normal">+A545+1</f>
        <v>506</v>
      </c>
      <c r="B546" s="8" t="n">
        <f aca="false" ca="false" dt2D="false" dtr="false" t="normal">+B545+1</f>
        <v>345</v>
      </c>
      <c r="C546" s="106" t="s">
        <v>214</v>
      </c>
      <c r="D546" s="8" t="s">
        <v>870</v>
      </c>
      <c r="E546" s="56" t="s">
        <v>250</v>
      </c>
      <c r="F546" s="12" t="s">
        <v>5</v>
      </c>
      <c r="G546" s="12" t="n">
        <v>4</v>
      </c>
      <c r="H546" s="12" t="n">
        <v>2</v>
      </c>
      <c r="I546" s="56" t="n">
        <v>1250.1</v>
      </c>
      <c r="J546" s="56" t="n">
        <v>1250.1</v>
      </c>
      <c r="K546" s="56" t="n">
        <v>0</v>
      </c>
      <c r="L546" s="55" t="n">
        <v>47</v>
      </c>
      <c r="M546" s="15" t="n">
        <f aca="false" ca="false" dt2D="false" dtr="false" t="normal">SUM(N546:R546)</f>
        <v>3116886.83</v>
      </c>
      <c r="N546" s="15" t="n"/>
      <c r="O546" s="15" t="n">
        <v>1866839.34</v>
      </c>
      <c r="P546" s="15" t="n"/>
      <c r="Q546" s="15" t="n">
        <v>194715.58</v>
      </c>
      <c r="R546" s="15" t="n">
        <v>1055331.91</v>
      </c>
      <c r="S546" s="15" t="n"/>
      <c r="T546" s="15" t="n"/>
      <c r="U546" s="15" t="n"/>
      <c r="V546" s="15" t="n">
        <f aca="false" ca="false" dt2D="false" dtr="false" t="normal">$M546/($J546+$K546)</f>
        <v>2493.3099992000643</v>
      </c>
      <c r="W546" s="15" t="n">
        <f aca="false" ca="false" dt2D="false" dtr="false" t="normal">$M546/($J546+$K546)</f>
        <v>2493.3099992000643</v>
      </c>
      <c r="X546" s="12" t="n">
        <v>2026</v>
      </c>
      <c r="Y546" s="15" t="n"/>
      <c r="Z546" s="28" t="n">
        <f aca="false" ca="false" dt2D="false" dtr="false" t="normal">AC546-R546</f>
        <v>4691577.73</v>
      </c>
      <c r="AA546" s="30" t="n">
        <v>0</v>
      </c>
      <c r="AB546" s="30" t="n">
        <f aca="false" ca="false" dt2D="false" dtr="false" t="normal">+(J546*12.98+K546*25.97)*12</f>
        <v>194715.576</v>
      </c>
      <c r="AC546" s="30" t="n">
        <f aca="false" ca="false" dt2D="false" dtr="false" t="normal">+(J546*12.98+K546*25.97)*12*30-'[7]Лист1'!$AQ$726</f>
        <v>5746909.640000001</v>
      </c>
      <c r="AD546" s="4" t="n"/>
      <c r="AF546" s="33" t="n"/>
    </row>
    <row customHeight="true" ht="12.75" outlineLevel="0" r="547">
      <c r="A547" s="8" t="n">
        <f aca="false" ca="false" dt2D="false" dtr="false" t="normal">+A546+1</f>
        <v>507</v>
      </c>
      <c r="B547" s="8" t="n">
        <f aca="false" ca="false" dt2D="false" dtr="false" t="normal">+B546+1</f>
        <v>346</v>
      </c>
      <c r="C547" s="106" t="s">
        <v>214</v>
      </c>
      <c r="D547" s="8" t="s">
        <v>873</v>
      </c>
      <c r="E547" s="56" t="s">
        <v>250</v>
      </c>
      <c r="F547" s="12" t="s">
        <v>5</v>
      </c>
      <c r="G547" s="12" t="n">
        <v>4</v>
      </c>
      <c r="H547" s="12" t="n">
        <v>4</v>
      </c>
      <c r="I547" s="56" t="n">
        <v>2457.2</v>
      </c>
      <c r="J547" s="56" t="n">
        <v>2457.2</v>
      </c>
      <c r="K547" s="56" t="n">
        <v>0</v>
      </c>
      <c r="L547" s="55" t="n">
        <v>113</v>
      </c>
      <c r="M547" s="15" t="n">
        <f aca="false" ca="false" dt2D="false" dtr="false" t="normal">SUM(N547:R547)</f>
        <v>12914389.84</v>
      </c>
      <c r="N547" s="15" t="n"/>
      <c r="O547" s="15" t="n">
        <v>3263139.63</v>
      </c>
      <c r="P547" s="15" t="n"/>
      <c r="Q547" s="15" t="n">
        <v>1490870.56</v>
      </c>
      <c r="R547" s="15" t="n">
        <v>8160379.65</v>
      </c>
      <c r="S547" s="15" t="n"/>
      <c r="T547" s="15" t="n"/>
      <c r="U547" s="15" t="n"/>
      <c r="V547" s="15" t="n">
        <f aca="false" ca="false" dt2D="false" dtr="false" t="normal">$M547/($J547+$K547)</f>
        <v>5255.73410385805</v>
      </c>
      <c r="W547" s="15" t="n">
        <f aca="false" ca="false" dt2D="false" dtr="false" t="normal">$M547/($J547+$K547)</f>
        <v>5255.73410385805</v>
      </c>
      <c r="X547" s="12" t="n">
        <v>2026</v>
      </c>
      <c r="Y547" s="15" t="n"/>
      <c r="Z547" s="28" t="n">
        <f aca="false" ca="false" dt2D="false" dtr="false" t="normal">AC547-R547</f>
        <v>3321624.509999998</v>
      </c>
      <c r="AA547" s="30" t="n">
        <v>1108137.09</v>
      </c>
      <c r="AB547" s="30" t="n">
        <f aca="false" ca="false" dt2D="false" dtr="false" t="normal">+(J547*12.98+K547*25.97)*12</f>
        <v>382733.47199999995</v>
      </c>
      <c r="AC547" s="30" t="n">
        <f aca="false" ca="false" dt2D="false" dtr="false" t="normal">+(J547*12.98+K547*25.97)*12*30</f>
        <v>11482004.159999998</v>
      </c>
      <c r="AD547" s="4" t="n"/>
      <c r="AF547" s="33" t="n"/>
    </row>
    <row customHeight="true" ht="12.75" outlineLevel="0" r="548">
      <c r="A548" s="8" t="n">
        <f aca="false" ca="false" dt2D="false" dtr="false" t="normal">+A547+1</f>
        <v>508</v>
      </c>
      <c r="B548" s="8" t="s">
        <v>192</v>
      </c>
      <c r="C548" s="106" t="s">
        <v>214</v>
      </c>
      <c r="D548" s="8" t="s">
        <v>398</v>
      </c>
      <c r="E548" s="56" t="s">
        <v>452</v>
      </c>
      <c r="F548" s="12" t="s">
        <v>5</v>
      </c>
      <c r="G548" s="12" t="n">
        <v>4</v>
      </c>
      <c r="H548" s="12" t="n">
        <v>6</v>
      </c>
      <c r="I548" s="56" t="n">
        <v>2768.4</v>
      </c>
      <c r="J548" s="56" t="n">
        <v>2537.8</v>
      </c>
      <c r="K548" s="56" t="n">
        <v>230.6</v>
      </c>
      <c r="L548" s="55" t="n">
        <v>144</v>
      </c>
      <c r="M548" s="15" t="n">
        <f aca="false" ca="false" dt2D="false" dtr="false" t="normal">SUM(N548:R548)</f>
        <v>1660125.39</v>
      </c>
      <c r="N548" s="15" t="n"/>
      <c r="O548" s="15" t="n">
        <v>1192973.48</v>
      </c>
      <c r="P548" s="15" t="n"/>
      <c r="Q548" s="15" t="n">
        <v>467151.91</v>
      </c>
      <c r="R548" s="15" t="n"/>
      <c r="S548" s="15" t="n"/>
      <c r="T548" s="15" t="n"/>
      <c r="U548" s="15" t="n"/>
      <c r="V548" s="15" t="n">
        <f aca="false" ca="false" dt2D="false" dtr="false" t="normal">$M548/($J548+$K548)</f>
        <v>599.6696250541829</v>
      </c>
      <c r="W548" s="15" t="n">
        <f aca="false" ca="false" dt2D="false" dtr="false" t="normal">$M548/($J548+$K548)</f>
        <v>599.6696250541829</v>
      </c>
      <c r="X548" s="12" t="n">
        <v>2026</v>
      </c>
      <c r="Y548" s="15" t="n"/>
      <c r="Z548" s="28" t="n">
        <f aca="false" ca="false" dt2D="false" dtr="false" t="normal">AC548-R548</f>
        <v>-1057777.9500000011</v>
      </c>
      <c r="AA548" s="30" t="n">
        <v>0</v>
      </c>
      <c r="AB548" s="30" t="n">
        <f aca="false" ca="false" dt2D="false" dtr="false" t="normal">+(J548*12.98+K548*25.97)*12</f>
        <v>467151.912</v>
      </c>
      <c r="AC548" s="30" t="n">
        <f aca="false" ca="false" dt2D="false" dtr="false" t="normal">+(J548*12.98+K548*25.97)*12*30-'[7]Лист1'!$AQ$740</f>
        <v>-1057777.9500000011</v>
      </c>
      <c r="AF548" s="33" t="n"/>
    </row>
    <row customHeight="true" ht="12.75" outlineLevel="0" r="549">
      <c r="A549" s="8" t="n">
        <f aca="false" ca="false" dt2D="false" dtr="false" t="normal">+A548+1</f>
        <v>509</v>
      </c>
      <c r="B549" s="8" t="s">
        <v>192</v>
      </c>
      <c r="C549" s="106" t="s">
        <v>214</v>
      </c>
      <c r="D549" s="8" t="s">
        <v>304</v>
      </c>
      <c r="E549" s="55" t="s">
        <v>274</v>
      </c>
      <c r="F549" s="12" t="s">
        <v>5</v>
      </c>
      <c r="G549" s="12" t="s">
        <v>124</v>
      </c>
      <c r="H549" s="12" t="s">
        <v>75</v>
      </c>
      <c r="I549" s="56" t="n">
        <v>3196.5</v>
      </c>
      <c r="J549" s="56" t="n">
        <v>2451.1</v>
      </c>
      <c r="K549" s="56" t="n">
        <v>745</v>
      </c>
      <c r="L549" s="55" t="n">
        <v>156</v>
      </c>
      <c r="M549" s="15" t="n">
        <f aca="false" ca="false" dt2D="false" dtr="false" t="normal">SUM(N549:S549)</f>
        <v>5923960.609999999</v>
      </c>
      <c r="N549" s="15" t="n"/>
      <c r="O549" s="15" t="n">
        <v>1104705.74</v>
      </c>
      <c r="P549" s="15" t="n"/>
      <c r="Q549" s="15" t="n">
        <v>482883.6</v>
      </c>
      <c r="R549" s="15" t="n">
        <v>4336371.27</v>
      </c>
      <c r="S549" s="15" t="n"/>
      <c r="T549" s="15" t="n"/>
      <c r="U549" s="15" t="n"/>
      <c r="V549" s="15" t="n">
        <f aca="false" ca="false" dt2D="false" dtr="false" t="normal">$M549/($J549+$K549)</f>
        <v>1853.496639654579</v>
      </c>
      <c r="W549" s="15" t="n">
        <f aca="false" ca="false" dt2D="false" dtr="false" t="normal">$M549/($J549+$K549)</f>
        <v>1853.496639654579</v>
      </c>
      <c r="X549" s="12" t="n">
        <v>2026</v>
      </c>
      <c r="Y549" s="15" t="n"/>
      <c r="Z549" s="28" t="n">
        <f aca="false" ca="false" dt2D="false" dtr="false" t="normal">AC549-R549</f>
        <v>1521626.5599999987</v>
      </c>
      <c r="AA549" s="30" t="n"/>
      <c r="AB549" s="30" t="n">
        <f aca="false" ca="false" dt2D="false" dtr="false" t="normal">+(J549*12.98+K549*25.97)*12</f>
        <v>613955.1359999999</v>
      </c>
      <c r="AC549" s="30" t="n">
        <f aca="false" ca="false" dt2D="false" dtr="false" t="normal">+(J549*12.98+K549*25.97)*12*30-'[5]Лист1'!$AQ$329</f>
        <v>5857997.829999998</v>
      </c>
      <c r="AG549" s="57" t="n"/>
    </row>
    <row customHeight="true" ht="12.75" outlineLevel="0" r="550">
      <c r="A550" s="8" t="n">
        <f aca="false" ca="false" dt2D="false" dtr="false" t="normal">+A549+1</f>
        <v>510</v>
      </c>
      <c r="B550" s="8" t="n">
        <f aca="false" ca="false" dt2D="false" dtr="false" t="normal">B547+1</f>
        <v>347</v>
      </c>
      <c r="C550" s="106" t="s">
        <v>214</v>
      </c>
      <c r="D550" s="8" t="s">
        <v>91</v>
      </c>
      <c r="E550" s="56" t="s">
        <v>250</v>
      </c>
      <c r="F550" s="12" t="s">
        <v>5</v>
      </c>
      <c r="G550" s="12" t="n">
        <v>5</v>
      </c>
      <c r="H550" s="12" t="n">
        <v>5</v>
      </c>
      <c r="I550" s="56" t="n">
        <v>3177.3</v>
      </c>
      <c r="J550" s="56" t="n">
        <v>2512.5</v>
      </c>
      <c r="K550" s="56" t="n">
        <v>664.8</v>
      </c>
      <c r="L550" s="55" t="n">
        <v>128</v>
      </c>
      <c r="M550" s="15" t="n">
        <f aca="false" ca="false" dt2D="false" dtr="false" t="normal">SUM(N550:R550)</f>
        <v>17813558.27</v>
      </c>
      <c r="N550" s="15" t="n"/>
      <c r="O550" s="15" t="n">
        <v>4013246.15</v>
      </c>
      <c r="P550" s="15" t="n"/>
      <c r="Q550" s="15" t="n">
        <v>598525.27</v>
      </c>
      <c r="R550" s="15" t="n">
        <v>13201786.85</v>
      </c>
      <c r="S550" s="15" t="n"/>
      <c r="T550" s="15" t="n"/>
      <c r="U550" s="15" t="n"/>
      <c r="V550" s="15" t="n">
        <f aca="false" ca="false" dt2D="false" dtr="false" t="normal">$M550/($J550+$K550)</f>
        <v>5606.508126396626</v>
      </c>
      <c r="W550" s="15" t="n">
        <f aca="false" ca="false" dt2D="false" dtr="false" t="normal">$M550/($J550+$K550)</f>
        <v>5606.508126396626</v>
      </c>
      <c r="X550" s="12" t="n">
        <v>2026</v>
      </c>
      <c r="Y550" s="15" t="n"/>
      <c r="Z550" s="28" t="n">
        <f aca="false" ca="false" dt2D="false" dtr="false" t="normal">AC550-R550</f>
        <v>1224116.1400000006</v>
      </c>
      <c r="AA550" s="30" t="n">
        <v>0</v>
      </c>
      <c r="AB550" s="30" t="n">
        <f aca="false" ca="false" dt2D="false" dtr="false" t="normal">+(J550*12.98+K550*25.97)*12</f>
        <v>598525.272</v>
      </c>
      <c r="AC550" s="30" t="n">
        <f aca="false" ca="false" dt2D="false" dtr="false" t="normal">+(J550*12.98+K550*25.97)*12*30-'[7]Лист1'!$AQ$743</f>
        <v>14425902.99</v>
      </c>
      <c r="AD550" s="4" t="n"/>
      <c r="AF550" s="33" t="n"/>
    </row>
    <row customHeight="true" ht="12.75" outlineLevel="0" r="551">
      <c r="A551" s="8" t="n">
        <f aca="false" ca="false" dt2D="false" dtr="false" t="normal">+A550+1</f>
        <v>511</v>
      </c>
      <c r="B551" s="8" t="n">
        <f aca="false" ca="false" dt2D="false" dtr="false" t="normal">+B550+1</f>
        <v>348</v>
      </c>
      <c r="C551" s="106" t="s">
        <v>214</v>
      </c>
      <c r="D551" s="8" t="s">
        <v>964</v>
      </c>
      <c r="E551" s="55" t="s">
        <v>166</v>
      </c>
      <c r="F551" s="12" t="s">
        <v>5</v>
      </c>
      <c r="G551" s="12" t="n">
        <v>5</v>
      </c>
      <c r="H551" s="12" t="n">
        <v>2</v>
      </c>
      <c r="I551" s="56" t="n">
        <v>2325.7</v>
      </c>
      <c r="J551" s="56" t="n">
        <v>1861.6</v>
      </c>
      <c r="K551" s="56" t="n">
        <v>0</v>
      </c>
      <c r="L551" s="55" t="n">
        <v>45</v>
      </c>
      <c r="M551" s="15" t="n">
        <f aca="false" ca="false" dt2D="false" dtr="false" t="normal">SUM(N551:S551)</f>
        <v>2362075.8</v>
      </c>
      <c r="N551" s="15" t="n"/>
      <c r="O551" s="15" t="n"/>
      <c r="P551" s="15" t="n"/>
      <c r="Q551" s="15" t="n">
        <v>289962.82</v>
      </c>
      <c r="R551" s="15" t="n">
        <v>2072112.98</v>
      </c>
      <c r="S551" s="15" t="n"/>
      <c r="T551" s="15" t="n"/>
      <c r="U551" s="15" t="n"/>
      <c r="V551" s="15" t="n">
        <f aca="false" ca="false" dt2D="false" dtr="false" t="normal">$M551/($J551+$K551)</f>
        <v>1268.8417490330899</v>
      </c>
      <c r="W551" s="15" t="n">
        <f aca="false" ca="false" dt2D="false" dtr="false" t="normal">$M551/($J551+$K551)</f>
        <v>1268.8417490330899</v>
      </c>
      <c r="X551" s="12" t="n">
        <v>2026</v>
      </c>
      <c r="Y551" s="15" t="n"/>
      <c r="Z551" s="28" t="n">
        <f aca="false" ca="false" dt2D="false" dtr="false" t="normal">AC551-R551</f>
        <v>262535.15000000084</v>
      </c>
      <c r="AA551" s="30" t="n">
        <v>0</v>
      </c>
      <c r="AB551" s="30" t="n">
        <f aca="false" ca="false" dt2D="false" dtr="false" t="normal">+(J551*12.98+K551*25.97)*12</f>
        <v>289962.816</v>
      </c>
      <c r="AC551" s="30" t="n">
        <f aca="false" ca="false" dt2D="false" dtr="false" t="normal">+(J551*12.98+K551*25.97)*12*30-'[7]Лист1'!$AQ$746</f>
        <v>2334648.130000001</v>
      </c>
      <c r="AG551" s="57" t="n"/>
    </row>
    <row customHeight="true" ht="12.75" outlineLevel="0" r="552">
      <c r="A552" s="8" t="n">
        <f aca="false" ca="false" dt2D="false" dtr="false" t="normal">+A551+1</f>
        <v>512</v>
      </c>
      <c r="B552" s="8" t="n">
        <f aca="false" ca="false" dt2D="false" dtr="false" t="normal">+B551+1</f>
        <v>349</v>
      </c>
      <c r="C552" s="106" t="s">
        <v>214</v>
      </c>
      <c r="D552" s="8" t="s">
        <v>882</v>
      </c>
      <c r="E552" s="56" t="s">
        <v>164</v>
      </c>
      <c r="F552" s="12" t="s">
        <v>5</v>
      </c>
      <c r="G552" s="12" t="n">
        <v>5</v>
      </c>
      <c r="H552" s="12" t="n">
        <v>4</v>
      </c>
      <c r="I552" s="56" t="n">
        <v>3048.2</v>
      </c>
      <c r="J552" s="56" t="n">
        <v>3048.2</v>
      </c>
      <c r="K552" s="56" t="n">
        <v>0</v>
      </c>
      <c r="L552" s="55" t="n">
        <v>127</v>
      </c>
      <c r="M552" s="15" t="n">
        <f aca="false" ca="false" dt2D="false" dtr="false" t="normal">SUM(N552:R552)</f>
        <v>17089758.07</v>
      </c>
      <c r="N552" s="15" t="n"/>
      <c r="O552" s="15" t="n">
        <v>268664.7</v>
      </c>
      <c r="P552" s="15" t="n"/>
      <c r="Q552" s="15" t="n">
        <v>2577464.41</v>
      </c>
      <c r="R552" s="15" t="n">
        <v>14243628.96</v>
      </c>
      <c r="S552" s="15" t="n"/>
      <c r="T552" s="15" t="n"/>
      <c r="U552" s="15" t="n"/>
      <c r="V552" s="15" t="n">
        <f aca="false" ca="false" dt2D="false" dtr="false" t="normal">$M552/($J552+$K552)</f>
        <v>5606.508126107211</v>
      </c>
      <c r="W552" s="15" t="n">
        <f aca="false" ca="false" dt2D="false" dtr="false" t="normal">$M552/($J552+$K552)</f>
        <v>5606.508126107211</v>
      </c>
      <c r="X552" s="12" t="n">
        <v>2026</v>
      </c>
      <c r="Y552" s="15" t="n"/>
      <c r="Z552" s="28" t="n">
        <f aca="false" ca="false" dt2D="false" dtr="false" t="normal">AC552-R552</f>
        <v>0</v>
      </c>
      <c r="AA552" s="30" t="n">
        <v>2102676.78</v>
      </c>
      <c r="AB552" s="30" t="n">
        <f aca="false" ca="false" dt2D="false" dtr="false" t="normal">+(J552*12.98+K552*25.97)*12</f>
        <v>474787.632</v>
      </c>
      <c r="AC552" s="30" t="n">
        <f aca="false" ca="false" dt2D="false" dtr="false" t="normal">+(J552*12.98+K552*25.97)*12*30</f>
        <v>14243628.959999999</v>
      </c>
      <c r="AD552" s="4" t="n"/>
      <c r="AF552" s="33" t="n"/>
    </row>
    <row customHeight="true" ht="12.75" outlineLevel="0" r="553">
      <c r="A553" s="8" t="n">
        <f aca="false" ca="false" dt2D="false" dtr="false" t="normal">+A552+1</f>
        <v>513</v>
      </c>
      <c r="B553" s="8" t="s">
        <v>192</v>
      </c>
      <c r="C553" s="106" t="s">
        <v>214</v>
      </c>
      <c r="D553" s="106" t="s">
        <v>100</v>
      </c>
      <c r="E553" s="55" t="s">
        <v>157</v>
      </c>
      <c r="F553" s="12" t="s">
        <v>5</v>
      </c>
      <c r="G553" s="12" t="n">
        <v>4</v>
      </c>
      <c r="H553" s="12" t="n">
        <v>6</v>
      </c>
      <c r="I553" s="56" t="n">
        <v>5032.4</v>
      </c>
      <c r="J553" s="56" t="n">
        <v>4842.7</v>
      </c>
      <c r="K553" s="56" t="n">
        <v>189.7</v>
      </c>
      <c r="L553" s="55" t="n">
        <v>224</v>
      </c>
      <c r="M553" s="15" t="n">
        <f aca="false" ca="false" dt2D="false" dtr="false" t="normal">SUM(N553:S553)</f>
        <v>2858808.67</v>
      </c>
      <c r="N553" s="15" t="n"/>
      <c r="O553" s="15" t="n"/>
      <c r="P553" s="15" t="n"/>
      <c r="Q553" s="15" t="n">
        <v>98970.07</v>
      </c>
      <c r="R553" s="15" t="n">
        <v>2759838.6</v>
      </c>
      <c r="S553" s="15" t="n"/>
      <c r="T553" s="15" t="n"/>
      <c r="U553" s="15" t="n"/>
      <c r="V553" s="15" t="n">
        <f aca="false" ca="false" dt2D="false" dtr="false" t="normal">$M553/($J553+$K553)</f>
        <v>568.0805718941261</v>
      </c>
      <c r="W553" s="15" t="n">
        <f aca="false" ca="false" dt2D="false" dtr="false" t="normal">$M553/($J553+$K553)</f>
        <v>568.0805718941261</v>
      </c>
      <c r="X553" s="12" t="n">
        <v>2026</v>
      </c>
      <c r="Y553" s="15" t="n"/>
      <c r="Z553" s="28" t="n">
        <f aca="false" ca="false" dt2D="false" dtr="false" t="normal">AC553-R553</f>
        <v>19042013.83</v>
      </c>
      <c r="AA553" s="30" t="n">
        <v>0</v>
      </c>
      <c r="AB553" s="30" t="n">
        <f aca="false" ca="false" dt2D="false" dtr="false" t="normal">+(J553*12.98+K553*25.97)*12</f>
        <v>813417.06</v>
      </c>
      <c r="AC553" s="30" t="n">
        <f aca="false" ca="false" dt2D="false" dtr="false" t="normal">+(J553*12.98+K553*25.97)*12*30-'[7]Лист1'!$AQ$755</f>
        <v>21801852.43</v>
      </c>
      <c r="AG553" s="57" t="n"/>
      <c r="AH553" s="57" t="n"/>
    </row>
    <row customHeight="true" ht="12.75" outlineLevel="0" r="554">
      <c r="A554" s="8" t="n">
        <f aca="false" ca="false" dt2D="false" dtr="false" t="normal">+A553+1</f>
        <v>514</v>
      </c>
      <c r="B554" s="8" t="n">
        <f aca="false" ca="false" dt2D="false" dtr="false" t="normal">B552+1</f>
        <v>350</v>
      </c>
      <c r="C554" s="106" t="s">
        <v>214</v>
      </c>
      <c r="D554" s="106" t="s">
        <v>102</v>
      </c>
      <c r="E554" s="55" t="s">
        <v>90</v>
      </c>
      <c r="F554" s="12" t="s">
        <v>5</v>
      </c>
      <c r="G554" s="12" t="n">
        <v>4</v>
      </c>
      <c r="H554" s="12" t="n">
        <v>4</v>
      </c>
      <c r="I554" s="56" t="n">
        <v>3586.5</v>
      </c>
      <c r="J554" s="56" t="n">
        <v>3373.8</v>
      </c>
      <c r="K554" s="56" t="n">
        <v>212.7</v>
      </c>
      <c r="L554" s="55" t="n">
        <v>140</v>
      </c>
      <c r="M554" s="15" t="n">
        <f aca="false" ca="false" dt2D="false" dtr="false" t="normal">SUM(N554:S554)</f>
        <v>3099236.8</v>
      </c>
      <c r="N554" s="15" t="n"/>
      <c r="O554" s="15" t="n"/>
      <c r="P554" s="15" t="n"/>
      <c r="Q554" s="15" t="n">
        <v>591788.92</v>
      </c>
      <c r="R554" s="15" t="n">
        <v>2507447.88</v>
      </c>
      <c r="S554" s="15" t="n"/>
      <c r="T554" s="15" t="n"/>
      <c r="U554" s="15" t="n"/>
      <c r="V554" s="15" t="n">
        <f aca="false" ca="false" dt2D="false" dtr="false" t="normal">$M554/($J554+$K554)</f>
        <v>864.1396347413913</v>
      </c>
      <c r="W554" s="15" t="n">
        <f aca="false" ca="false" dt2D="false" dtr="false" t="normal">$M554/($J554+$K554)</f>
        <v>864.1396347413913</v>
      </c>
      <c r="X554" s="12" t="n">
        <v>2026</v>
      </c>
      <c r="Y554" s="15" t="n"/>
      <c r="Z554" s="28" t="n">
        <f aca="false" ca="false" dt2D="false" dtr="false" t="normal">AC554-R554</f>
        <v>4733652.44</v>
      </c>
      <c r="AA554" s="30" t="n">
        <v>0</v>
      </c>
      <c r="AB554" s="30" t="n">
        <f aca="false" ca="false" dt2D="false" dtr="false" t="normal">+(J554*12.98+K554*25.97)*12</f>
        <v>591788.916</v>
      </c>
      <c r="AC554" s="30" t="n">
        <f aca="false" ca="false" dt2D="false" dtr="false" t="normal">+(J554*12.98+K554*25.97)*12*30-'[7]Лист1'!$AQ$757</f>
        <v>7241100.32</v>
      </c>
      <c r="AG554" s="57" t="n"/>
    </row>
    <row customHeight="true" ht="12.75" outlineLevel="0" r="555">
      <c r="A555" s="8" t="n">
        <f aca="false" ca="false" dt2D="false" dtr="false" t="normal">+A554+1</f>
        <v>515</v>
      </c>
      <c r="B555" s="8" t="n">
        <f aca="false" ca="false" dt2D="false" dtr="false" t="normal">B554+1</f>
        <v>351</v>
      </c>
      <c r="C555" s="106" t="s">
        <v>214</v>
      </c>
      <c r="D555" s="8" t="s">
        <v>104</v>
      </c>
      <c r="E555" s="55" t="s">
        <v>264</v>
      </c>
      <c r="F555" s="12" t="s">
        <v>5</v>
      </c>
      <c r="G555" s="12" t="n">
        <v>9</v>
      </c>
      <c r="H555" s="12" t="n">
        <v>1</v>
      </c>
      <c r="I555" s="56" t="n">
        <v>2097.9</v>
      </c>
      <c r="J555" s="56" t="n">
        <v>1902.4</v>
      </c>
      <c r="K555" s="56" t="n">
        <v>195.5</v>
      </c>
      <c r="L555" s="55" t="n">
        <v>72</v>
      </c>
      <c r="M555" s="15" t="n">
        <f aca="false" ca="false" dt2D="false" dtr="false" t="normal">SUM(N555:S555)</f>
        <v>695156.45</v>
      </c>
      <c r="N555" s="15" t="n"/>
      <c r="O555" s="15" t="n"/>
      <c r="P555" s="15" t="n"/>
      <c r="Q555" s="15" t="n">
        <v>462645.59</v>
      </c>
      <c r="R555" s="15" t="n">
        <v>232510.86</v>
      </c>
      <c r="S555" s="15" t="n"/>
      <c r="T555" s="15" t="n"/>
      <c r="U555" s="15" t="n"/>
      <c r="V555" s="15" t="n">
        <f aca="false" ca="false" dt2D="false" dtr="false" t="normal">$M555/($J555+$K555)</f>
        <v>331.35823919157247</v>
      </c>
      <c r="W555" s="15" t="n">
        <f aca="false" ca="false" dt2D="false" dtr="false" t="normal">$M555/($J555+$K555)</f>
        <v>331.35823919157247</v>
      </c>
      <c r="X555" s="12" t="n">
        <v>2026</v>
      </c>
      <c r="Y555" s="15" t="n"/>
      <c r="Z555" s="28" t="n">
        <f aca="false" ca="false" dt2D="false" dtr="false" t="normal">AC555-R555</f>
        <v>3314326.3300000033</v>
      </c>
      <c r="AA555" s="30" t="n">
        <v>0</v>
      </c>
      <c r="AB555" s="30" t="n">
        <f aca="false" ca="false" dt2D="false" dtr="false" t="normal">+(J555*17.26+K555*29.25)*12</f>
        <v>462645.5880000001</v>
      </c>
      <c r="AC555" s="30" t="n">
        <f aca="false" ca="false" dt2D="false" dtr="false" t="normal">+(J555*17.26+K555*29.25)*12*30-'[7]Лист1'!$AQ$758</f>
        <v>3546837.190000003</v>
      </c>
      <c r="AG555" s="57" t="n"/>
    </row>
    <row customHeight="true" ht="12.75" outlineLevel="0" r="556">
      <c r="A556" s="8" t="n">
        <f aca="false" ca="false" dt2D="false" dtr="false" t="normal">+A555+1</f>
        <v>516</v>
      </c>
      <c r="B556" s="8" t="n">
        <f aca="false" ca="false" dt2D="false" dtr="false" t="normal">B555+1</f>
        <v>352</v>
      </c>
      <c r="C556" s="106" t="s">
        <v>214</v>
      </c>
      <c r="D556" s="8" t="s">
        <v>107</v>
      </c>
      <c r="E556" s="55" t="s">
        <v>264</v>
      </c>
      <c r="F556" s="12" t="s">
        <v>5</v>
      </c>
      <c r="G556" s="12" t="n">
        <v>9</v>
      </c>
      <c r="H556" s="12" t="n">
        <v>1</v>
      </c>
      <c r="I556" s="56" t="n">
        <v>1946.6</v>
      </c>
      <c r="J556" s="56" t="n">
        <v>1904.8</v>
      </c>
      <c r="K556" s="56" t="n">
        <v>41.8</v>
      </c>
      <c r="L556" s="55" t="n">
        <v>59</v>
      </c>
      <c r="M556" s="15" t="n">
        <f aca="false" ca="false" dt2D="false" dtr="false" t="normal">SUM(N556:S556)</f>
        <v>624430.4099999999</v>
      </c>
      <c r="N556" s="15" t="n"/>
      <c r="O556" s="15" t="n"/>
      <c r="P556" s="15" t="n"/>
      <c r="Q556" s="15" t="n">
        <v>409193.98</v>
      </c>
      <c r="R556" s="15" t="n">
        <v>215236.43</v>
      </c>
      <c r="S556" s="15" t="n"/>
      <c r="T556" s="15" t="n"/>
      <c r="U556" s="15" t="n"/>
      <c r="V556" s="15" t="n">
        <f aca="false" ca="false" dt2D="false" dtr="false" t="normal">$M556/($J556+$K556)</f>
        <v>320.7800318504058</v>
      </c>
      <c r="W556" s="15" t="n">
        <f aca="false" ca="false" dt2D="false" dtr="false" t="normal">$M556/($J556+$K556)</f>
        <v>320.7800318504058</v>
      </c>
      <c r="X556" s="12" t="n">
        <v>2026</v>
      </c>
      <c r="Y556" s="15" t="n"/>
      <c r="Z556" s="28" t="n">
        <f aca="false" ca="false" dt2D="false" dtr="false" t="normal">AC556-R556</f>
        <v>1105359.2200000023</v>
      </c>
      <c r="AA556" s="30" t="n">
        <v>0</v>
      </c>
      <c r="AB556" s="30" t="n">
        <f aca="false" ca="false" dt2D="false" dtr="false" t="normal">+(J556*17.26+K556*29.25)*12</f>
        <v>409193.9760000001</v>
      </c>
      <c r="AC556" s="30" t="n">
        <f aca="false" ca="false" dt2D="false" dtr="false" t="normal">+(J556*17.26+K556*29.25)*12*30-'[7]Лист1'!$AQ$759</f>
        <v>1320595.6500000022</v>
      </c>
      <c r="AG556" s="57" t="n"/>
    </row>
    <row customHeight="true" ht="12.75" outlineLevel="0" r="557">
      <c r="A557" s="8" t="n">
        <f aca="false" ca="false" dt2D="false" dtr="false" t="normal">+A556+1</f>
        <v>517</v>
      </c>
      <c r="B557" s="8" t="n">
        <f aca="false" ca="false" dt2D="false" dtr="false" t="normal">B556+1</f>
        <v>353</v>
      </c>
      <c r="C557" s="106" t="s">
        <v>214</v>
      </c>
      <c r="D557" s="8" t="s">
        <v>971</v>
      </c>
      <c r="E557" s="56" t="s">
        <v>164</v>
      </c>
      <c r="F557" s="12" t="s">
        <v>5</v>
      </c>
      <c r="G557" s="12" t="n">
        <v>5</v>
      </c>
      <c r="H557" s="12" t="n">
        <v>2</v>
      </c>
      <c r="I557" s="56" t="n">
        <v>1876.9</v>
      </c>
      <c r="J557" s="56" t="n">
        <v>1876.9</v>
      </c>
      <c r="K557" s="56" t="n">
        <v>0</v>
      </c>
      <c r="L557" s="55" t="n">
        <v>80</v>
      </c>
      <c r="M557" s="15" t="n">
        <f aca="false" ca="false" dt2D="false" dtr="false" t="normal">SUM(N557:R557)</f>
        <v>1125519.93</v>
      </c>
      <c r="N557" s="15" t="n"/>
      <c r="O557" s="15" t="n"/>
      <c r="P557" s="15" t="n"/>
      <c r="Q557" s="15" t="n">
        <v>292345.94</v>
      </c>
      <c r="R557" s="15" t="n">
        <v>833173.99</v>
      </c>
      <c r="S557" s="15" t="n"/>
      <c r="T557" s="15" t="n"/>
      <c r="U557" s="15" t="n"/>
      <c r="V557" s="15" t="n">
        <f aca="false" ca="false" dt2D="false" dtr="false" t="normal">$M557/($J557+$K557)</f>
        <v>599.6696307741488</v>
      </c>
      <c r="W557" s="15" t="n">
        <f aca="false" ca="false" dt2D="false" dtr="false" t="normal">$M557/($J557+$K557)</f>
        <v>599.6696307741488</v>
      </c>
      <c r="X557" s="12" t="n">
        <v>2026</v>
      </c>
      <c r="Y557" s="15" t="n"/>
      <c r="Z557" s="28" t="n">
        <f aca="false" ca="false" dt2D="false" dtr="false" t="normal">AC557-R557</f>
        <v>1349738.9100000004</v>
      </c>
      <c r="AA557" s="30" t="n">
        <v>0</v>
      </c>
      <c r="AB557" s="30" t="n">
        <f aca="false" ca="false" dt2D="false" dtr="false" t="normal">+(J557*12.98+K557*25.97)*12</f>
        <v>292345.944</v>
      </c>
      <c r="AC557" s="30" t="n">
        <f aca="false" ca="false" dt2D="false" dtr="false" t="normal">+(J557*12.98+K557*25.97)*12*30-'[7]Лист1'!$AQ$760</f>
        <v>2182912.9000000004</v>
      </c>
      <c r="AD557" s="4" t="n"/>
      <c r="AF557" s="33" t="n"/>
    </row>
    <row customHeight="true" ht="12.75" outlineLevel="0" r="558">
      <c r="A558" s="8" t="n">
        <f aca="false" ca="false" dt2D="false" dtr="false" t="normal">+A557+1</f>
        <v>518</v>
      </c>
      <c r="B558" s="8" t="n">
        <f aca="false" ca="false" dt2D="false" dtr="false" t="normal">B557+1</f>
        <v>354</v>
      </c>
      <c r="C558" s="106" t="s">
        <v>214</v>
      </c>
      <c r="D558" s="8" t="s">
        <v>311</v>
      </c>
      <c r="E558" s="55" t="s">
        <v>845</v>
      </c>
      <c r="F558" s="12" t="s">
        <v>5</v>
      </c>
      <c r="G558" s="12" t="n">
        <v>10</v>
      </c>
      <c r="H558" s="12" t="n">
        <v>2</v>
      </c>
      <c r="I558" s="56" t="n">
        <v>5300.5</v>
      </c>
      <c r="J558" s="56" t="n">
        <v>4996.2</v>
      </c>
      <c r="K558" s="56" t="n">
        <v>304.3</v>
      </c>
      <c r="L558" s="55" t="n">
        <v>126</v>
      </c>
      <c r="M558" s="15" t="n">
        <f aca="false" ca="false" dt2D="false" dtr="false" t="normal">SUM(N558:S558)</f>
        <v>6498789.32</v>
      </c>
      <c r="N558" s="15" t="n"/>
      <c r="O558" s="15" t="n"/>
      <c r="P558" s="15" t="n"/>
      <c r="Q558" s="15" t="n">
        <v>6041831.85</v>
      </c>
      <c r="R558" s="15" t="n"/>
      <c r="S558" s="15" t="n">
        <v>456957.470000001</v>
      </c>
      <c r="T558" s="15" t="n"/>
      <c r="U558" s="15" t="n"/>
      <c r="V558" s="15" t="n">
        <f aca="false" ca="false" dt2D="false" dtr="false" t="normal">$M558/($J558+$K558)</f>
        <v>1226.0709970757475</v>
      </c>
      <c r="W558" s="15" t="n">
        <f aca="false" ca="false" dt2D="false" dtr="false" t="normal">$M558/($J558+$K558)</f>
        <v>1226.0709970757475</v>
      </c>
      <c r="X558" s="12" t="n">
        <v>2026</v>
      </c>
      <c r="Y558" s="15" t="n"/>
      <c r="Z558" s="28" t="n">
        <f aca="false" ca="false" dt2D="false" dtr="false" t="normal">AC558-R558</f>
        <v>34248667.32</v>
      </c>
      <c r="AA558" s="30" t="n">
        <v>5855389.67</v>
      </c>
      <c r="AB558" s="30" t="n">
        <f aca="false" ca="false" dt2D="false" dtr="false" t="normal">+(J558*17.26+K558*29.25)*12</f>
        <v>1141622.244</v>
      </c>
      <c r="AC558" s="30" t="n">
        <f aca="false" ca="false" dt2D="false" dtr="false" t="normal">+(J558*17.26+K558*29.25)*12*30</f>
        <v>34248667.32</v>
      </c>
      <c r="AG558" s="57" t="n"/>
    </row>
    <row customHeight="true" ht="12.75" outlineLevel="0" r="559">
      <c r="A559" s="8" t="n">
        <f aca="false" ca="false" dt2D="false" dtr="false" t="normal">+A558+1</f>
        <v>519</v>
      </c>
      <c r="B559" s="8" t="n">
        <f aca="false" ca="false" dt2D="false" dtr="false" t="normal">B558+1</f>
        <v>355</v>
      </c>
      <c r="C559" s="106" t="s">
        <v>214</v>
      </c>
      <c r="D559" s="8" t="s">
        <v>886</v>
      </c>
      <c r="E559" s="55" t="n">
        <v>1973</v>
      </c>
      <c r="F559" s="12" t="s">
        <v>5</v>
      </c>
      <c r="G559" s="12" t="n">
        <v>5</v>
      </c>
      <c r="H559" s="12" t="n">
        <v>8</v>
      </c>
      <c r="I559" s="56" t="n">
        <v>6624.9</v>
      </c>
      <c r="J559" s="56" t="n">
        <v>5826</v>
      </c>
      <c r="K559" s="56" t="n">
        <v>239.3</v>
      </c>
      <c r="L559" s="55" t="n">
        <v>272</v>
      </c>
      <c r="M559" s="15" t="n">
        <f aca="false" ca="false" dt2D="false" dtr="false" t="normal">SUM(N559:S559)</f>
        <v>24286051.75</v>
      </c>
      <c r="N559" s="15" t="n"/>
      <c r="O559" s="15" t="n">
        <v>8561361.7</v>
      </c>
      <c r="P559" s="15" t="n"/>
      <c r="Q559" s="15" t="n">
        <v>961548.88</v>
      </c>
      <c r="R559" s="15" t="n">
        <v>14763141.17</v>
      </c>
      <c r="S559" s="15" t="n"/>
      <c r="T559" s="15" t="n"/>
      <c r="U559" s="15" t="n"/>
      <c r="V559" s="15" t="n">
        <f aca="false" ca="false" dt2D="false" dtr="false" t="normal">$M559/($J559+$K559)</f>
        <v>4004.0973653405435</v>
      </c>
      <c r="W559" s="15" t="n">
        <f aca="false" ca="false" dt2D="false" dtr="false" t="normal">$M559/($J559+$K559)</f>
        <v>4004.0973653405435</v>
      </c>
      <c r="X559" s="12" t="n">
        <v>2026</v>
      </c>
      <c r="Y559" s="15" t="n"/>
      <c r="Z559" s="28" t="n">
        <f aca="false" ca="false" dt2D="false" dtr="false" t="normal">AC559-R559</f>
        <v>0</v>
      </c>
      <c r="AA559" s="30" t="n"/>
      <c r="AB559" s="30" t="n">
        <f aca="false" ca="false" dt2D="false" dtr="false" t="normal">+(J559*12.71+K559*25.41)*12</f>
        <v>961548.876</v>
      </c>
      <c r="AC559" s="30" t="n">
        <f aca="false" ca="false" dt2D="false" dtr="false" t="normal">+(J559*12.71+K559*25.41)*12*30-'[7]Лист1'!$AQ$762</f>
        <v>14763141.170000002</v>
      </c>
      <c r="AG559" s="57" t="n"/>
    </row>
    <row customHeight="true" ht="12.75" outlineLevel="0" r="560">
      <c r="A560" s="8" t="n">
        <f aca="false" ca="false" dt2D="false" dtr="false" t="normal">+A559+1</f>
        <v>520</v>
      </c>
      <c r="B560" s="8" t="n">
        <f aca="false" ca="false" dt2D="false" dtr="false" t="normal">B559+1</f>
        <v>356</v>
      </c>
      <c r="C560" s="106" t="s">
        <v>214</v>
      </c>
      <c r="D560" s="8" t="s">
        <v>888</v>
      </c>
      <c r="E560" s="56" t="s">
        <v>216</v>
      </c>
      <c r="F560" s="12" t="s">
        <v>5</v>
      </c>
      <c r="G560" s="12" t="n">
        <v>4</v>
      </c>
      <c r="H560" s="12" t="n">
        <v>4</v>
      </c>
      <c r="I560" s="56" t="n">
        <v>3440.6</v>
      </c>
      <c r="J560" s="56" t="n">
        <v>3440.6</v>
      </c>
      <c r="K560" s="56" t="n">
        <v>0</v>
      </c>
      <c r="L560" s="55" t="n">
        <v>158</v>
      </c>
      <c r="M560" s="15" t="n">
        <f aca="false" ca="false" dt2D="false" dtr="false" t="normal">SUM(N560:R560)</f>
        <v>6599207.13</v>
      </c>
      <c r="N560" s="15" t="n"/>
      <c r="O560" s="15" t="n">
        <v>2368897.62</v>
      </c>
      <c r="P560" s="15" t="n"/>
      <c r="Q560" s="15" t="n">
        <v>535907.86</v>
      </c>
      <c r="R560" s="15" t="n">
        <v>3694401.65</v>
      </c>
      <c r="S560" s="15" t="n"/>
      <c r="T560" s="15" t="n"/>
      <c r="U560" s="15" t="n"/>
      <c r="V560" s="15" t="n">
        <f aca="false" ca="false" dt2D="false" dtr="false" t="normal">$M560/($J560+$K560)</f>
        <v>1918.0396239028078</v>
      </c>
      <c r="W560" s="15" t="n">
        <f aca="false" ca="false" dt2D="false" dtr="false" t="normal">$M560/($J560+$K560)</f>
        <v>1918.0396239028078</v>
      </c>
      <c r="X560" s="12" t="n">
        <v>2026</v>
      </c>
      <c r="Y560" s="15" t="n"/>
      <c r="Z560" s="28" t="n">
        <f aca="false" ca="false" dt2D="false" dtr="false" t="normal">AC560-R560</f>
        <v>5538434.339999998</v>
      </c>
      <c r="AA560" s="30" t="n">
        <v>0</v>
      </c>
      <c r="AB560" s="30" t="n">
        <f aca="false" ca="false" dt2D="false" dtr="false" t="normal">+(J560*12.98+K560*25.97)*12</f>
        <v>535907.8559999999</v>
      </c>
      <c r="AC560" s="30" t="n">
        <f aca="false" ca="false" dt2D="false" dtr="false" t="normal">+(J560*12.98+K560*25.97)*12*30-'[7]Лист1'!$AQ$763</f>
        <v>9232835.989999998</v>
      </c>
      <c r="AD560" s="4" t="n"/>
      <c r="AF560" s="33" t="n"/>
    </row>
    <row customHeight="true" ht="12.75" outlineLevel="0" r="561">
      <c r="A561" s="8" t="n">
        <f aca="false" ca="false" dt2D="false" dtr="false" t="normal">+A560+1</f>
        <v>521</v>
      </c>
      <c r="B561" s="8" t="n">
        <f aca="false" ca="false" dt2D="false" dtr="false" t="normal">B560+1</f>
        <v>357</v>
      </c>
      <c r="C561" s="106" t="s">
        <v>214</v>
      </c>
      <c r="D561" s="8" t="s">
        <v>973</v>
      </c>
      <c r="E561" s="56" t="s">
        <v>140</v>
      </c>
      <c r="F561" s="12" t="s">
        <v>5</v>
      </c>
      <c r="G561" s="12" t="n">
        <v>3</v>
      </c>
      <c r="H561" s="12" t="n">
        <v>2</v>
      </c>
      <c r="I561" s="56" t="n">
        <v>1461.5</v>
      </c>
      <c r="J561" s="56" t="n">
        <v>1461.5</v>
      </c>
      <c r="K561" s="56" t="n">
        <v>0</v>
      </c>
      <c r="L561" s="55" t="n">
        <v>66</v>
      </c>
      <c r="M561" s="15" t="n">
        <f aca="false" ca="false" dt2D="false" dtr="false" t="normal">SUM(N561:R561)</f>
        <v>1036010.75</v>
      </c>
      <c r="N561" s="15" t="n"/>
      <c r="O561" s="15" t="n"/>
      <c r="P561" s="15" t="n"/>
      <c r="Q561" s="15" t="n">
        <v>1036010.75</v>
      </c>
      <c r="R561" s="15" t="n"/>
      <c r="S561" s="15" t="n"/>
      <c r="T561" s="15" t="n"/>
      <c r="U561" s="15" t="n"/>
      <c r="V561" s="15" t="n">
        <f aca="false" ca="false" dt2D="false" dtr="false" t="normal">$M561/($J561+$K561)</f>
        <v>708.8681149503934</v>
      </c>
      <c r="W561" s="15" t="n">
        <f aca="false" ca="false" dt2D="false" dtr="false" t="normal">$M561/($J561+$K561)</f>
        <v>708.8681149503934</v>
      </c>
      <c r="X561" s="12" t="n">
        <v>2026</v>
      </c>
      <c r="Y561" s="15" t="n"/>
      <c r="Z561" s="28" t="n">
        <f aca="false" ca="false" dt2D="false" dtr="false" t="normal">AC561-R561</f>
        <v>6829297.199999999</v>
      </c>
      <c r="AA561" s="30" t="n">
        <v>1128490.68</v>
      </c>
      <c r="AB561" s="30" t="n">
        <f aca="false" ca="false" dt2D="false" dtr="false" t="normal">+(J561*12.98+K561*25.97)*12</f>
        <v>227643.24</v>
      </c>
      <c r="AC561" s="30" t="n">
        <f aca="false" ca="false" dt2D="false" dtr="false" t="normal">+(J561*12.98+K561*25.97)*12*30</f>
        <v>6829297.199999999</v>
      </c>
      <c r="AD561" s="4" t="n"/>
      <c r="AF561" s="33" t="n"/>
    </row>
    <row customHeight="true" ht="12.75" outlineLevel="0" r="562">
      <c r="A562" s="8" t="n">
        <f aca="false" ca="false" dt2D="false" dtr="false" t="normal">+A561+1</f>
        <v>522</v>
      </c>
      <c r="B562" s="8" t="n">
        <f aca="false" ca="false" dt2D="false" dtr="false" t="normal">B561+1</f>
        <v>358</v>
      </c>
      <c r="C562" s="106" t="s">
        <v>214</v>
      </c>
      <c r="D562" s="8" t="s">
        <v>974</v>
      </c>
      <c r="E562" s="55" t="s">
        <v>164</v>
      </c>
      <c r="F562" s="12" t="s">
        <v>5</v>
      </c>
      <c r="G562" s="12" t="n">
        <v>4</v>
      </c>
      <c r="H562" s="12" t="n">
        <v>2</v>
      </c>
      <c r="I562" s="56" t="n">
        <v>1936</v>
      </c>
      <c r="J562" s="56" t="n">
        <v>1936</v>
      </c>
      <c r="K562" s="56" t="n">
        <v>0</v>
      </c>
      <c r="L562" s="55" t="n">
        <v>66</v>
      </c>
      <c r="M562" s="15" t="n">
        <f aca="false" ca="false" dt2D="false" dtr="false" t="normal">SUM(N562:S562)</f>
        <v>1459606.75</v>
      </c>
      <c r="N562" s="15" t="n"/>
      <c r="O562" s="15" t="n"/>
      <c r="P562" s="15" t="n"/>
      <c r="Q562" s="15" t="n">
        <v>1459606.75</v>
      </c>
      <c r="R562" s="15" t="n">
        <v>0</v>
      </c>
      <c r="S562" s="15" t="n"/>
      <c r="T562" s="15" t="n"/>
      <c r="U562" s="15" t="n"/>
      <c r="V562" s="15" t="n">
        <f aca="false" ca="false" dt2D="false" dtr="false" t="normal">$M562/($J562+$K562)</f>
        <v>753.9291064049587</v>
      </c>
      <c r="W562" s="15" t="n">
        <f aca="false" ca="false" dt2D="false" dtr="false" t="normal">$M562/($J562+$K562)</f>
        <v>753.9291064049587</v>
      </c>
      <c r="X562" s="12" t="n">
        <v>2026</v>
      </c>
      <c r="Y562" s="15" t="n"/>
      <c r="Z562" s="28" t="n">
        <f aca="false" ca="false" dt2D="false" dtr="false" t="normal">AC562-R562</f>
        <v>9046540.8</v>
      </c>
      <c r="AA562" s="30" t="n">
        <v>1558843.41</v>
      </c>
      <c r="AB562" s="30" t="n">
        <f aca="false" ca="false" dt2D="false" dtr="false" t="normal">+(J562*12.98+K562*25.97)*12</f>
        <v>301551.36000000004</v>
      </c>
      <c r="AC562" s="30" t="n">
        <f aca="false" ca="false" dt2D="false" dtr="false" t="normal">+(J562*12.98+K562*25.97)*12*30</f>
        <v>9046540.8</v>
      </c>
      <c r="AG562" s="57" t="n"/>
    </row>
    <row customHeight="true" ht="12.75" outlineLevel="0" r="563">
      <c r="A563" s="8" t="n">
        <f aca="false" ca="false" dt2D="false" dtr="false" t="normal">+A562+1</f>
        <v>523</v>
      </c>
      <c r="B563" s="8" t="n">
        <f aca="false" ca="false" dt2D="false" dtr="false" t="normal">B562+1</f>
        <v>359</v>
      </c>
      <c r="C563" s="106" t="s">
        <v>214</v>
      </c>
      <c r="D563" s="8" t="s">
        <v>890</v>
      </c>
      <c r="E563" s="55" t="n">
        <v>1995</v>
      </c>
      <c r="F563" s="12" t="s">
        <v>5</v>
      </c>
      <c r="G563" s="12" t="n">
        <v>4</v>
      </c>
      <c r="H563" s="12" t="n">
        <v>3</v>
      </c>
      <c r="I563" s="56" t="n">
        <v>1839</v>
      </c>
      <c r="J563" s="56" t="n">
        <v>1773.6</v>
      </c>
      <c r="K563" s="56" t="n">
        <v>0</v>
      </c>
      <c r="L563" s="55" t="n">
        <v>81</v>
      </c>
      <c r="M563" s="15" t="n">
        <f aca="false" ca="false" dt2D="false" dtr="false" t="normal">SUM(N563:S563)</f>
        <v>14083824.409999998</v>
      </c>
      <c r="N563" s="15" t="n"/>
      <c r="O563" s="15" t="n">
        <v>10394242.2</v>
      </c>
      <c r="P563" s="15" t="n"/>
      <c r="Q563" s="15" t="n">
        <v>348417.54</v>
      </c>
      <c r="R563" s="15" t="n">
        <v>3341164.67</v>
      </c>
      <c r="S563" s="15" t="n"/>
      <c r="T563" s="15" t="n"/>
      <c r="U563" s="15" t="n"/>
      <c r="V563" s="15" t="n">
        <v>6733.3702283361</v>
      </c>
      <c r="W563" s="15" t="n">
        <v>1342.283020064</v>
      </c>
      <c r="X563" s="12" t="n">
        <v>2026</v>
      </c>
      <c r="Y563" s="15" t="n"/>
      <c r="Z563" s="28" t="n">
        <f aca="false" ca="false" dt2D="false" dtr="false" t="normal">AC563-R563</f>
        <v>0</v>
      </c>
      <c r="AA563" s="30" t="n"/>
      <c r="AB563" s="30" t="n">
        <f aca="false" ca="false" dt2D="false" dtr="false" t="normal">+(J563*12.98+K563*25.97)*12</f>
        <v>276255.936</v>
      </c>
      <c r="AC563" s="30" t="n">
        <f aca="false" ca="false" dt2D="false" dtr="false" t="normal">+(J563*12.98+K563*25.97)*12*30+'[1]Лист1'!$BC$15</f>
        <v>3341164.67</v>
      </c>
    </row>
    <row customHeight="true" ht="12" outlineLevel="0" r="564">
      <c r="A564" s="8" t="n">
        <f aca="false" ca="false" dt2D="false" dtr="false" t="normal">+A563+1</f>
        <v>524</v>
      </c>
      <c r="B564" s="8" t="n">
        <f aca="false" ca="false" dt2D="false" dtr="false" t="normal">B563+1</f>
        <v>360</v>
      </c>
      <c r="C564" s="106" t="s">
        <v>313</v>
      </c>
      <c r="D564" s="8" t="s">
        <v>976</v>
      </c>
      <c r="E564" s="56" t="s">
        <v>152</v>
      </c>
      <c r="F564" s="12" t="s">
        <v>5</v>
      </c>
      <c r="G564" s="12" t="n">
        <v>4</v>
      </c>
      <c r="H564" s="12" t="n">
        <v>6</v>
      </c>
      <c r="I564" s="56" t="n">
        <v>3514.37</v>
      </c>
      <c r="J564" s="56" t="n">
        <v>3514.37</v>
      </c>
      <c r="K564" s="56" t="n">
        <v>0</v>
      </c>
      <c r="L564" s="55" t="n">
        <v>203</v>
      </c>
      <c r="M564" s="15" t="n">
        <f aca="false" ca="false" dt2D="false" dtr="false" t="normal">SUM(N564:R564)</f>
        <v>10610584.59</v>
      </c>
      <c r="N564" s="15" t="n"/>
      <c r="O564" s="15" t="n">
        <v>2055836.07</v>
      </c>
      <c r="P564" s="15" t="n"/>
      <c r="Q564" s="15" t="n">
        <v>547398.27</v>
      </c>
      <c r="R564" s="15" t="n">
        <v>8007350.25</v>
      </c>
      <c r="S564" s="15" t="n"/>
      <c r="T564" s="15" t="n"/>
      <c r="U564" s="15" t="n"/>
      <c r="V564" s="15" t="n">
        <f aca="false" ca="false" dt2D="false" dtr="false" t="normal">$M564/($J564+$K564)</f>
        <v>3019.1996261065283</v>
      </c>
      <c r="W564" s="15" t="n">
        <f aca="false" ca="false" dt2D="false" dtr="false" t="normal">$M564/($J564+$K564)</f>
        <v>3019.1996261065283</v>
      </c>
      <c r="X564" s="12" t="n">
        <v>2026</v>
      </c>
      <c r="Y564" s="15" t="n"/>
      <c r="Z564" s="28" t="n">
        <f aca="false" ca="false" dt2D="false" dtr="false" t="normal">AC564-R564</f>
        <v>5784706.645999998</v>
      </c>
      <c r="AA564" s="30" t="n">
        <v>0</v>
      </c>
      <c r="AB564" s="30" t="n">
        <f aca="false" ca="false" dt2D="false" dtr="false" t="normal">+(J564*12.98+K564*25.97)*12</f>
        <v>547398.2712</v>
      </c>
      <c r="AC564" s="30" t="n">
        <f aca="false" ca="false" dt2D="false" dtr="false" t="normal">+(J564*12.98+K564*25.97)*12*30-'[6]Лист1'!$AQ$24</f>
        <v>13792056.895999998</v>
      </c>
      <c r="AD564" s="4" t="n"/>
      <c r="AF564" s="33" t="n"/>
    </row>
    <row customHeight="true" ht="12.75" outlineLevel="0" r="565">
      <c r="A565" s="8" t="n">
        <f aca="false" ca="false" dt2D="false" dtr="false" t="normal">+A564+1</f>
        <v>525</v>
      </c>
      <c r="B565" s="8" t="n">
        <f aca="false" ca="false" dt2D="false" dtr="false" t="normal">B564+1</f>
        <v>361</v>
      </c>
      <c r="C565" s="106" t="s">
        <v>313</v>
      </c>
      <c r="D565" s="8" t="s">
        <v>892</v>
      </c>
      <c r="E565" s="56" t="s">
        <v>90</v>
      </c>
      <c r="F565" s="12" t="s">
        <v>5</v>
      </c>
      <c r="G565" s="12" t="n">
        <v>4</v>
      </c>
      <c r="H565" s="12" t="n">
        <v>4</v>
      </c>
      <c r="I565" s="56" t="n">
        <v>2022.1</v>
      </c>
      <c r="J565" s="56" t="n">
        <v>2022.1</v>
      </c>
      <c r="K565" s="56" t="n">
        <v>0</v>
      </c>
      <c r="L565" s="55" t="n">
        <v>105</v>
      </c>
      <c r="M565" s="15" t="n">
        <f aca="false" ca="false" dt2D="false" dtr="false" t="normal">SUM(N565:R565)</f>
        <v>1212591.96</v>
      </c>
      <c r="N565" s="15" t="n"/>
      <c r="O565" s="15" t="n"/>
      <c r="P565" s="15" t="n"/>
      <c r="Q565" s="15" t="n">
        <v>314962.3</v>
      </c>
      <c r="R565" s="15" t="n">
        <v>897629.66</v>
      </c>
      <c r="S565" s="15" t="n"/>
      <c r="T565" s="15" t="n"/>
      <c r="U565" s="15" t="n"/>
      <c r="V565" s="15" t="n">
        <f aca="false" ca="false" dt2D="false" dtr="false" t="normal">$M565/($J565+$K565)</f>
        <v>599.6696305820682</v>
      </c>
      <c r="W565" s="15" t="n">
        <f aca="false" ca="false" dt2D="false" dtr="false" t="normal">$M565/($J565+$K565)</f>
        <v>599.6696305820682</v>
      </c>
      <c r="X565" s="12" t="n">
        <v>2026</v>
      </c>
      <c r="Y565" s="15" t="n"/>
      <c r="Z565" s="28" t="n">
        <f aca="false" ca="false" dt2D="false" dtr="false" t="normal">AC565-R565</f>
        <v>6358433.379999999</v>
      </c>
      <c r="AA565" s="30" t="n">
        <v>0</v>
      </c>
      <c r="AB565" s="30" t="n">
        <f aca="false" ca="false" dt2D="false" dtr="false" t="normal">+(J565*12.98+K565*25.97)*12</f>
        <v>314962.296</v>
      </c>
      <c r="AC565" s="30" t="n">
        <f aca="false" ca="false" dt2D="false" dtr="false" t="normal">+(J565*12.98+K565*25.97)*12*30-'[6]Лист1'!$AQ$27</f>
        <v>7256063.039999999</v>
      </c>
      <c r="AD565" s="4" t="n"/>
      <c r="AF565" s="33" t="n"/>
    </row>
    <row customHeight="true" ht="12.75" outlineLevel="0" r="566">
      <c r="A566" s="8" t="n">
        <f aca="false" ca="false" dt2D="false" dtr="false" t="normal">+A565+1</f>
        <v>526</v>
      </c>
      <c r="B566" s="8" t="n">
        <f aca="false" ca="false" dt2D="false" dtr="false" t="normal">B565+1</f>
        <v>362</v>
      </c>
      <c r="C566" s="106" t="s">
        <v>313</v>
      </c>
      <c r="D566" s="8" t="s">
        <v>980</v>
      </c>
      <c r="E566" s="56" t="s">
        <v>274</v>
      </c>
      <c r="F566" s="12" t="s">
        <v>5</v>
      </c>
      <c r="G566" s="12" t="n">
        <v>4</v>
      </c>
      <c r="H566" s="12" t="n">
        <v>4</v>
      </c>
      <c r="I566" s="56" t="n">
        <v>2698.8</v>
      </c>
      <c r="J566" s="56" t="n">
        <v>2698.8</v>
      </c>
      <c r="K566" s="56" t="n">
        <v>0</v>
      </c>
      <c r="L566" s="55" t="n">
        <v>120</v>
      </c>
      <c r="M566" s="15" t="n">
        <f aca="false" ca="false" dt2D="false" dtr="false" t="normal">SUM(N566:R566)</f>
        <v>1618388.3800000001</v>
      </c>
      <c r="N566" s="15" t="n"/>
      <c r="O566" s="15" t="n"/>
      <c r="P566" s="15" t="n"/>
      <c r="Q566" s="15" t="n">
        <v>420365.09</v>
      </c>
      <c r="R566" s="15" t="n">
        <v>1198023.29</v>
      </c>
      <c r="S566" s="15" t="n"/>
      <c r="T566" s="15" t="n"/>
      <c r="U566" s="15" t="n"/>
      <c r="V566" s="15" t="n">
        <f aca="false" ca="false" dt2D="false" dtr="false" t="normal">$M566/($J566+$K566)</f>
        <v>599.6696235363866</v>
      </c>
      <c r="W566" s="15" t="n">
        <f aca="false" ca="false" dt2D="false" dtr="false" t="normal">$M566/($J566+$K566)</f>
        <v>599.6696235363866</v>
      </c>
      <c r="X566" s="12" t="n">
        <v>2026</v>
      </c>
      <c r="Y566" s="15" t="n"/>
      <c r="Z566" s="28" t="n">
        <f aca="false" ca="false" dt2D="false" dtr="false" t="normal">AC566-R566</f>
        <v>8926716.590000004</v>
      </c>
      <c r="AA566" s="30" t="n">
        <v>0</v>
      </c>
      <c r="AB566" s="30" t="n">
        <f aca="false" ca="false" dt2D="false" dtr="false" t="normal">+(J566*12.98+K566*25.97)*12</f>
        <v>420365.0880000001</v>
      </c>
      <c r="AC566" s="30" t="n">
        <f aca="false" ca="false" dt2D="false" dtr="false" t="normal">+(J566*12.98+K566*25.97)*12*30-'[6]Лист1'!$AQ$28</f>
        <v>10124739.880000003</v>
      </c>
      <c r="AD566" s="4" t="n"/>
      <c r="AF566" s="33" t="n"/>
    </row>
    <row customHeight="true" ht="12.75" outlineLevel="0" r="567">
      <c r="A567" s="8" t="n">
        <f aca="false" ca="false" dt2D="false" dtr="false" t="normal">+A566+1</f>
        <v>527</v>
      </c>
      <c r="B567" s="8" t="n">
        <f aca="false" ca="false" dt2D="false" dtr="false" t="normal">B566+1</f>
        <v>363</v>
      </c>
      <c r="C567" s="106" t="s">
        <v>313</v>
      </c>
      <c r="D567" s="8" t="s">
        <v>983</v>
      </c>
      <c r="E567" s="55" t="s">
        <v>349</v>
      </c>
      <c r="F567" s="12" t="s">
        <v>5</v>
      </c>
      <c r="G567" s="12" t="n">
        <v>4</v>
      </c>
      <c r="H567" s="12" t="n">
        <v>4</v>
      </c>
      <c r="I567" s="56" t="n">
        <v>2629.3</v>
      </c>
      <c r="J567" s="56" t="n">
        <v>2629.3</v>
      </c>
      <c r="K567" s="56" t="n">
        <v>0</v>
      </c>
      <c r="L567" s="55" t="n">
        <v>126</v>
      </c>
      <c r="M567" s="15" t="n">
        <f aca="false" ca="false" dt2D="false" dtr="false" t="normal">SUM(N567:S567)</f>
        <v>4868454.220000001</v>
      </c>
      <c r="N567" s="15" t="n"/>
      <c r="O567" s="15" t="n"/>
      <c r="P567" s="15" t="n"/>
      <c r="Q567" s="15" t="n">
        <v>409539.77</v>
      </c>
      <c r="R567" s="15" t="n">
        <v>4458914.45</v>
      </c>
      <c r="S567" s="15" t="n"/>
      <c r="T567" s="15" t="n"/>
      <c r="U567" s="15" t="n"/>
      <c r="V567" s="15" t="n">
        <f aca="false" ca="false" dt2D="false" dtr="false" t="normal">$M567/($J567+$K567)</f>
        <v>1851.616103145324</v>
      </c>
      <c r="W567" s="15" t="n">
        <f aca="false" ca="false" dt2D="false" dtr="false" t="normal">$M567/($J567+$K567)</f>
        <v>1851.616103145324</v>
      </c>
      <c r="X567" s="12" t="n">
        <v>2026</v>
      </c>
      <c r="Y567" s="15" t="n"/>
      <c r="Z567" s="28" t="n">
        <f aca="false" ca="false" dt2D="false" dtr="false" t="normal">AC567-R567</f>
        <v>5629055.840000001</v>
      </c>
      <c r="AA567" s="30" t="n">
        <v>0</v>
      </c>
      <c r="AB567" s="30" t="n">
        <f aca="false" ca="false" dt2D="false" dtr="false" t="normal">+(J567*12.98+K567*25.97)*12</f>
        <v>409539.76800000004</v>
      </c>
      <c r="AC567" s="30" t="n">
        <f aca="false" ca="false" dt2D="false" dtr="false" t="normal">+(J567*12.98+K567*25.97)*12*30-'[6]Лист1'!$AQ$30</f>
        <v>10087970.290000001</v>
      </c>
      <c r="AH567" s="57" t="n"/>
    </row>
    <row customHeight="true" ht="12.75" outlineLevel="0" r="568">
      <c r="A568" s="8" t="n">
        <f aca="false" ca="false" dt2D="false" dtr="false" t="normal">+A567+1</f>
        <v>528</v>
      </c>
      <c r="B568" s="8" t="n">
        <f aca="false" ca="false" dt2D="false" dtr="false" t="normal">B567+1</f>
        <v>364</v>
      </c>
      <c r="C568" s="106" t="s">
        <v>313</v>
      </c>
      <c r="D568" s="8" t="s">
        <v>985</v>
      </c>
      <c r="E568" s="56" t="s">
        <v>986</v>
      </c>
      <c r="F568" s="12" t="s">
        <v>5</v>
      </c>
      <c r="G568" s="12" t="n">
        <v>2</v>
      </c>
      <c r="H568" s="12" t="n">
        <v>3</v>
      </c>
      <c r="I568" s="56" t="n">
        <v>579.9</v>
      </c>
      <c r="J568" s="56" t="n">
        <v>579.9</v>
      </c>
      <c r="K568" s="56" t="n">
        <v>0</v>
      </c>
      <c r="L568" s="55" t="n">
        <v>26</v>
      </c>
      <c r="M568" s="15" t="n">
        <f aca="false" ca="false" dt2D="false" dtr="false" t="normal">SUM(N568:R568)</f>
        <v>411072.62</v>
      </c>
      <c r="N568" s="15" t="n"/>
      <c r="O568" s="15" t="n"/>
      <c r="P568" s="15" t="n"/>
      <c r="Q568" s="15" t="n">
        <v>90325.22</v>
      </c>
      <c r="R568" s="15" t="n">
        <v>320747.4</v>
      </c>
      <c r="S568" s="15" t="n"/>
      <c r="T568" s="15" t="n"/>
      <c r="U568" s="15" t="n"/>
      <c r="V568" s="15" t="n">
        <f aca="false" ca="false" dt2D="false" dtr="false" t="normal">$M568/($J568+$K568)</f>
        <v>708.8681151922746</v>
      </c>
      <c r="W568" s="15" t="n">
        <f aca="false" ca="false" dt2D="false" dtr="false" t="normal">$M568/($J568+$K568)</f>
        <v>708.8681151922746</v>
      </c>
      <c r="X568" s="12" t="n">
        <v>2026</v>
      </c>
      <c r="Y568" s="15" t="n"/>
      <c r="Z568" s="28" t="n">
        <f aca="false" ca="false" dt2D="false" dtr="false" t="normal">AC568-R568</f>
        <v>859395.0300000001</v>
      </c>
      <c r="AA568" s="30" t="n">
        <v>0</v>
      </c>
      <c r="AB568" s="30" t="n">
        <f aca="false" ca="false" dt2D="false" dtr="false" t="normal">+(J568*12.98+K568*25.97)*12</f>
        <v>90325.224</v>
      </c>
      <c r="AC568" s="30" t="n">
        <f aca="false" ca="false" dt2D="false" dtr="false" t="normal">+(J568*12.98+K568*25.97)*12*30-'[6]Лист1'!$AQ$31</f>
        <v>1180142.4300000002</v>
      </c>
      <c r="AD568" s="4" t="n"/>
      <c r="AF568" s="33" t="n"/>
    </row>
    <row customHeight="true" ht="12.75" outlineLevel="0" r="569">
      <c r="A569" s="8" t="n">
        <f aca="false" ca="false" dt2D="false" dtr="false" t="normal">+A568+1</f>
        <v>529</v>
      </c>
      <c r="B569" s="8" t="n">
        <f aca="false" ca="false" dt2D="false" dtr="false" t="normal">B568+1</f>
        <v>365</v>
      </c>
      <c r="C569" s="106" t="s">
        <v>313</v>
      </c>
      <c r="D569" s="8" t="s">
        <v>987</v>
      </c>
      <c r="E569" s="55" t="s">
        <v>246</v>
      </c>
      <c r="F569" s="12" t="s">
        <v>5</v>
      </c>
      <c r="G569" s="12" t="n">
        <v>2</v>
      </c>
      <c r="H569" s="12" t="n">
        <v>3</v>
      </c>
      <c r="I569" s="56" t="n">
        <v>778</v>
      </c>
      <c r="J569" s="56" t="n">
        <v>778</v>
      </c>
      <c r="K569" s="56" t="n">
        <v>0</v>
      </c>
      <c r="L569" s="55" t="n">
        <v>21</v>
      </c>
      <c r="M569" s="15" t="n">
        <f aca="false" ca="false" dt2D="false" dtr="false" t="normal">SUM(N569:S569)</f>
        <v>481059.66000000003</v>
      </c>
      <c r="N569" s="15" t="n"/>
      <c r="O569" s="15" t="n"/>
      <c r="P569" s="15" t="n"/>
      <c r="Q569" s="15" t="n">
        <v>121181.28</v>
      </c>
      <c r="R569" s="15" t="n">
        <v>359878.38</v>
      </c>
      <c r="S569" s="15" t="n"/>
      <c r="T569" s="15" t="n"/>
      <c r="U569" s="15" t="n"/>
      <c r="V569" s="15" t="n">
        <f aca="false" ca="false" dt2D="false" dtr="false" t="normal">$M569/($J569+$K569)</f>
        <v>618.3286118251929</v>
      </c>
      <c r="W569" s="15" t="n">
        <f aca="false" ca="false" dt2D="false" dtr="false" t="normal">$M569/($J569+$K569)</f>
        <v>618.3286118251929</v>
      </c>
      <c r="X569" s="12" t="n">
        <v>2026</v>
      </c>
      <c r="Y569" s="15" t="n"/>
      <c r="Z569" s="28" t="n">
        <f aca="false" ca="false" dt2D="false" dtr="false" t="normal">AC569-R569</f>
        <v>2224107.55</v>
      </c>
      <c r="AA569" s="30" t="n">
        <v>0</v>
      </c>
      <c r="AB569" s="30" t="n">
        <f aca="false" ca="false" dt2D="false" dtr="false" t="normal">+(J569*12.98+K569*25.97)*12</f>
        <v>121181.28</v>
      </c>
      <c r="AC569" s="30" t="n">
        <f aca="false" ca="false" dt2D="false" dtr="false" t="normal">+(J569*12.98+K569*25.97)*12*30-'[6]Лист1'!$AQ$32</f>
        <v>2583985.9299999997</v>
      </c>
      <c r="AH569" s="57" t="n"/>
    </row>
    <row customHeight="true" ht="12.75" outlineLevel="0" r="570">
      <c r="A570" s="8" t="n">
        <f aca="false" ca="false" dt2D="false" dtr="false" t="normal">+A569+1</f>
        <v>530</v>
      </c>
      <c r="B570" s="8" t="n">
        <f aca="false" ca="false" dt2D="false" dtr="false" t="normal">B569+1</f>
        <v>366</v>
      </c>
      <c r="C570" s="106" t="s">
        <v>313</v>
      </c>
      <c r="D570" s="8" t="s">
        <v>990</v>
      </c>
      <c r="E570" s="56" t="s">
        <v>231</v>
      </c>
      <c r="F570" s="12" t="s">
        <v>5</v>
      </c>
      <c r="G570" s="12" t="n">
        <v>2</v>
      </c>
      <c r="H570" s="12" t="n">
        <v>1</v>
      </c>
      <c r="I570" s="56" t="n">
        <v>618.7</v>
      </c>
      <c r="J570" s="56" t="n">
        <v>460.5</v>
      </c>
      <c r="K570" s="56" t="n">
        <v>0</v>
      </c>
      <c r="L570" s="55" t="n">
        <v>45</v>
      </c>
      <c r="M570" s="15" t="n">
        <f aca="false" ca="false" dt2D="false" dtr="false" t="normal">SUM(N570:R570)</f>
        <v>1177225.41</v>
      </c>
      <c r="N570" s="15" t="n"/>
      <c r="O570" s="15" t="n">
        <v>1106989.95</v>
      </c>
      <c r="P570" s="15" t="n"/>
      <c r="Q570" s="15" t="n">
        <v>70235.46</v>
      </c>
      <c r="R570" s="15" t="n"/>
      <c r="S570" s="15" t="n"/>
      <c r="T570" s="15" t="n"/>
      <c r="U570" s="15" t="n"/>
      <c r="V570" s="15" t="n">
        <f aca="false" ca="false" dt2D="false" dtr="false" t="normal">$M570/($J570+$K570)</f>
        <v>2556.4069706840387</v>
      </c>
      <c r="W570" s="15" t="n">
        <f aca="false" ca="false" dt2D="false" dtr="false" t="normal">$M570/($J570+$K570)</f>
        <v>2556.4069706840387</v>
      </c>
      <c r="X570" s="12" t="n">
        <v>2026</v>
      </c>
      <c r="Y570" s="15" t="n"/>
      <c r="Z570" s="28" t="n">
        <f aca="false" ca="false" dt2D="false" dtr="false" t="normal">AC570-R570</f>
        <v>-596526.8099999996</v>
      </c>
      <c r="AA570" s="30" t="n">
        <v>0</v>
      </c>
      <c r="AB570" s="30" t="n">
        <f aca="false" ca="false" dt2D="false" dtr="false" t="normal">+(J570*12.71+K570*25.41)*12</f>
        <v>70235.46</v>
      </c>
      <c r="AC570" s="30" t="n">
        <f aca="false" ca="false" dt2D="false" dtr="false" t="normal">+(J570*12.71+K570*25.41)*12*30-'[6]Лист1'!$AQ$33</f>
        <v>-596526.8099999996</v>
      </c>
      <c r="AD570" s="4" t="n"/>
      <c r="AF570" s="33" t="n"/>
    </row>
    <row customHeight="true" ht="12.75" outlineLevel="0" r="571">
      <c r="A571" s="8" t="n">
        <f aca="false" ca="false" dt2D="false" dtr="false" t="normal">+A570+1</f>
        <v>531</v>
      </c>
      <c r="B571" s="8" t="n">
        <f aca="false" ca="false" dt2D="false" dtr="false" t="normal">B570+1</f>
        <v>367</v>
      </c>
      <c r="C571" s="106" t="s">
        <v>118</v>
      </c>
      <c r="D571" s="8" t="s">
        <v>992</v>
      </c>
      <c r="E571" s="55" t="s">
        <v>238</v>
      </c>
      <c r="F571" s="12" t="s">
        <v>5</v>
      </c>
      <c r="G571" s="12" t="n">
        <v>3</v>
      </c>
      <c r="H571" s="12" t="n">
        <v>3</v>
      </c>
      <c r="I571" s="56" t="n">
        <v>977.7</v>
      </c>
      <c r="J571" s="56" t="n">
        <v>824.1</v>
      </c>
      <c r="K571" s="56" t="n">
        <v>81.5</v>
      </c>
      <c r="L571" s="55" t="n">
        <v>40</v>
      </c>
      <c r="M571" s="15" t="n">
        <f aca="false" ca="false" dt2D="false" dtr="false" t="normal">SUM(N571:S571)</f>
        <v>2336418.43</v>
      </c>
      <c r="N571" s="15" t="n"/>
      <c r="O571" s="15" t="n"/>
      <c r="P571" s="15" t="n"/>
      <c r="Q571" s="15" t="n">
        <v>150542.71</v>
      </c>
      <c r="R571" s="15" t="n">
        <v>2185875.72</v>
      </c>
      <c r="S571" s="15" t="n"/>
      <c r="T571" s="15" t="n"/>
      <c r="U571" s="15" t="n"/>
      <c r="V571" s="15" t="n">
        <f aca="false" ca="false" dt2D="false" dtr="false" t="normal">$M571/($J571+$K571)</f>
        <v>2579.967347614841</v>
      </c>
      <c r="W571" s="15" t="n">
        <f aca="false" ca="false" dt2D="false" dtr="false" t="normal">$M571/($J571+$K571)</f>
        <v>2579.967347614841</v>
      </c>
      <c r="X571" s="12" t="n">
        <v>2026</v>
      </c>
      <c r="Y571" s="15" t="n"/>
      <c r="Z571" s="28" t="n">
        <f aca="false" ca="false" dt2D="false" dtr="false" t="normal">AC571-R571</f>
        <v>1075380.8400000012</v>
      </c>
      <c r="AA571" s="30" t="n">
        <v>0</v>
      </c>
      <c r="AB571" s="30" t="n">
        <f aca="false" ca="false" dt2D="false" dtr="false" t="normal">+(J571*12.71+K571*25.41)*12</f>
        <v>150542.71200000003</v>
      </c>
      <c r="AC571" s="30" t="n">
        <f aca="false" ca="false" dt2D="false" dtr="false" t="normal">+(J571*12.71+K571*25.41)*12*30-'[7]Лист1'!$AQ$132</f>
        <v>3261256.5600000015</v>
      </c>
      <c r="AG571" s="57" t="n"/>
    </row>
    <row customHeight="true" ht="12.75" outlineLevel="0" r="572">
      <c r="A572" s="8" t="n">
        <f aca="false" ca="false" dt2D="false" dtr="false" t="normal">+A571+1</f>
        <v>532</v>
      </c>
      <c r="B572" s="8" t="n">
        <f aca="false" ca="false" dt2D="false" dtr="false" t="normal">B571+1</f>
        <v>368</v>
      </c>
      <c r="C572" s="106" t="s">
        <v>118</v>
      </c>
      <c r="D572" s="8" t="s">
        <v>506</v>
      </c>
      <c r="E572" s="55" t="n">
        <v>1972</v>
      </c>
      <c r="F572" s="12" t="s">
        <v>5</v>
      </c>
      <c r="G572" s="12" t="n">
        <v>4</v>
      </c>
      <c r="H572" s="12" t="n">
        <v>3</v>
      </c>
      <c r="I572" s="56" t="n">
        <v>1348.9</v>
      </c>
      <c r="J572" s="56" t="n">
        <v>1047.4</v>
      </c>
      <c r="K572" s="56" t="n">
        <v>182.5</v>
      </c>
      <c r="L572" s="55" t="n">
        <v>50</v>
      </c>
      <c r="M572" s="15" t="n">
        <f aca="false" ca="false" dt2D="false" dtr="false" t="normal">SUM(N572:S572)</f>
        <v>1474666.2100000002</v>
      </c>
      <c r="N572" s="15" t="n"/>
      <c r="O572" s="15" t="n"/>
      <c r="P572" s="15" t="n"/>
      <c r="Q572" s="15" t="n">
        <v>341513.84</v>
      </c>
      <c r="R572" s="15" t="n">
        <v>1133152.37</v>
      </c>
      <c r="S572" s="15" t="n"/>
      <c r="T572" s="15" t="n"/>
      <c r="U572" s="15" t="n"/>
      <c r="V572" s="15" t="n">
        <f aca="false" ca="false" dt2D="false" dtr="false" t="normal">$M572/($J572+$K572)</f>
        <v>1199.0130986259046</v>
      </c>
      <c r="W572" s="15" t="n">
        <f aca="false" ca="false" dt2D="false" dtr="false" t="normal">$M572/($J572+$K572)</f>
        <v>1199.0130986259046</v>
      </c>
      <c r="X572" s="12" t="n">
        <v>2026</v>
      </c>
      <c r="Y572" s="15" t="n"/>
      <c r="Z572" s="28" t="n">
        <f aca="false" ca="false" dt2D="false" dtr="false" t="normal">AC572-R572</f>
        <v>5328768.07</v>
      </c>
      <c r="AA572" s="30" t="n">
        <v>126116.49</v>
      </c>
      <c r="AB572" s="30" t="n">
        <f aca="false" ca="false" dt2D="false" dtr="false" t="normal">+(J572*12.71+K572*25.41)*12</f>
        <v>215397.34800000003</v>
      </c>
      <c r="AC572" s="30" t="n">
        <f aca="false" ca="false" dt2D="false" dtr="false" t="normal">+(J572*12.71+K572*25.41)*12*30</f>
        <v>6461920.44</v>
      </c>
      <c r="AG572" s="57" t="n"/>
      <c r="AH572" s="57" t="n"/>
    </row>
    <row customHeight="true" ht="12.75" outlineLevel="0" r="573">
      <c r="A573" s="8" t="n">
        <f aca="false" ca="false" dt2D="false" dtr="false" t="normal">+A572+1</f>
        <v>533</v>
      </c>
      <c r="B573" s="8" t="n">
        <f aca="false" ca="false" dt2D="false" dtr="false" t="normal">B572+1</f>
        <v>369</v>
      </c>
      <c r="C573" s="106" t="s">
        <v>118</v>
      </c>
      <c r="D573" s="8" t="s">
        <v>894</v>
      </c>
      <c r="E573" s="56" t="s">
        <v>99</v>
      </c>
      <c r="F573" s="12" t="s">
        <v>5</v>
      </c>
      <c r="G573" s="12" t="n">
        <v>4</v>
      </c>
      <c r="H573" s="12" t="n">
        <v>1</v>
      </c>
      <c r="I573" s="56" t="n">
        <v>1321.3</v>
      </c>
      <c r="J573" s="56" t="n">
        <v>1203.6</v>
      </c>
      <c r="K573" s="56" t="n">
        <v>117.7</v>
      </c>
      <c r="L573" s="55" t="n">
        <v>46</v>
      </c>
      <c r="M573" s="15" t="n">
        <f aca="false" ca="false" dt2D="false" dtr="false" t="normal">SUM(N573:R573)</f>
        <v>8498931.92</v>
      </c>
      <c r="N573" s="15" t="n"/>
      <c r="O573" s="15" t="n">
        <v>1762032.11</v>
      </c>
      <c r="P573" s="15" t="n"/>
      <c r="Q573" s="15" t="n">
        <v>219462.16</v>
      </c>
      <c r="R573" s="15" t="n">
        <v>6517437.65</v>
      </c>
      <c r="S573" s="15" t="n"/>
      <c r="T573" s="15" t="n"/>
      <c r="U573" s="15" t="n"/>
      <c r="V573" s="15" t="n">
        <f aca="false" ca="false" dt2D="false" dtr="false" t="normal">$M573/($J573+$K573)</f>
        <v>6432.249996215848</v>
      </c>
      <c r="W573" s="15" t="n">
        <f aca="false" ca="false" dt2D="false" dtr="false" t="normal">$M573/($J573+$K573)</f>
        <v>6432.249996215848</v>
      </c>
      <c r="X573" s="12" t="n">
        <v>2026</v>
      </c>
      <c r="Y573" s="15" t="n"/>
      <c r="Z573" s="28" t="n">
        <f aca="false" ca="false" dt2D="false" dtr="false" t="normal">AC573-R573</f>
        <v>0</v>
      </c>
      <c r="AA573" s="30" t="n">
        <v>0</v>
      </c>
      <c r="AB573" s="30" t="n">
        <f aca="false" ca="false" dt2D="false" dtr="false" t="normal">+(J573*12.71+K573*25.41)*12</f>
        <v>219462.156</v>
      </c>
      <c r="AC573" s="30" t="n">
        <f aca="false" ca="false" dt2D="false" dtr="false" t="normal">+(J573*12.71+K573*25.41)*12*30-'[7]Лист1'!$AQ$134</f>
        <v>6517437.649999999</v>
      </c>
      <c r="AD573" s="4" t="n"/>
      <c r="AF573" s="33" t="n"/>
    </row>
    <row customHeight="true" ht="12.75" outlineLevel="0" r="574">
      <c r="A574" s="8" t="n">
        <f aca="false" ca="false" dt2D="false" dtr="false" t="normal">+A573+1</f>
        <v>534</v>
      </c>
      <c r="B574" s="8" t="n">
        <f aca="false" ca="false" dt2D="false" dtr="false" t="normal">B573+1</f>
        <v>370</v>
      </c>
      <c r="C574" s="106" t="s">
        <v>118</v>
      </c>
      <c r="D574" s="8" t="s">
        <v>895</v>
      </c>
      <c r="E574" s="56" t="s">
        <v>264</v>
      </c>
      <c r="F574" s="12" t="s">
        <v>5</v>
      </c>
      <c r="G574" s="12" t="n">
        <v>4</v>
      </c>
      <c r="H574" s="12" t="n">
        <v>1</v>
      </c>
      <c r="I574" s="56" t="n">
        <v>1388.2</v>
      </c>
      <c r="J574" s="56" t="n">
        <v>1287.6</v>
      </c>
      <c r="K574" s="56" t="n">
        <v>100.6</v>
      </c>
      <c r="L574" s="55" t="n">
        <v>46</v>
      </c>
      <c r="M574" s="15" t="n">
        <f aca="false" ca="false" dt2D="false" dtr="false" t="normal">SUM(N574:R574)</f>
        <v>7524557.63</v>
      </c>
      <c r="N574" s="15" t="n"/>
      <c r="O574" s="15" t="n">
        <v>7297497.93</v>
      </c>
      <c r="P574" s="15" t="n"/>
      <c r="Q574" s="15" t="n">
        <v>227059.7</v>
      </c>
      <c r="R574" s="15" t="n"/>
      <c r="S574" s="15" t="n"/>
      <c r="T574" s="15" t="n"/>
      <c r="U574" s="15" t="n"/>
      <c r="V574" s="15" t="n">
        <f aca="false" ca="false" dt2D="false" dtr="false" t="normal">$M574/($J574+$K574)</f>
        <v>5420.3699971185715</v>
      </c>
      <c r="W574" s="15" t="n">
        <f aca="false" ca="false" dt2D="false" dtr="false" t="normal">$M574/($J574+$K574)</f>
        <v>5420.3699971185715</v>
      </c>
      <c r="X574" s="12" t="n">
        <v>2026</v>
      </c>
      <c r="Y574" s="15" t="n"/>
      <c r="Z574" s="28" t="n">
        <f aca="false" ca="false" dt2D="false" dtr="false" t="normal">AC574-R574</f>
        <v>-4725327.47</v>
      </c>
      <c r="AA574" s="30" t="n">
        <v>0</v>
      </c>
      <c r="AB574" s="30" t="n">
        <f aca="false" ca="false" dt2D="false" dtr="false" t="normal">+(J574*12.71+K574*25.41)*12</f>
        <v>227059.704</v>
      </c>
      <c r="AC574" s="30" t="n">
        <f aca="false" ca="false" dt2D="false" dtr="false" t="normal">+(J574*12.71+K574*25.41)*12*30-'[7]Лист1'!$AQ$135</f>
        <v>-4725327.47</v>
      </c>
      <c r="AD574" s="4" t="n"/>
      <c r="AF574" s="33" t="n"/>
    </row>
    <row customHeight="true" ht="12.75" outlineLevel="0" r="575">
      <c r="A575" s="8" t="n">
        <f aca="false" ca="false" dt2D="false" dtr="false" t="normal">+A574+1</f>
        <v>535</v>
      </c>
      <c r="B575" s="8" t="n">
        <f aca="false" ca="false" dt2D="false" dtr="false" t="normal">B574+1</f>
        <v>371</v>
      </c>
      <c r="C575" s="106" t="s">
        <v>118</v>
      </c>
      <c r="D575" s="8" t="s">
        <v>509</v>
      </c>
      <c r="E575" s="56" t="s">
        <v>122</v>
      </c>
      <c r="F575" s="12" t="s">
        <v>5</v>
      </c>
      <c r="G575" s="12" t="n">
        <v>4</v>
      </c>
      <c r="H575" s="12" t="n">
        <v>3</v>
      </c>
      <c r="I575" s="56" t="n">
        <v>1279.5</v>
      </c>
      <c r="J575" s="56" t="n">
        <v>1081.6</v>
      </c>
      <c r="K575" s="56" t="n">
        <v>197.9</v>
      </c>
      <c r="L575" s="55" t="n">
        <v>41</v>
      </c>
      <c r="M575" s="15" t="n">
        <f aca="false" ca="false" dt2D="false" dtr="false" t="normal">SUM(N575:R575)</f>
        <v>6935363.42</v>
      </c>
      <c r="N575" s="15" t="n"/>
      <c r="O575" s="15" t="n">
        <v>2856371.75</v>
      </c>
      <c r="P575" s="15" t="n"/>
      <c r="Q575" s="15" t="n">
        <v>225309.3</v>
      </c>
      <c r="R575" s="15" t="n">
        <v>3853682.37</v>
      </c>
      <c r="S575" s="15" t="n"/>
      <c r="T575" s="15" t="n"/>
      <c r="U575" s="15" t="n"/>
      <c r="V575" s="15" t="n">
        <f aca="false" ca="false" dt2D="false" dtr="false" t="normal">$M575/($J575+$K575)</f>
        <v>5420.370003907777</v>
      </c>
      <c r="W575" s="15" t="n">
        <f aca="false" ca="false" dt2D="false" dtr="false" t="normal">$M575/($J575+$K575)</f>
        <v>5420.370003907777</v>
      </c>
      <c r="X575" s="12" t="n">
        <v>2026</v>
      </c>
      <c r="Y575" s="15" t="n"/>
      <c r="Z575" s="28" t="n">
        <f aca="false" ca="false" dt2D="false" dtr="false" t="normal">AC575-R575</f>
        <v>0</v>
      </c>
      <c r="AA575" s="30" t="n">
        <v>0</v>
      </c>
      <c r="AB575" s="30" t="n">
        <f aca="false" ca="false" dt2D="false" dtr="false" t="normal">+(J575*12.71+K575*25.41)*12</f>
        <v>225309.30000000002</v>
      </c>
      <c r="AC575" s="30" t="n">
        <f aca="false" ca="false" dt2D="false" dtr="false" t="normal">+(J575*12.71+K575*25.41)*12*30-'[7]Лист1'!$AQ$136</f>
        <v>3853682.370000001</v>
      </c>
      <c r="AD575" s="4" t="n"/>
      <c r="AF575" s="33" t="n"/>
    </row>
    <row customHeight="true" ht="12.75" outlineLevel="0" r="576">
      <c r="A576" s="8" t="n">
        <f aca="false" ca="false" dt2D="false" dtr="false" t="normal">+A575+1</f>
        <v>536</v>
      </c>
      <c r="B576" s="8" t="n">
        <f aca="false" ca="false" dt2D="false" dtr="false" t="normal">B575+1</f>
        <v>372</v>
      </c>
      <c r="C576" s="106" t="s">
        <v>118</v>
      </c>
      <c r="D576" s="8" t="s">
        <v>897</v>
      </c>
      <c r="E576" s="56" t="s">
        <v>157</v>
      </c>
      <c r="F576" s="12" t="s">
        <v>5</v>
      </c>
      <c r="G576" s="12" t="n">
        <v>2</v>
      </c>
      <c r="H576" s="12" t="n">
        <v>1</v>
      </c>
      <c r="I576" s="56" t="n">
        <v>617.6</v>
      </c>
      <c r="J576" s="56" t="n">
        <v>342.1</v>
      </c>
      <c r="K576" s="56" t="n">
        <v>275.5</v>
      </c>
      <c r="L576" s="55" t="n">
        <v>16</v>
      </c>
      <c r="M576" s="15" t="n">
        <f aca="false" ca="false" dt2D="false" dtr="false" t="normal">SUM(N576:R576)</f>
        <v>4273327.44</v>
      </c>
      <c r="N576" s="15" t="n"/>
      <c r="O576" s="15" t="n"/>
      <c r="P576" s="15" t="n"/>
      <c r="Q576" s="15" t="n">
        <v>652086.11</v>
      </c>
      <c r="R576" s="15" t="n">
        <v>3621241.33</v>
      </c>
      <c r="S576" s="15" t="n"/>
      <c r="T576" s="15" t="n"/>
      <c r="U576" s="15" t="n"/>
      <c r="V576" s="15" t="n">
        <f aca="false" ca="false" dt2D="false" dtr="false" t="normal">$M576/($J576+$K576)</f>
        <v>6919.247797927462</v>
      </c>
      <c r="W576" s="15" t="n">
        <f aca="false" ca="false" dt2D="false" dtr="false" t="normal">$M576/($J576+$K576)</f>
        <v>6919.247797927462</v>
      </c>
      <c r="X576" s="12" t="n">
        <v>2026</v>
      </c>
      <c r="Y576" s="15" t="n"/>
      <c r="Z576" s="28" t="n">
        <f aca="false" ca="false" dt2D="false" dtr="false" t="normal">AC576-R576</f>
        <v>464235.23</v>
      </c>
      <c r="AA576" s="30" t="n">
        <v>515903.56</v>
      </c>
      <c r="AB576" s="30" t="n">
        <f aca="false" ca="false" dt2D="false" dtr="false" t="normal">+(J576*12.71+K576*25.41)*12</f>
        <v>136182.552</v>
      </c>
      <c r="AC576" s="30" t="n">
        <f aca="false" ca="false" dt2D="false" dtr="false" t="normal">+(J576*12.71+K576*25.41)*12*30</f>
        <v>4085476.56</v>
      </c>
      <c r="AD576" s="4" t="n"/>
      <c r="AF576" s="33" t="n"/>
    </row>
    <row customHeight="true" ht="12.75" outlineLevel="0" r="577">
      <c r="A577" s="8" t="n">
        <f aca="false" ca="false" dt2D="false" dtr="false" t="normal">+A576+1</f>
        <v>537</v>
      </c>
      <c r="B577" s="8" t="n">
        <f aca="false" ca="false" dt2D="false" dtr="false" t="normal">B576+1</f>
        <v>373</v>
      </c>
      <c r="C577" s="106" t="s">
        <v>118</v>
      </c>
      <c r="D577" s="8" t="s">
        <v>899</v>
      </c>
      <c r="E577" s="55" t="s">
        <v>170</v>
      </c>
      <c r="F577" s="12" t="s">
        <v>5</v>
      </c>
      <c r="G577" s="12" t="n">
        <v>5</v>
      </c>
      <c r="H577" s="12" t="n">
        <v>4</v>
      </c>
      <c r="I577" s="56" t="n">
        <v>3031.6</v>
      </c>
      <c r="J577" s="56" t="n">
        <v>2908.8</v>
      </c>
      <c r="K577" s="56" t="n">
        <v>122.8</v>
      </c>
      <c r="L577" s="55" t="n">
        <v>108</v>
      </c>
      <c r="M577" s="15" t="n">
        <f aca="false" ca="false" dt2D="false" dtr="false" t="normal">SUM(N577:S577)</f>
        <v>17087130.34</v>
      </c>
      <c r="N577" s="15" t="n"/>
      <c r="O577" s="15" t="n">
        <v>1072378.24</v>
      </c>
      <c r="P577" s="15" t="n"/>
      <c r="Q577" s="15" t="n">
        <v>1581921.54</v>
      </c>
      <c r="R577" s="15" t="n">
        <v>14432830.56</v>
      </c>
      <c r="S577" s="15" t="n"/>
      <c r="T577" s="15" t="n"/>
      <c r="U577" s="15" t="n"/>
      <c r="V577" s="15" t="n">
        <f aca="false" ca="false" dt2D="false" dtr="false" t="normal">$M577/($J577+$K577)</f>
        <v>5636.340658398205</v>
      </c>
      <c r="W577" s="15" t="n">
        <f aca="false" ca="false" dt2D="false" dtr="false" t="normal">$M577/($J577+$K577)</f>
        <v>5636.340658398205</v>
      </c>
      <c r="X577" s="12" t="n">
        <v>2026</v>
      </c>
      <c r="Y577" s="15" t="n"/>
      <c r="Z577" s="28" t="n">
        <f aca="false" ca="false" dt2D="false" dtr="false" t="normal">AC577-R577</f>
        <v>0</v>
      </c>
      <c r="AA577" s="30" t="n">
        <v>1100827.19</v>
      </c>
      <c r="AB577" s="30" t="n">
        <f aca="false" ca="false" dt2D="false" dtr="false" t="normal">+(J577*12.71+K577*25.41)*12</f>
        <v>481094.3520000001</v>
      </c>
      <c r="AC577" s="30" t="n">
        <f aca="false" ca="false" dt2D="false" dtr="false" t="normal">+(J577*12.71+K577*25.41)*12*30</f>
        <v>14432830.560000002</v>
      </c>
      <c r="AG577" s="57" t="n"/>
    </row>
    <row customHeight="true" ht="12.75" outlineLevel="0" r="578">
      <c r="A578" s="8" t="n">
        <f aca="false" ca="false" dt2D="false" dtr="false" t="normal">+A577+1</f>
        <v>538</v>
      </c>
      <c r="B578" s="8" t="n">
        <f aca="false" ca="false" dt2D="false" dtr="false" t="normal">B577+1</f>
        <v>374</v>
      </c>
      <c r="C578" s="106" t="s">
        <v>118</v>
      </c>
      <c r="D578" s="8" t="s">
        <v>901</v>
      </c>
      <c r="E578" s="55" t="s">
        <v>143</v>
      </c>
      <c r="F578" s="12" t="s">
        <v>5</v>
      </c>
      <c r="G578" s="12" t="n">
        <v>5</v>
      </c>
      <c r="H578" s="12" t="n">
        <v>4</v>
      </c>
      <c r="I578" s="56" t="n">
        <v>5246</v>
      </c>
      <c r="J578" s="56" t="n">
        <v>4246.1</v>
      </c>
      <c r="K578" s="56" t="n">
        <v>999.9</v>
      </c>
      <c r="L578" s="55" t="n">
        <v>135</v>
      </c>
      <c r="M578" s="15" t="n">
        <f aca="false" ca="false" dt2D="false" dtr="false" t="normal">SUM(N578:S578)</f>
        <v>7051501.12</v>
      </c>
      <c r="N578" s="15" t="n"/>
      <c r="O578" s="15" t="n"/>
      <c r="P578" s="15" t="n"/>
      <c r="Q578" s="15" t="n">
        <v>952504.68</v>
      </c>
      <c r="R578" s="15" t="n">
        <v>6098996.44</v>
      </c>
      <c r="S578" s="15" t="n"/>
      <c r="T578" s="15" t="n"/>
      <c r="U578" s="15" t="n"/>
      <c r="V578" s="15" t="n">
        <f aca="false" ca="false" dt2D="false" dtr="false" t="normal">$M578/($J578+$K578)</f>
        <v>1344.16719786504</v>
      </c>
      <c r="W578" s="15" t="n">
        <f aca="false" ca="false" dt2D="false" dtr="false" t="normal">$M578/($J578+$K578)</f>
        <v>1344.16719786504</v>
      </c>
      <c r="X578" s="12" t="n">
        <v>2026</v>
      </c>
      <c r="Y578" s="15" t="n"/>
      <c r="Z578" s="28" t="n">
        <f aca="false" ca="false" dt2D="false" dtr="false" t="normal">AC578-R578</f>
        <v>2444323.530000006</v>
      </c>
      <c r="AA578" s="30" t="n">
        <v>0</v>
      </c>
      <c r="AB578" s="30" t="n">
        <f aca="false" ca="false" dt2D="false" dtr="false" t="normal">+(J578*12.71+K578*25.41)*12</f>
        <v>952504.6800000002</v>
      </c>
      <c r="AC578" s="30" t="n">
        <f aca="false" ca="false" dt2D="false" dtr="false" t="normal">+(J578*12.71+K578*25.41)*12*30-'[7]Лист1'!$AQ$140</f>
        <v>8543319.970000006</v>
      </c>
      <c r="AG578" s="57" t="n"/>
    </row>
    <row customHeight="true" ht="12.75" outlineLevel="0" r="579">
      <c r="A579" s="8" t="n">
        <f aca="false" ca="false" dt2D="false" dtr="false" t="normal">+A578+1</f>
        <v>539</v>
      </c>
      <c r="B579" s="8" t="n">
        <f aca="false" ca="false" dt2D="false" dtr="false" t="normal">B578+1</f>
        <v>375</v>
      </c>
      <c r="C579" s="106" t="s">
        <v>118</v>
      </c>
      <c r="D579" s="8" t="s">
        <v>998</v>
      </c>
      <c r="E579" s="56" t="s">
        <v>228</v>
      </c>
      <c r="F579" s="12" t="s">
        <v>5</v>
      </c>
      <c r="G579" s="12" t="n">
        <v>4</v>
      </c>
      <c r="H579" s="12" t="n">
        <v>1</v>
      </c>
      <c r="I579" s="56" t="n">
        <v>1247</v>
      </c>
      <c r="J579" s="56" t="n">
        <v>929.1</v>
      </c>
      <c r="K579" s="56" t="n">
        <v>317.9</v>
      </c>
      <c r="L579" s="55" t="n">
        <v>43</v>
      </c>
      <c r="M579" s="15" t="n">
        <f aca="false" ca="false" dt2D="false" dtr="false" t="normal">SUM(N579:R579)</f>
        <v>6759201.390000001</v>
      </c>
      <c r="N579" s="15" t="n"/>
      <c r="O579" s="15" t="n">
        <v>5142419.67</v>
      </c>
      <c r="P579" s="15" t="n"/>
      <c r="Q579" s="15" t="n">
        <v>238640.4</v>
      </c>
      <c r="R579" s="15" t="n">
        <v>1378141.32</v>
      </c>
      <c r="S579" s="15" t="n"/>
      <c r="T579" s="15" t="n"/>
      <c r="U579" s="15" t="n"/>
      <c r="V579" s="15" t="n">
        <f aca="false" ca="false" dt2D="false" dtr="false" t="normal">$M579/($J579+$K579)</f>
        <v>5420.370000000001</v>
      </c>
      <c r="W579" s="15" t="n">
        <f aca="false" ca="false" dt2D="false" dtr="false" t="normal">$M579/($J579+$K579)</f>
        <v>5420.370000000001</v>
      </c>
      <c r="X579" s="12" t="n">
        <v>2026</v>
      </c>
      <c r="Y579" s="15" t="n"/>
      <c r="Z579" s="28" t="n">
        <f aca="false" ca="false" dt2D="false" dtr="false" t="normal">AC579-R579</f>
        <v>0</v>
      </c>
      <c r="AA579" s="30" t="n">
        <v>0</v>
      </c>
      <c r="AB579" s="30" t="n">
        <f aca="false" ca="false" dt2D="false" dtr="false" t="normal">+(J579*12.71+K579*25.41)*12</f>
        <v>238640.40000000002</v>
      </c>
      <c r="AC579" s="30" t="n">
        <f aca="false" ca="false" dt2D="false" dtr="false" t="normal">+(J579*12.71+K579*25.41)*12*30-'[7]Лист1'!$AQ$141</f>
        <v>1378141.3200000012</v>
      </c>
      <c r="AD579" s="4" t="n"/>
      <c r="AF579" s="33" t="n"/>
    </row>
    <row customHeight="true" ht="12.75" outlineLevel="0" r="580">
      <c r="A580" s="8" t="n">
        <f aca="false" ca="false" dt2D="false" dtr="false" t="normal">+A579+1</f>
        <v>540</v>
      </c>
      <c r="B580" s="8" t="n">
        <f aca="false" ca="false" dt2D="false" dtr="false" t="normal">B579+1</f>
        <v>376</v>
      </c>
      <c r="C580" s="106" t="s">
        <v>118</v>
      </c>
      <c r="D580" s="8" t="s">
        <v>905</v>
      </c>
      <c r="E580" s="55" t="s">
        <v>238</v>
      </c>
      <c r="F580" s="12" t="s">
        <v>5</v>
      </c>
      <c r="G580" s="12" t="n">
        <v>3</v>
      </c>
      <c r="H580" s="12" t="n">
        <v>3</v>
      </c>
      <c r="I580" s="56" t="n">
        <v>934.1</v>
      </c>
      <c r="J580" s="56" t="n">
        <v>851.4</v>
      </c>
      <c r="K580" s="56" t="n">
        <v>82.7</v>
      </c>
      <c r="L580" s="55" t="n">
        <v>38</v>
      </c>
      <c r="M580" s="15" t="n">
        <f aca="false" ca="false" dt2D="false" dtr="false" t="normal">SUM(N580:S580)</f>
        <v>5116065.75</v>
      </c>
      <c r="N580" s="15" t="n"/>
      <c r="O580" s="15" t="n">
        <v>309819.53</v>
      </c>
      <c r="P580" s="15" t="n"/>
      <c r="Q580" s="15" t="n">
        <v>155072.41</v>
      </c>
      <c r="R580" s="15" t="n">
        <v>4651173.81</v>
      </c>
      <c r="S580" s="15" t="n"/>
      <c r="T580" s="15" t="n"/>
      <c r="U580" s="15" t="n"/>
      <c r="V580" s="15" t="n">
        <f aca="false" ca="false" dt2D="false" dtr="false" t="normal">$M580/($J580+$K580)</f>
        <v>5477.000053527459</v>
      </c>
      <c r="W580" s="15" t="n">
        <f aca="false" ca="false" dt2D="false" dtr="false" t="normal">$M580/($J580+$K580)</f>
        <v>5477.000053527459</v>
      </c>
      <c r="X580" s="12" t="n">
        <v>2026</v>
      </c>
      <c r="Y580" s="15" t="n"/>
      <c r="Z580" s="28" t="n">
        <f aca="false" ca="false" dt2D="false" dtr="false" t="normal">AC580-R580</f>
        <v>0</v>
      </c>
      <c r="AA580" s="30" t="n">
        <v>0</v>
      </c>
      <c r="AB580" s="30" t="n">
        <f aca="false" ca="false" dt2D="false" dtr="false" t="normal">+(J580*12.71+K580*25.41)*12</f>
        <v>155072.412</v>
      </c>
      <c r="AC580" s="30" t="n">
        <f aca="false" ca="false" dt2D="false" dtr="false" t="normal">+(J580*12.71+K580*25.41)*12*30-'[7]Лист1'!$AQ$144</f>
        <v>4651173.8100000005</v>
      </c>
      <c r="AG580" s="57" t="n"/>
    </row>
    <row customHeight="true" ht="12.75" outlineLevel="0" r="581">
      <c r="A581" s="8" t="n">
        <f aca="false" ca="false" dt2D="false" dtr="false" t="normal">+A580+1</f>
        <v>541</v>
      </c>
      <c r="B581" s="8" t="n">
        <f aca="false" ca="false" dt2D="false" dtr="false" t="normal">B580+1</f>
        <v>377</v>
      </c>
      <c r="C581" s="106" t="s">
        <v>118</v>
      </c>
      <c r="D581" s="8" t="s">
        <v>119</v>
      </c>
      <c r="E581" s="56" t="s">
        <v>283</v>
      </c>
      <c r="F581" s="12" t="s">
        <v>5</v>
      </c>
      <c r="G581" s="12" t="n">
        <v>4</v>
      </c>
      <c r="H581" s="12" t="n">
        <v>4</v>
      </c>
      <c r="I581" s="56" t="n">
        <v>1206.1</v>
      </c>
      <c r="J581" s="56" t="n">
        <v>1206.1</v>
      </c>
      <c r="K581" s="56" t="n">
        <v>0</v>
      </c>
      <c r="L581" s="55" t="n">
        <v>55</v>
      </c>
      <c r="M581" s="15" t="n">
        <f aca="false" ca="false" dt2D="false" dtr="false" t="normal">SUM(N581:R581)</f>
        <v>5241770.91</v>
      </c>
      <c r="N581" s="15" t="n"/>
      <c r="O581" s="15" t="n">
        <v>3113452.16</v>
      </c>
      <c r="P581" s="15" t="n"/>
      <c r="Q581" s="15" t="n">
        <v>183954.37</v>
      </c>
      <c r="R581" s="15" t="n">
        <v>1944364.38</v>
      </c>
      <c r="S581" s="15" t="n"/>
      <c r="T581" s="15" t="n"/>
      <c r="U581" s="15" t="n"/>
      <c r="V581" s="15" t="n">
        <f aca="false" ca="false" dt2D="false" dtr="false" t="normal">$M581/($J581+$K581)</f>
        <v>4346.050004145593</v>
      </c>
      <c r="W581" s="15" t="n">
        <f aca="false" ca="false" dt2D="false" dtr="false" t="normal">$M581/($J581+$K581)</f>
        <v>4346.050004145593</v>
      </c>
      <c r="X581" s="12" t="n">
        <v>2026</v>
      </c>
      <c r="Y581" s="15" t="n"/>
      <c r="Z581" s="28" t="n">
        <f aca="false" ca="false" dt2D="false" dtr="false" t="normal">AC581-R581</f>
        <v>0</v>
      </c>
      <c r="AA581" s="30" t="n">
        <v>0</v>
      </c>
      <c r="AB581" s="30" t="n">
        <f aca="false" ca="false" dt2D="false" dtr="false" t="normal">+(J581*12.71+K581*25.41)*12</f>
        <v>183954.37199999997</v>
      </c>
      <c r="AC581" s="30" t="n">
        <f aca="false" ca="false" dt2D="false" dtr="false" t="normal">+(J581*12.71+K581*25.41)*12*30-'[7]Лист1'!$AQ$145</f>
        <v>1944364.3799999994</v>
      </c>
      <c r="AD581" s="4" t="n"/>
      <c r="AF581" s="33" t="n"/>
    </row>
    <row customHeight="true" ht="12.75" outlineLevel="0" r="582">
      <c r="A582" s="8" t="n">
        <f aca="false" ca="false" dt2D="false" dtr="false" t="normal">+A581+1</f>
        <v>542</v>
      </c>
      <c r="B582" s="8" t="n">
        <f aca="false" ca="false" dt2D="false" dtr="false" t="normal">B581+1</f>
        <v>378</v>
      </c>
      <c r="C582" s="106" t="s">
        <v>118</v>
      </c>
      <c r="D582" s="8" t="s">
        <v>120</v>
      </c>
      <c r="E582" s="56" t="s">
        <v>228</v>
      </c>
      <c r="F582" s="12" t="s">
        <v>5</v>
      </c>
      <c r="G582" s="12" t="n">
        <v>4</v>
      </c>
      <c r="H582" s="12" t="n">
        <v>4</v>
      </c>
      <c r="I582" s="56" t="n">
        <v>1261.56</v>
      </c>
      <c r="J582" s="56" t="n">
        <v>1195.16</v>
      </c>
      <c r="K582" s="56" t="n">
        <v>66.3999999999999</v>
      </c>
      <c r="L582" s="55" t="n">
        <v>42</v>
      </c>
      <c r="M582" s="15" t="n">
        <f aca="false" ca="false" dt2D="false" dtr="false" t="normal">SUM(N582:R582)</f>
        <v>6838121.98</v>
      </c>
      <c r="N582" s="15" t="n"/>
      <c r="O582" s="15" t="n">
        <v>5087834.61</v>
      </c>
      <c r="P582" s="15" t="n"/>
      <c r="Q582" s="15" t="n">
        <v>202532.49</v>
      </c>
      <c r="R582" s="15" t="n">
        <v>1547754.88</v>
      </c>
      <c r="S582" s="15" t="n"/>
      <c r="T582" s="15" t="n"/>
      <c r="U582" s="15" t="n"/>
      <c r="V582" s="15" t="n">
        <f aca="false" ca="false" dt2D="false" dtr="false" t="normal">$M582/($J582+$K582)</f>
        <v>5420.370002219475</v>
      </c>
      <c r="W582" s="15" t="n">
        <f aca="false" ca="false" dt2D="false" dtr="false" t="normal">$M582/($J582+$K582)</f>
        <v>5420.370002219475</v>
      </c>
      <c r="X582" s="12" t="n">
        <v>2026</v>
      </c>
      <c r="Y582" s="15" t="n"/>
      <c r="Z582" s="28" t="n">
        <f aca="false" ca="false" dt2D="false" dtr="false" t="normal">AC582-R582</f>
        <v>-0.0040000006556510925</v>
      </c>
      <c r="AA582" s="30" t="n">
        <v>0</v>
      </c>
      <c r="AB582" s="30" t="n">
        <f aca="false" ca="false" dt2D="false" dtr="false" t="normal">+(J582*12.71+K582*25.41)*12</f>
        <v>202532.4912</v>
      </c>
      <c r="AC582" s="30" t="n">
        <f aca="false" ca="false" dt2D="false" dtr="false" t="normal">+(J582*12.71+K582*25.41)*12*30-'[7]Лист1'!$AQ$146</f>
        <v>1547754.8759999992</v>
      </c>
      <c r="AD582" s="4" t="n"/>
      <c r="AF582" s="33" t="n"/>
    </row>
    <row customHeight="true" ht="12.75" outlineLevel="0" r="583">
      <c r="A583" s="8" t="n">
        <f aca="false" ca="false" dt2D="false" dtr="false" t="normal">+A582+1</f>
        <v>543</v>
      </c>
      <c r="B583" s="8" t="n">
        <f aca="false" ca="false" dt2D="false" dtr="false" t="normal">B582+1</f>
        <v>379</v>
      </c>
      <c r="C583" s="106" t="s">
        <v>118</v>
      </c>
      <c r="D583" s="8" t="s">
        <v>906</v>
      </c>
      <c r="E583" s="56" t="s">
        <v>127</v>
      </c>
      <c r="F583" s="12" t="s">
        <v>5</v>
      </c>
      <c r="G583" s="12" t="n">
        <v>5</v>
      </c>
      <c r="H583" s="12" t="n">
        <v>4</v>
      </c>
      <c r="I583" s="56" t="n">
        <v>1903.3</v>
      </c>
      <c r="J583" s="56" t="n">
        <v>1722.7</v>
      </c>
      <c r="K583" s="56" t="n">
        <v>180.6</v>
      </c>
      <c r="L583" s="55" t="n">
        <v>76</v>
      </c>
      <c r="M583" s="15" t="n">
        <f aca="false" ca="false" dt2D="false" dtr="false" t="normal">SUM(N583:R583)</f>
        <v>10316590.219999997</v>
      </c>
      <c r="N583" s="15" t="n"/>
      <c r="O583" s="15" t="n">
        <v>647137.359999998</v>
      </c>
      <c r="P583" s="15" t="n"/>
      <c r="Q583" s="15" t="n">
        <v>317814.76</v>
      </c>
      <c r="R583" s="15" t="n">
        <v>9351638.1</v>
      </c>
      <c r="S583" s="15" t="n"/>
      <c r="T583" s="15" t="n"/>
      <c r="U583" s="15" t="n"/>
      <c r="V583" s="15" t="n">
        <f aca="false" ca="false" dt2D="false" dtr="false" t="normal">$M583/($J583+$K583)</f>
        <v>5420.369999474596</v>
      </c>
      <c r="W583" s="15" t="n">
        <f aca="false" ca="false" dt2D="false" dtr="false" t="normal">$M583/($J583+$K583)</f>
        <v>5420.369999474596</v>
      </c>
      <c r="X583" s="12" t="n">
        <v>2026</v>
      </c>
      <c r="Y583" s="15" t="n"/>
      <c r="Z583" s="28" t="n">
        <f aca="false" ca="false" dt2D="false" dtr="false" t="normal">AC583-R583</f>
        <v>0</v>
      </c>
      <c r="AA583" s="30" t="n">
        <v>0</v>
      </c>
      <c r="AB583" s="30" t="n">
        <f aca="false" ca="false" dt2D="false" dtr="false" t="normal">+(J583*12.71+K583*25.41)*12</f>
        <v>317814.75600000005</v>
      </c>
      <c r="AC583" s="30" t="n">
        <f aca="false" ca="false" dt2D="false" dtr="false" t="normal">+(J583*12.71+K583*25.41)*12*30-'[7]Лист1'!$AQ$147</f>
        <v>9351638.100000001</v>
      </c>
      <c r="AD583" s="4" t="n"/>
      <c r="AF583" s="33" t="n"/>
    </row>
    <row customHeight="true" ht="12.75" outlineLevel="0" r="584">
      <c r="A584" s="8" t="n">
        <f aca="false" ca="false" dt2D="false" dtr="false" t="normal">+A583+1</f>
        <v>544</v>
      </c>
      <c r="B584" s="8" t="n">
        <f aca="false" ca="false" dt2D="false" dtr="false" t="normal">B583+1</f>
        <v>380</v>
      </c>
      <c r="C584" s="106" t="s">
        <v>118</v>
      </c>
      <c r="D584" s="8" t="s">
        <v>908</v>
      </c>
      <c r="E584" s="56" t="s">
        <v>349</v>
      </c>
      <c r="F584" s="12" t="s">
        <v>5</v>
      </c>
      <c r="G584" s="12" t="n">
        <v>4</v>
      </c>
      <c r="H584" s="12" t="n">
        <v>3</v>
      </c>
      <c r="I584" s="56" t="n">
        <v>1252</v>
      </c>
      <c r="J584" s="56" t="n">
        <v>1211.5</v>
      </c>
      <c r="K584" s="56" t="n">
        <v>40.5</v>
      </c>
      <c r="L584" s="55" t="n">
        <v>40</v>
      </c>
      <c r="M584" s="15" t="n">
        <f aca="false" ca="false" dt2D="false" dtr="false" t="normal">SUM(N584:R584)</f>
        <v>6786303.239999999</v>
      </c>
      <c r="N584" s="15" t="n"/>
      <c r="O584" s="15" t="n">
        <v>2078835.48</v>
      </c>
      <c r="P584" s="15" t="n"/>
      <c r="Q584" s="15" t="n">
        <v>197127.24</v>
      </c>
      <c r="R584" s="15" t="n">
        <v>4510340.52</v>
      </c>
      <c r="S584" s="15" t="n"/>
      <c r="T584" s="15" t="n"/>
      <c r="U584" s="15" t="n"/>
      <c r="V584" s="15" t="n">
        <f aca="false" ca="false" dt2D="false" dtr="false" t="normal">$M584/($J584+$K584)</f>
        <v>5420.369999999999</v>
      </c>
      <c r="W584" s="15" t="n">
        <f aca="false" ca="false" dt2D="false" dtr="false" t="normal">$M584/($J584+$K584)</f>
        <v>5420.369999999999</v>
      </c>
      <c r="X584" s="12" t="n">
        <v>2026</v>
      </c>
      <c r="Y584" s="15" t="n"/>
      <c r="Z584" s="28" t="n">
        <f aca="false" ca="false" dt2D="false" dtr="false" t="normal">AC584-R584</f>
        <v>1032984.8499999996</v>
      </c>
      <c r="AA584" s="30" t="n">
        <v>0</v>
      </c>
      <c r="AB584" s="30" t="n">
        <f aca="false" ca="false" dt2D="false" dtr="false" t="normal">+(J584*12.71+K584*25.41)*12</f>
        <v>197127.24</v>
      </c>
      <c r="AC584" s="30" t="n">
        <f aca="false" ca="false" dt2D="false" dtr="false" t="normal">+(J584*12.71+K584*25.41)*12*30-'[7]Лист1'!$AQ$148</f>
        <v>5543325.369999999</v>
      </c>
      <c r="AD584" s="4" t="n"/>
      <c r="AF584" s="33" t="n"/>
    </row>
    <row customHeight="true" ht="12.75" outlineLevel="0" r="585">
      <c r="A585" s="8" t="n">
        <f aca="false" ca="false" dt2D="false" dtr="false" t="normal">+A584+1</f>
        <v>545</v>
      </c>
      <c r="B585" s="8" t="n">
        <f aca="false" ca="false" dt2D="false" dtr="false" t="normal">B584+1</f>
        <v>381</v>
      </c>
      <c r="C585" s="106" t="s">
        <v>118</v>
      </c>
      <c r="D585" s="8" t="s">
        <v>1001</v>
      </c>
      <c r="E585" s="55" t="n">
        <v>1965</v>
      </c>
      <c r="F585" s="12" t="s">
        <v>5</v>
      </c>
      <c r="G585" s="12" t="n">
        <v>3</v>
      </c>
      <c r="H585" s="12" t="n">
        <v>2</v>
      </c>
      <c r="I585" s="56" t="n">
        <v>987.3</v>
      </c>
      <c r="J585" s="56" t="n">
        <v>918.1</v>
      </c>
      <c r="K585" s="56" t="n">
        <v>68.1</v>
      </c>
      <c r="L585" s="55" t="n">
        <v>38</v>
      </c>
      <c r="M585" s="15" t="n">
        <f aca="false" ca="false" dt2D="false" dtr="false" t="normal">SUM(N585:S585)</f>
        <v>8969908.34</v>
      </c>
      <c r="N585" s="15" t="n"/>
      <c r="O585" s="15" t="n">
        <v>7271606.92</v>
      </c>
      <c r="P585" s="15" t="n"/>
      <c r="Q585" s="15" t="n">
        <v>160793.66</v>
      </c>
      <c r="R585" s="15" t="n">
        <v>1537507.76</v>
      </c>
      <c r="S585" s="15" t="n"/>
      <c r="T585" s="15" t="n"/>
      <c r="U585" s="15" t="n"/>
      <c r="V585" s="15" t="n">
        <f aca="false" ca="false" dt2D="false" dtr="false" t="normal">$M585/($J585+$K585)</f>
        <v>9095.425207868586</v>
      </c>
      <c r="W585" s="15" t="n">
        <f aca="false" ca="false" dt2D="false" dtr="false" t="normal">$M585/($J585+$K585)</f>
        <v>9095.425207868586</v>
      </c>
      <c r="X585" s="12" t="n">
        <v>2026</v>
      </c>
      <c r="Y585" s="15" t="n"/>
      <c r="Z585" s="28" t="n">
        <f aca="false" ca="false" dt2D="false" dtr="false" t="normal">AC585-R585</f>
        <v>0</v>
      </c>
      <c r="AA585" s="30" t="n">
        <v>0</v>
      </c>
      <c r="AB585" s="30" t="n">
        <f aca="false" ca="false" dt2D="false" dtr="false" t="normal">+(J585*12.71+K585*25.41)*12</f>
        <v>160793.66400000002</v>
      </c>
      <c r="AC585" s="30" t="n">
        <f aca="false" ca="false" dt2D="false" dtr="false" t="normal">+(J585*12.71+K585*25.41)*12*30-'[7]Лист1'!$AQ$149</f>
        <v>1537507.7600000007</v>
      </c>
      <c r="AG585" s="57" t="n"/>
    </row>
    <row customHeight="true" ht="12.75" outlineLevel="0" r="586">
      <c r="A586" s="8" t="n">
        <f aca="false" ca="false" dt2D="false" dtr="false" t="normal">+A585+1</f>
        <v>546</v>
      </c>
      <c r="B586" s="8" t="n">
        <f aca="false" ca="false" dt2D="false" dtr="false" t="normal">B585+1</f>
        <v>382</v>
      </c>
      <c r="C586" s="106" t="s">
        <v>118</v>
      </c>
      <c r="D586" s="8" t="s">
        <v>1002</v>
      </c>
      <c r="E586" s="55" t="n">
        <v>1964</v>
      </c>
      <c r="F586" s="12" t="s">
        <v>5</v>
      </c>
      <c r="G586" s="12" t="n">
        <v>3</v>
      </c>
      <c r="H586" s="12" t="n">
        <v>1</v>
      </c>
      <c r="I586" s="56" t="n">
        <v>998.5</v>
      </c>
      <c r="J586" s="56" t="n">
        <v>928.6</v>
      </c>
      <c r="K586" s="56" t="n">
        <v>69.9</v>
      </c>
      <c r="L586" s="55" t="n">
        <v>43</v>
      </c>
      <c r="M586" s="15" t="n">
        <f aca="false" ca="false" dt2D="false" dtr="false" t="normal">SUM(N586:R586)</f>
        <v>9435515.72</v>
      </c>
      <c r="N586" s="15" t="n"/>
      <c r="O586" s="15" t="n">
        <v>9272571.74</v>
      </c>
      <c r="P586" s="15" t="n"/>
      <c r="Q586" s="15" t="n">
        <v>162943.98</v>
      </c>
      <c r="R586" s="15" t="n"/>
      <c r="S586" s="15" t="n"/>
      <c r="T586" s="15" t="n"/>
      <c r="U586" s="15" t="n"/>
      <c r="V586" s="15" t="n">
        <f aca="false" ca="false" dt2D="false" dtr="false" t="normal">$M586/($J586+$K586)</f>
        <v>9449.690255383075</v>
      </c>
      <c r="W586" s="15" t="n">
        <f aca="false" ca="false" dt2D="false" dtr="false" t="normal">$M586/($J586+$K586)</f>
        <v>9449.690255383075</v>
      </c>
      <c r="X586" s="12" t="n">
        <v>2026</v>
      </c>
      <c r="Y586" s="15" t="n"/>
      <c r="Z586" s="28" t="n">
        <f aca="false" ca="false" dt2D="false" dtr="false" t="normal">AC586-R586</f>
        <v>-959900.7599999998</v>
      </c>
      <c r="AA586" s="30" t="n">
        <v>0</v>
      </c>
      <c r="AB586" s="30" t="n">
        <f aca="false" ca="false" dt2D="false" dtr="false" t="normal">+(J586*12.71+K586*25.41)*12</f>
        <v>162943.98</v>
      </c>
      <c r="AC586" s="30" t="n">
        <f aca="false" ca="false" dt2D="false" dtr="false" t="normal">+(J586*12.71+K586*25.41)*12*30-'[7]Лист1'!$AQ$150</f>
        <v>-959900.7599999998</v>
      </c>
      <c r="AD586" s="4" t="n"/>
      <c r="AF586" s="33" t="n"/>
    </row>
    <row customHeight="true" ht="12.75" outlineLevel="0" r="587">
      <c r="A587" s="8" t="n">
        <f aca="false" ca="false" dt2D="false" dtr="false" t="normal">+A586+1</f>
        <v>547</v>
      </c>
      <c r="B587" s="8" t="n">
        <f aca="false" ca="false" dt2D="false" dtr="false" t="normal">B586+1</f>
        <v>383</v>
      </c>
      <c r="C587" s="106" t="s">
        <v>118</v>
      </c>
      <c r="D587" s="8" t="s">
        <v>909</v>
      </c>
      <c r="E587" s="56" t="s">
        <v>264</v>
      </c>
      <c r="F587" s="12" t="s">
        <v>5</v>
      </c>
      <c r="G587" s="12" t="n">
        <v>4</v>
      </c>
      <c r="H587" s="12" t="n">
        <v>1</v>
      </c>
      <c r="I587" s="56" t="n">
        <v>1377.7</v>
      </c>
      <c r="J587" s="56" t="n">
        <v>1247.2</v>
      </c>
      <c r="K587" s="56" t="n">
        <v>130.5</v>
      </c>
      <c r="L587" s="55" t="n">
        <v>31</v>
      </c>
      <c r="M587" s="15" t="n">
        <f aca="false" ca="false" dt2D="false" dtr="false" t="normal">SUM(N587:R587)</f>
        <v>1124437.4100000001</v>
      </c>
      <c r="N587" s="15" t="n"/>
      <c r="O587" s="15" t="n">
        <v>894422.41</v>
      </c>
      <c r="P587" s="15" t="n"/>
      <c r="Q587" s="15" t="n">
        <v>230015</v>
      </c>
      <c r="R587" s="15" t="n"/>
      <c r="S587" s="15" t="n"/>
      <c r="T587" s="15" t="n"/>
      <c r="U587" s="15" t="n"/>
      <c r="V587" s="15" t="n">
        <f aca="false" ca="false" dt2D="false" dtr="false" t="normal">$M587/($J587+$K587)</f>
        <v>816.1700007258476</v>
      </c>
      <c r="W587" s="15" t="n">
        <f aca="false" ca="false" dt2D="false" dtr="false" t="normal">$M587/($J587+$K587)</f>
        <v>816.1700007258476</v>
      </c>
      <c r="X587" s="12" t="n">
        <v>2026</v>
      </c>
      <c r="Y587" s="15" t="n"/>
      <c r="Z587" s="28" t="n">
        <f aca="false" ca="false" dt2D="false" dtr="false" t="normal">AC587-R587</f>
        <v>391988.61000000034</v>
      </c>
      <c r="AA587" s="30" t="n">
        <v>0</v>
      </c>
      <c r="AB587" s="30" t="n">
        <f aca="false" ca="false" dt2D="false" dtr="false" t="normal">+(J587*12.71+K587*25.41)*12</f>
        <v>230015.00400000002</v>
      </c>
      <c r="AC587" s="30" t="n">
        <f aca="false" ca="false" dt2D="false" dtr="false" t="normal">+(J587*12.71+K587*25.41)*12*30-'[7]Лист1'!$AQ$151</f>
        <v>391988.61000000034</v>
      </c>
      <c r="AD587" s="4" t="n"/>
      <c r="AF587" s="33" t="n"/>
    </row>
    <row customHeight="true" ht="12.75" outlineLevel="0" r="588">
      <c r="A588" s="8" t="n">
        <f aca="false" ca="false" dt2D="false" dtr="false" t="normal">+A587+1</f>
        <v>548</v>
      </c>
      <c r="B588" s="8" t="n">
        <f aca="false" ca="false" dt2D="false" dtr="false" t="normal">B587+1</f>
        <v>384</v>
      </c>
      <c r="C588" s="106" t="s">
        <v>118</v>
      </c>
      <c r="D588" s="8" t="s">
        <v>327</v>
      </c>
      <c r="E588" s="55" t="n">
        <v>1976</v>
      </c>
      <c r="F588" s="12" t="s">
        <v>5</v>
      </c>
      <c r="G588" s="12" t="n">
        <v>5</v>
      </c>
      <c r="H588" s="12" t="n">
        <v>5</v>
      </c>
      <c r="I588" s="56" t="n">
        <v>3760.4</v>
      </c>
      <c r="J588" s="56" t="n">
        <v>2861.4</v>
      </c>
      <c r="K588" s="56" t="n">
        <v>798.2</v>
      </c>
      <c r="L588" s="55" t="n">
        <v>103</v>
      </c>
      <c r="M588" s="15" t="n">
        <f aca="false" ca="false" dt2D="false" dtr="false" t="normal">SUM(N588:S588)</f>
        <v>10058678.15</v>
      </c>
      <c r="N588" s="15" t="n"/>
      <c r="O588" s="15" t="n"/>
      <c r="P588" s="15" t="n"/>
      <c r="Q588" s="15" t="n">
        <v>551089.17</v>
      </c>
      <c r="R588" s="15" t="n">
        <v>9507588.98</v>
      </c>
      <c r="S588" s="15" t="n"/>
      <c r="T588" s="15" t="n"/>
      <c r="U588" s="15" t="n"/>
      <c r="V588" s="15" t="n">
        <f aca="false" ca="false" dt2D="false" dtr="false" t="normal">$M588/($J588+$K588)</f>
        <v>2748.5731090829595</v>
      </c>
      <c r="W588" s="15" t="n">
        <f aca="false" ca="false" dt2D="false" dtr="false" t="normal">$M588/($J588+$K588)</f>
        <v>2748.5731090829595</v>
      </c>
      <c r="X588" s="12" t="n">
        <v>2026</v>
      </c>
      <c r="Y588" s="15" t="n"/>
      <c r="Z588" s="28" t="n">
        <f aca="false" ca="false" dt2D="false" dtr="false" t="normal">AC588-R588</f>
        <v>10886647.18</v>
      </c>
      <c r="AA588" s="30" t="n">
        <v>1397604.56</v>
      </c>
      <c r="AB588" s="30" t="n">
        <f aca="false" ca="false" dt2D="false" dtr="false" t="normal">+(J588*12.71+K588*25.41)*12</f>
        <v>679807.872</v>
      </c>
      <c r="AC588" s="30" t="n">
        <f aca="false" ca="false" dt2D="false" dtr="false" t="normal">+(J588*12.71+K588*25.41)*12*30</f>
        <v>20394236.16</v>
      </c>
    </row>
    <row customHeight="true" ht="12.75" outlineLevel="0" r="589">
      <c r="A589" s="8" t="n">
        <f aca="false" ca="false" dt2D="false" dtr="false" t="normal">+A588+1</f>
        <v>549</v>
      </c>
      <c r="B589" s="8" t="n">
        <f aca="false" ca="false" dt2D="false" dtr="false" t="normal">B588+1</f>
        <v>385</v>
      </c>
      <c r="C589" s="106" t="s">
        <v>118</v>
      </c>
      <c r="D589" s="8" t="s">
        <v>444</v>
      </c>
      <c r="E589" s="55" t="n">
        <v>1967</v>
      </c>
      <c r="F589" s="12" t="s">
        <v>5</v>
      </c>
      <c r="G589" s="12" t="n">
        <v>3</v>
      </c>
      <c r="H589" s="12" t="n">
        <v>2</v>
      </c>
      <c r="I589" s="56" t="n">
        <v>994.3</v>
      </c>
      <c r="J589" s="56" t="n">
        <v>775.2</v>
      </c>
      <c r="K589" s="56" t="n">
        <v>168.7</v>
      </c>
      <c r="L589" s="55" t="n">
        <v>26</v>
      </c>
      <c r="M589" s="15" t="n">
        <f aca="false" ca="false" dt2D="false" dtr="false" t="normal">SUM(N589:S589)</f>
        <v>3316576.01</v>
      </c>
      <c r="N589" s="15" t="n"/>
      <c r="O589" s="15" t="n">
        <v>3078962.33</v>
      </c>
      <c r="P589" s="15" t="n"/>
      <c r="Q589" s="15" t="n">
        <v>169673.51</v>
      </c>
      <c r="R589" s="15" t="n">
        <v>0</v>
      </c>
      <c r="S589" s="15" t="n">
        <v>67940.17</v>
      </c>
      <c r="T589" s="15" t="n"/>
      <c r="U589" s="15" t="n"/>
      <c r="V589" s="15" t="n">
        <f aca="false" ca="false" dt2D="false" dtr="false" t="normal">$M589/($J589+$K589)</f>
        <v>3513.694257866299</v>
      </c>
      <c r="W589" s="15" t="n">
        <f aca="false" ca="false" dt2D="false" dtr="false" t="normal">$M589/($J589+$K589)</f>
        <v>3513.694257866299</v>
      </c>
      <c r="X589" s="12" t="n">
        <v>2026</v>
      </c>
      <c r="Y589" s="15" t="n"/>
      <c r="Z589" s="28" t="n">
        <f aca="false" ca="false" dt2D="false" dtr="false" t="normal">AC589-R589</f>
        <v>-5610679.1</v>
      </c>
      <c r="AA589" s="30" t="n">
        <v>0</v>
      </c>
      <c r="AB589" s="30" t="n">
        <f aca="false" ca="false" dt2D="false" dtr="false" t="normal">+(J589*12.71+K589*25.41)*12</f>
        <v>169673.508</v>
      </c>
      <c r="AC589" s="30" t="n">
        <f aca="false" ca="false" dt2D="false" dtr="false" t="normal">+(J589*12.71+K589*25.41)*12*30-'[7]Лист1'!$AQ$154</f>
        <v>-5610679.1</v>
      </c>
      <c r="AG589" s="57" t="n"/>
    </row>
    <row customHeight="true" ht="12.75" outlineLevel="0" r="590">
      <c r="A590" s="8" t="n">
        <f aca="false" ca="false" dt2D="false" dtr="false" t="normal">+A589+1</f>
        <v>550</v>
      </c>
      <c r="B590" s="8" t="n">
        <f aca="false" ca="false" dt2D="false" dtr="false" t="normal">B589+1</f>
        <v>386</v>
      </c>
      <c r="C590" s="106" t="s">
        <v>118</v>
      </c>
      <c r="D590" s="8" t="s">
        <v>1005</v>
      </c>
      <c r="E590" s="55" t="n">
        <v>1970</v>
      </c>
      <c r="F590" s="12" t="s">
        <v>5</v>
      </c>
      <c r="G590" s="12" t="n">
        <v>3</v>
      </c>
      <c r="H590" s="12" t="n">
        <v>3</v>
      </c>
      <c r="I590" s="56" t="n">
        <v>1002.4</v>
      </c>
      <c r="J590" s="56" t="n">
        <v>930.4</v>
      </c>
      <c r="K590" s="56" t="n">
        <v>71.8</v>
      </c>
      <c r="L590" s="55" t="n">
        <v>40</v>
      </c>
      <c r="M590" s="15" t="n">
        <f aca="false" ca="false" dt2D="false" dtr="false" t="normal">SUM(N590:S590)</f>
        <v>9059216.03</v>
      </c>
      <c r="N590" s="15" t="n"/>
      <c r="O590" s="15" t="n">
        <v>8549543.3</v>
      </c>
      <c r="P590" s="15" t="n"/>
      <c r="Q590" s="15" t="n">
        <v>163797.86</v>
      </c>
      <c r="R590" s="15" t="n">
        <v>345874.87</v>
      </c>
      <c r="S590" s="15" t="n"/>
      <c r="T590" s="15" t="n"/>
      <c r="U590" s="15" t="n"/>
      <c r="V590" s="15" t="n">
        <f aca="false" ca="false" dt2D="false" dtr="false" t="normal">$M590/($J590+$K590)</f>
        <v>9039.329505088805</v>
      </c>
      <c r="W590" s="15" t="n">
        <f aca="false" ca="false" dt2D="false" dtr="false" t="normal">$M590/($J590+$K590)</f>
        <v>9039.329505088805</v>
      </c>
      <c r="X590" s="12" t="n">
        <v>2026</v>
      </c>
      <c r="Y590" s="15" t="n"/>
      <c r="Z590" s="28" t="n">
        <f aca="false" ca="false" dt2D="false" dtr="false" t="normal">AC590-R590</f>
        <v>0</v>
      </c>
      <c r="AA590" s="30" t="n">
        <v>0</v>
      </c>
      <c r="AB590" s="30" t="n">
        <f aca="false" ca="false" dt2D="false" dtr="false" t="normal">+(J590*12.71+K590*25.41)*12</f>
        <v>163797.864</v>
      </c>
      <c r="AC590" s="30" t="n">
        <f aca="false" ca="false" dt2D="false" dtr="false" t="normal">+(J590*12.71+K590*25.41)*12*30-'[7]Лист1'!$AQ$155</f>
        <v>345874.8700000001</v>
      </c>
      <c r="AG590" s="57" t="n"/>
    </row>
    <row customHeight="true" ht="12.75" outlineLevel="0" r="591">
      <c r="A591" s="8" t="n">
        <f aca="false" ca="false" dt2D="false" dtr="false" t="normal">+A590+1</f>
        <v>551</v>
      </c>
      <c r="B591" s="8" t="n">
        <f aca="false" ca="false" dt2D="false" dtr="false" t="normal">B590+1</f>
        <v>387</v>
      </c>
      <c r="C591" s="106" t="s">
        <v>118</v>
      </c>
      <c r="D591" s="8" t="s">
        <v>912</v>
      </c>
      <c r="E591" s="56" t="s">
        <v>349</v>
      </c>
      <c r="F591" s="12" t="s">
        <v>5</v>
      </c>
      <c r="G591" s="12" t="n">
        <v>4</v>
      </c>
      <c r="H591" s="12" t="n">
        <v>1</v>
      </c>
      <c r="I591" s="56" t="n">
        <v>1336.7</v>
      </c>
      <c r="J591" s="56" t="n">
        <v>1239.6</v>
      </c>
      <c r="K591" s="56" t="n">
        <v>97.1000000000001</v>
      </c>
      <c r="L591" s="55" t="n">
        <v>56</v>
      </c>
      <c r="M591" s="15" t="n">
        <f aca="false" ca="false" dt2D="false" dtr="false" t="normal">SUM(N591:R591)</f>
        <v>10429294.309999999</v>
      </c>
      <c r="N591" s="15" t="n"/>
      <c r="O591" s="15" t="n">
        <v>4118418.44</v>
      </c>
      <c r="P591" s="15" t="n"/>
      <c r="Q591" s="15" t="n">
        <v>218671.52</v>
      </c>
      <c r="R591" s="15" t="n">
        <v>6092204.35</v>
      </c>
      <c r="S591" s="15" t="n"/>
      <c r="T591" s="15" t="n"/>
      <c r="U591" s="15" t="n"/>
      <c r="V591" s="15" t="n">
        <f aca="false" ca="false" dt2D="false" dtr="false" t="normal">$M591/($J591+$K591)</f>
        <v>7802.27000074811</v>
      </c>
      <c r="W591" s="15" t="n">
        <f aca="false" ca="false" dt2D="false" dtr="false" t="normal">$M591/($J591+$K591)</f>
        <v>7802.27000074811</v>
      </c>
      <c r="X591" s="12" t="n">
        <v>2026</v>
      </c>
      <c r="Y591" s="15" t="n"/>
      <c r="Z591" s="28" t="n">
        <f aca="false" ca="false" dt2D="false" dtr="false" t="normal">AC591-R591</f>
        <v>323822.11000000127</v>
      </c>
      <c r="AA591" s="30" t="n">
        <v>0</v>
      </c>
      <c r="AB591" s="30" t="n">
        <f aca="false" ca="false" dt2D="false" dtr="false" t="normal">+(J591*12.71+K591*25.41)*12</f>
        <v>218671.52400000003</v>
      </c>
      <c r="AC591" s="30" t="n">
        <f aca="false" ca="false" dt2D="false" dtr="false" t="normal">+(J591*12.71+K591*25.41)*12*30-'[7]Лист1'!$AQ$156</f>
        <v>6416026.460000001</v>
      </c>
      <c r="AD591" s="4" t="n"/>
      <c r="AF591" s="33" t="n"/>
    </row>
    <row customHeight="true" ht="12.75" outlineLevel="0" r="592">
      <c r="A592" s="8" t="n">
        <f aca="false" ca="false" dt2D="false" dtr="false" t="normal">+A591+1</f>
        <v>552</v>
      </c>
      <c r="B592" s="8" t="n">
        <f aca="false" ca="false" dt2D="false" dtr="false" t="normal">B591+1</f>
        <v>388</v>
      </c>
      <c r="C592" s="106" t="s">
        <v>118</v>
      </c>
      <c r="D592" s="8" t="s">
        <v>913</v>
      </c>
      <c r="E592" s="56" t="s">
        <v>274</v>
      </c>
      <c r="F592" s="12" t="s">
        <v>5</v>
      </c>
      <c r="G592" s="12" t="n">
        <v>4</v>
      </c>
      <c r="H592" s="12" t="n">
        <v>1</v>
      </c>
      <c r="I592" s="56" t="n">
        <v>1245.4</v>
      </c>
      <c r="J592" s="56" t="n">
        <v>1045.1</v>
      </c>
      <c r="K592" s="56" t="n">
        <v>200.3</v>
      </c>
      <c r="L592" s="55" t="n">
        <v>44</v>
      </c>
      <c r="M592" s="15" t="n">
        <f aca="false" ca="false" dt2D="false" dtr="false" t="normal">SUM(N592:R592)</f>
        <v>9716947.059999999</v>
      </c>
      <c r="N592" s="15" t="n"/>
      <c r="O592" s="15" t="n">
        <v>3362390.21</v>
      </c>
      <c r="P592" s="15" t="n"/>
      <c r="Q592" s="15" t="n">
        <v>220474.13</v>
      </c>
      <c r="R592" s="15" t="n">
        <v>6134082.72</v>
      </c>
      <c r="S592" s="15" t="n"/>
      <c r="T592" s="15" t="n"/>
      <c r="U592" s="15" t="n"/>
      <c r="V592" s="15" t="n">
        <f aca="false" ca="false" dt2D="false" dtr="false" t="normal">$M592/($J592+$K592)</f>
        <v>7802.27000160591</v>
      </c>
      <c r="W592" s="15" t="n">
        <f aca="false" ca="false" dt2D="false" dtr="false" t="normal">$M592/($J592+$K592)</f>
        <v>7802.27000160591</v>
      </c>
      <c r="X592" s="12" t="n">
        <v>2026</v>
      </c>
      <c r="Y592" s="15" t="n"/>
      <c r="Z592" s="28" t="n">
        <f aca="false" ca="false" dt2D="false" dtr="false" t="normal">AC592-R592</f>
        <v>301704.2600000007</v>
      </c>
      <c r="AA592" s="30" t="n">
        <v>0</v>
      </c>
      <c r="AB592" s="30" t="n">
        <f aca="false" ca="false" dt2D="false" dtr="false" t="normal">+(J592*12.71+K592*25.41)*12</f>
        <v>220474.12800000003</v>
      </c>
      <c r="AC592" s="30" t="n">
        <f aca="false" ca="false" dt2D="false" dtr="false" t="normal">+(J592*12.71+K592*25.41)*12*30-'[7]Лист1'!$AQ$157</f>
        <v>6435786.98</v>
      </c>
      <c r="AD592" s="4" t="n"/>
      <c r="AF592" s="33" t="n"/>
    </row>
    <row customHeight="true" ht="12.75" outlineLevel="0" r="593">
      <c r="A593" s="8" t="n">
        <f aca="false" ca="false" dt2D="false" dtr="false" t="normal">+A592+1</f>
        <v>553</v>
      </c>
      <c r="B593" s="8" t="s">
        <v>192</v>
      </c>
      <c r="C593" s="106" t="s">
        <v>118</v>
      </c>
      <c r="D593" s="8" t="s">
        <v>330</v>
      </c>
      <c r="E593" s="56" t="s">
        <v>90</v>
      </c>
      <c r="F593" s="12" t="s">
        <v>5</v>
      </c>
      <c r="G593" s="12" t="n">
        <v>4</v>
      </c>
      <c r="H593" s="12" t="n">
        <v>3</v>
      </c>
      <c r="I593" s="56" t="n">
        <v>1380.9</v>
      </c>
      <c r="J593" s="56" t="n">
        <v>1261.1</v>
      </c>
      <c r="K593" s="56" t="n">
        <v>0</v>
      </c>
      <c r="L593" s="55" t="n">
        <v>43</v>
      </c>
      <c r="M593" s="15" t="n">
        <f aca="false" ca="false" dt2D="false" dtr="false" t="normal">SUM(N593:R593)</f>
        <v>13618697.46</v>
      </c>
      <c r="N593" s="15" t="n"/>
      <c r="O593" s="15" t="n">
        <v>12187709.67</v>
      </c>
      <c r="P593" s="15" t="n"/>
      <c r="Q593" s="15" t="n">
        <v>113670.89</v>
      </c>
      <c r="R593" s="15" t="n">
        <v>1317316.9</v>
      </c>
      <c r="S593" s="15" t="n"/>
      <c r="T593" s="15" t="n"/>
      <c r="U593" s="15" t="n"/>
      <c r="V593" s="15" t="n">
        <f aca="false" ca="false" dt2D="false" dtr="false" t="normal">$M593/($J593+$K593)</f>
        <v>10799.062294821983</v>
      </c>
      <c r="W593" s="15" t="n">
        <f aca="false" ca="false" dt2D="false" dtr="false" t="normal">$M593/($J593+$K593)</f>
        <v>10799.062294821983</v>
      </c>
      <c r="X593" s="12" t="n">
        <v>2026</v>
      </c>
      <c r="Y593" s="15" t="n"/>
      <c r="Z593" s="28" t="n">
        <f aca="false" ca="false" dt2D="false" dtr="false" t="normal">AC593-R593</f>
        <v>0</v>
      </c>
      <c r="AA593" s="30" t="n">
        <v>0</v>
      </c>
      <c r="AB593" s="30" t="n">
        <f aca="false" ca="false" dt2D="false" dtr="false" t="normal">+(J593*12.71+K593*25.41)*12</f>
        <v>192342.972</v>
      </c>
      <c r="AC593" s="30" t="n">
        <f aca="false" ca="false" dt2D="false" dtr="false" t="normal">+(J593*12.71+K593*25.41)*12*30-'[7]Лист1'!$AQ$158-R129</f>
        <v>1317316.9000000004</v>
      </c>
      <c r="AD593" s="4" t="n"/>
      <c r="AF593" s="33" t="n"/>
    </row>
    <row customHeight="true" ht="12.75" outlineLevel="0" r="594">
      <c r="A594" s="8" t="n">
        <f aca="false" ca="false" dt2D="false" dtr="false" t="normal">+A593+1</f>
        <v>554</v>
      </c>
      <c r="B594" s="8" t="n">
        <f aca="false" ca="false" dt2D="false" dtr="false" t="normal">B592+1</f>
        <v>389</v>
      </c>
      <c r="C594" s="106" t="s">
        <v>118</v>
      </c>
      <c r="D594" s="8" t="s">
        <v>915</v>
      </c>
      <c r="E594" s="56" t="s">
        <v>157</v>
      </c>
      <c r="F594" s="12" t="s">
        <v>5</v>
      </c>
      <c r="G594" s="12" t="n">
        <v>4</v>
      </c>
      <c r="H594" s="12" t="n">
        <v>1</v>
      </c>
      <c r="I594" s="56" t="n">
        <v>1261.7</v>
      </c>
      <c r="J594" s="56" t="n">
        <v>1131.8</v>
      </c>
      <c r="K594" s="56" t="n">
        <v>129.9</v>
      </c>
      <c r="L594" s="55" t="n">
        <v>56</v>
      </c>
      <c r="M594" s="15" t="n">
        <f aca="false" ca="false" dt2D="false" dtr="false" t="normal">SUM(N594:R594)</f>
        <v>1029761.69</v>
      </c>
      <c r="N594" s="15" t="n"/>
      <c r="O594" s="15" t="n">
        <v>817530.45</v>
      </c>
      <c r="P594" s="15" t="n"/>
      <c r="Q594" s="15" t="n">
        <v>212231.24</v>
      </c>
      <c r="R594" s="15" t="n"/>
      <c r="S594" s="15" t="n"/>
      <c r="T594" s="15" t="n"/>
      <c r="U594" s="15" t="n"/>
      <c r="V594" s="15" t="n">
        <f aca="false" ca="false" dt2D="false" dtr="false" t="normal">$M594/($J594+$K594)</f>
        <v>816.1700007925814</v>
      </c>
      <c r="W594" s="15" t="n">
        <f aca="false" ca="false" dt2D="false" dtr="false" t="normal">$M594/($J594+$K594)</f>
        <v>816.1700007925814</v>
      </c>
      <c r="X594" s="12" t="n">
        <v>2026</v>
      </c>
      <c r="Y594" s="15" t="n"/>
      <c r="Z594" s="28" t="n">
        <f aca="false" ca="false" dt2D="false" dtr="false" t="normal">AC594-R594</f>
        <v>384817.52999999933</v>
      </c>
      <c r="AA594" s="30" t="n">
        <v>0</v>
      </c>
      <c r="AB594" s="30" t="n">
        <f aca="false" ca="false" dt2D="false" dtr="false" t="normal">+(J594*12.71+K594*25.41)*12</f>
        <v>212231.24399999998</v>
      </c>
      <c r="AC594" s="30" t="n">
        <f aca="false" ca="false" dt2D="false" dtr="false" t="normal">+(J594*12.71+K594*25.41)*12*30-'[7]Лист1'!$AQ$160</f>
        <v>384817.52999999933</v>
      </c>
      <c r="AD594" s="4" t="n"/>
      <c r="AF594" s="33" t="n"/>
    </row>
    <row customHeight="true" ht="12.75" outlineLevel="0" r="595">
      <c r="A595" s="8" t="n">
        <f aca="false" ca="false" dt2D="false" dtr="false" t="normal">+A594+1</f>
        <v>555</v>
      </c>
      <c r="B595" s="8" t="n">
        <f aca="false" ca="false" dt2D="false" dtr="false" t="normal">+B594+1</f>
        <v>390</v>
      </c>
      <c r="C595" s="106" t="s">
        <v>118</v>
      </c>
      <c r="D595" s="8" t="s">
        <v>916</v>
      </c>
      <c r="E595" s="55" t="n">
        <v>1973</v>
      </c>
      <c r="F595" s="12" t="s">
        <v>5</v>
      </c>
      <c r="G595" s="12" t="n">
        <v>4</v>
      </c>
      <c r="H595" s="12" t="n">
        <v>1</v>
      </c>
      <c r="I595" s="56" t="n">
        <v>1419.3</v>
      </c>
      <c r="J595" s="56" t="n">
        <v>1084.2</v>
      </c>
      <c r="K595" s="56" t="n">
        <v>165.8</v>
      </c>
      <c r="L595" s="55" t="n">
        <v>48</v>
      </c>
      <c r="M595" s="15" t="n">
        <f aca="false" ca="false" dt2D="false" dtr="false" t="normal">SUM(N595:S595)</f>
        <v>4703053.29</v>
      </c>
      <c r="N595" s="15" t="n"/>
      <c r="O595" s="15" t="n">
        <v>2543325.48</v>
      </c>
      <c r="P595" s="15" t="n"/>
      <c r="Q595" s="15" t="n">
        <v>215917.92</v>
      </c>
      <c r="R595" s="15" t="n">
        <v>1943809.89</v>
      </c>
      <c r="S595" s="15" t="n"/>
      <c r="T595" s="15" t="n"/>
      <c r="U595" s="15" t="n"/>
      <c r="V595" s="15" t="n">
        <f aca="false" ca="false" dt2D="false" dtr="false" t="normal">$M595/($J595+$K595)</f>
        <v>3762.4426320000002</v>
      </c>
      <c r="W595" s="15" t="n">
        <f aca="false" ca="false" dt2D="false" dtr="false" t="normal">$M595/($J595+$K595)</f>
        <v>3762.4426320000002</v>
      </c>
      <c r="X595" s="12" t="n">
        <v>2026</v>
      </c>
      <c r="Y595" s="15" t="n"/>
      <c r="Z595" s="28" t="n">
        <f aca="false" ca="false" dt2D="false" dtr="false" t="normal">AC595-R595</f>
        <v>0</v>
      </c>
      <c r="AA595" s="30" t="n"/>
      <c r="AB595" s="30" t="n">
        <f aca="false" ca="false" dt2D="false" dtr="false" t="normal">+(J595*12.71+K595*25.41)*12</f>
        <v>215917.91999999998</v>
      </c>
      <c r="AC595" s="30" t="n">
        <f aca="false" ca="false" dt2D="false" dtr="false" t="normal">+(J595*12.71+K595*25.41)*12*30-'[7]Лист1'!$AQ$161</f>
        <v>1943809.8899999997</v>
      </c>
      <c r="AD595" s="57" t="n"/>
      <c r="AG595" s="57" t="n"/>
    </row>
    <row customHeight="true" ht="12.75" outlineLevel="0" r="596">
      <c r="A596" s="8" t="n">
        <f aca="false" ca="false" dt2D="false" dtr="false" t="normal">+A595+1</f>
        <v>556</v>
      </c>
      <c r="B596" s="8" t="n">
        <f aca="false" ca="false" dt2D="false" dtr="false" t="normal">+B595+1</f>
        <v>391</v>
      </c>
      <c r="C596" s="106" t="s">
        <v>118</v>
      </c>
      <c r="D596" s="8" t="s">
        <v>918</v>
      </c>
      <c r="E596" s="56" t="s">
        <v>283</v>
      </c>
      <c r="F596" s="12" t="s">
        <v>5</v>
      </c>
      <c r="G596" s="12" t="n">
        <v>4</v>
      </c>
      <c r="H596" s="12" t="n">
        <v>4</v>
      </c>
      <c r="I596" s="56" t="n">
        <v>1243.5</v>
      </c>
      <c r="J596" s="56" t="n">
        <v>1046.6</v>
      </c>
      <c r="K596" s="56" t="n">
        <v>196.9</v>
      </c>
      <c r="L596" s="55" t="n">
        <v>44</v>
      </c>
      <c r="M596" s="15" t="n">
        <f aca="false" ca="false" dt2D="false" dtr="false" t="normal">SUM(N596:R596)</f>
        <v>7998502.880000001</v>
      </c>
      <c r="N596" s="15" t="n"/>
      <c r="O596" s="15" t="n">
        <v>2077626.12</v>
      </c>
      <c r="P596" s="15" t="n"/>
      <c r="Q596" s="15" t="n">
        <v>219666.18</v>
      </c>
      <c r="R596" s="15" t="n">
        <v>5701210.58</v>
      </c>
      <c r="S596" s="15" t="n"/>
      <c r="T596" s="15" t="n"/>
      <c r="U596" s="15" t="n"/>
      <c r="V596" s="15" t="n">
        <f aca="false" ca="false" dt2D="false" dtr="false" t="normal">$M596/($J596+$K596)</f>
        <v>6432.25000402091</v>
      </c>
      <c r="W596" s="15" t="n">
        <f aca="false" ca="false" dt2D="false" dtr="false" t="normal">$M596/($J596+$K596)</f>
        <v>6432.25000402091</v>
      </c>
      <c r="X596" s="12" t="n">
        <v>2026</v>
      </c>
      <c r="Y596" s="15" t="n"/>
      <c r="Z596" s="28" t="n">
        <f aca="false" ca="false" dt2D="false" dtr="false" t="normal">AC596-R596</f>
        <v>853270.5699999994</v>
      </c>
      <c r="AA596" s="30" t="n">
        <v>0</v>
      </c>
      <c r="AB596" s="30" t="n">
        <f aca="false" ca="false" dt2D="false" dtr="false" t="normal">+(J596*12.71+K596*25.41)*12</f>
        <v>219666.18</v>
      </c>
      <c r="AC596" s="30" t="n">
        <f aca="false" ca="false" dt2D="false" dtr="false" t="normal">+(J596*12.71+K596*25.41)*12*30-'[7]Лист1'!$AQ$162</f>
        <v>6554481.149999999</v>
      </c>
      <c r="AD596" s="4" t="n"/>
      <c r="AF596" s="33" t="n"/>
    </row>
    <row customHeight="true" ht="12.75" outlineLevel="0" r="597">
      <c r="A597" s="8" t="n">
        <f aca="false" ca="false" dt2D="false" dtr="false" t="normal">+A596+1</f>
        <v>557</v>
      </c>
      <c r="B597" s="8" t="s">
        <v>192</v>
      </c>
      <c r="C597" s="106" t="s">
        <v>118</v>
      </c>
      <c r="D597" s="8" t="s">
        <v>332</v>
      </c>
      <c r="E597" s="55" t="n">
        <v>1962</v>
      </c>
      <c r="F597" s="12" t="s">
        <v>5</v>
      </c>
      <c r="G597" s="12" t="n">
        <v>3</v>
      </c>
      <c r="H597" s="12" t="n">
        <v>2</v>
      </c>
      <c r="I597" s="56" t="n">
        <v>937.1</v>
      </c>
      <c r="J597" s="56" t="n">
        <v>723.7</v>
      </c>
      <c r="K597" s="56" t="n">
        <v>213.4</v>
      </c>
      <c r="L597" s="55" t="n">
        <v>26</v>
      </c>
      <c r="M597" s="15" t="n">
        <f aca="false" ca="false" dt2D="false" dtr="false" t="normal">SUM(N597:S597)</f>
        <v>2013370.31</v>
      </c>
      <c r="N597" s="15" t="n"/>
      <c r="O597" s="15" t="n">
        <v>1904541.44</v>
      </c>
      <c r="P597" s="15" t="n"/>
      <c r="Q597" s="15" t="n"/>
      <c r="R597" s="15" t="n">
        <v>40995.76</v>
      </c>
      <c r="S597" s="15" t="n">
        <v>67833.11</v>
      </c>
      <c r="T597" s="15" t="n"/>
      <c r="U597" s="15" t="n"/>
      <c r="V597" s="15" t="n">
        <f aca="false" ca="false" dt2D="false" dtr="false" t="normal">$M597/($J597+$K597)</f>
        <v>2148.5116956568136</v>
      </c>
      <c r="W597" s="15" t="n">
        <f aca="false" ca="false" dt2D="false" dtr="false" t="normal">$M597/($J597+$K597)</f>
        <v>2148.5116956568136</v>
      </c>
      <c r="X597" s="12" t="n">
        <v>2026</v>
      </c>
      <c r="Y597" s="15" t="n"/>
      <c r="Z597" s="28" t="n">
        <f aca="false" ca="false" dt2D="false" dtr="false" t="normal">AC597-R597</f>
        <v>714780.7500000007</v>
      </c>
      <c r="AA597" s="30" t="n"/>
      <c r="AB597" s="30" t="n">
        <f aca="false" ca="false" dt2D="false" dtr="false" t="normal">+(J597*12.71+K597*25.41)*12</f>
        <v>175448.652</v>
      </c>
      <c r="AC597" s="30" t="n">
        <f aca="false" ca="false" dt2D="false" dtr="false" t="normal">+(J597*12.71+K597*25.41)*12*30-'[5]Лист1'!$AQ$62</f>
        <v>755776.5100000007</v>
      </c>
    </row>
    <row customHeight="true" ht="12.75" outlineLevel="0" r="598">
      <c r="A598" s="8" t="n">
        <f aca="false" ca="false" dt2D="false" dtr="false" t="normal">+A597+1</f>
        <v>558</v>
      </c>
      <c r="B598" s="8" t="n">
        <f aca="false" ca="false" dt2D="false" dtr="false" t="normal">B596+1</f>
        <v>392</v>
      </c>
      <c r="C598" s="106" t="s">
        <v>118</v>
      </c>
      <c r="D598" s="8" t="s">
        <v>1006</v>
      </c>
      <c r="E598" s="55" t="s">
        <v>845</v>
      </c>
      <c r="F598" s="12" t="s">
        <v>5</v>
      </c>
      <c r="G598" s="12" t="n">
        <v>9</v>
      </c>
      <c r="H598" s="12" t="n">
        <v>3</v>
      </c>
      <c r="I598" s="56" t="n">
        <v>7292.6</v>
      </c>
      <c r="J598" s="56" t="n">
        <v>7292.6</v>
      </c>
      <c r="K598" s="56" t="n">
        <v>0</v>
      </c>
      <c r="L598" s="55" t="n">
        <v>273</v>
      </c>
      <c r="M598" s="15" t="n">
        <f aca="false" ca="false" dt2D="false" dtr="false" t="normal">SUM(N598:S598)</f>
        <v>9624945.62</v>
      </c>
      <c r="N598" s="15" t="n"/>
      <c r="O598" s="15" t="n"/>
      <c r="P598" s="15" t="n"/>
      <c r="Q598" s="15" t="n">
        <v>7953836.05</v>
      </c>
      <c r="R598" s="15" t="n">
        <v>1671109.57</v>
      </c>
      <c r="S598" s="15" t="n"/>
      <c r="T598" s="15" t="n"/>
      <c r="U598" s="15" t="n"/>
      <c r="V598" s="15" t="n">
        <f aca="false" ca="false" dt2D="false" dtr="false" t="normal">$M598/($J598+$K598)</f>
        <v>1319.8236047500204</v>
      </c>
      <c r="W598" s="15" t="n">
        <f aca="false" ca="false" dt2D="false" dtr="false" t="normal">$M598/($J598+$K598)</f>
        <v>1319.8236047500204</v>
      </c>
      <c r="X598" s="12" t="n">
        <v>2026</v>
      </c>
      <c r="Y598" s="15" t="n"/>
      <c r="Z598" s="28" t="n">
        <f aca="false" ca="false" dt2D="false" dtr="false" t="normal">AC598-R598</f>
        <v>42670815.47</v>
      </c>
      <c r="AA598" s="30" t="n">
        <v>6475771.88</v>
      </c>
      <c r="AB598" s="30" t="n">
        <f aca="false" ca="false" dt2D="false" dtr="false" t="normal">+(J598*16.89+K598*28.62)*12</f>
        <v>1478064.168</v>
      </c>
      <c r="AC598" s="30" t="n">
        <f aca="false" ca="false" dt2D="false" dtr="false" t="normal">+(J598*16.89+K598*28.62)*12*30</f>
        <v>44341925.04</v>
      </c>
      <c r="AG598" s="57" t="n"/>
    </row>
    <row customHeight="true" ht="12.75" outlineLevel="0" r="599">
      <c r="A599" s="8" t="n">
        <f aca="false" ca="false" dt2D="false" dtr="false" t="normal">+A598+1</f>
        <v>559</v>
      </c>
      <c r="B599" s="8" t="n">
        <f aca="false" ca="false" dt2D="false" dtr="false" t="normal">B598+1</f>
        <v>393</v>
      </c>
      <c r="C599" s="54" t="s">
        <v>447</v>
      </c>
      <c r="D599" s="8" t="s">
        <v>448</v>
      </c>
      <c r="E599" s="55" t="n">
        <v>1983</v>
      </c>
      <c r="F599" s="12" t="s">
        <v>5</v>
      </c>
      <c r="G599" s="12" t="n">
        <v>5</v>
      </c>
      <c r="H599" s="12" t="n"/>
      <c r="I599" s="56" t="n">
        <v>4568.9</v>
      </c>
      <c r="J599" s="56" t="n">
        <v>3146</v>
      </c>
      <c r="K599" s="56" t="n">
        <v>1422.9</v>
      </c>
      <c r="L599" s="55" t="n">
        <v>118</v>
      </c>
      <c r="M599" s="15" t="n">
        <f aca="false" ca="false" dt2D="false" dtr="false" t="normal">SUM(N599:S599)</f>
        <v>76932554.559</v>
      </c>
      <c r="N599" s="15" t="n"/>
      <c r="O599" s="15" t="n"/>
      <c r="P599" s="15" t="n"/>
      <c r="Q599" s="15" t="n">
        <v>76932554.559</v>
      </c>
      <c r="R599" s="15" t="n"/>
      <c r="S599" s="15" t="n"/>
      <c r="T599" s="15" t="n"/>
      <c r="U599" s="15" t="n"/>
      <c r="V599" s="15" t="n">
        <f aca="false" ca="false" dt2D="false" dtr="false" t="normal">$M599/($J599+$K599)</f>
        <v>16838.31</v>
      </c>
      <c r="W599" s="15" t="n">
        <f aca="false" ca="false" dt2D="false" dtr="false" t="normal">$M599/($J599+$K599)</f>
        <v>16838.31</v>
      </c>
      <c r="X599" s="12" t="n">
        <v>2026</v>
      </c>
      <c r="Y599" s="15" t="n"/>
      <c r="Z599" s="28" t="e">
        <f aca="false" ca="false" dt2D="false" dtr="false" t="normal">AC599-R599</f>
        <v>#VALUE!</v>
      </c>
      <c r="AA599" s="112" t="n">
        <v>2285392.96</v>
      </c>
      <c r="AB599" s="30" t="n">
        <f aca="false" ca="false" dt2D="false" dtr="false" t="normal">+(J599*(59.47+13.98)+K599*(59.47+30.49))*12*20</f>
        <v>86178668.16</v>
      </c>
      <c r="AC599" s="30" t="s">
        <v>1007</v>
      </c>
      <c r="AG599" s="57" t="n"/>
    </row>
    <row customHeight="true" ht="12.75" outlineLevel="0" r="600">
      <c r="A600" s="8" t="n">
        <f aca="false" ca="false" dt2D="false" dtr="false" t="normal">+A599+1</f>
        <v>560</v>
      </c>
      <c r="B600" s="8" t="n">
        <f aca="false" ca="false" dt2D="false" dtr="false" t="normal">B599+1</f>
        <v>394</v>
      </c>
      <c r="C600" s="106" t="s">
        <v>128</v>
      </c>
      <c r="D600" s="8" t="s">
        <v>921</v>
      </c>
      <c r="E600" s="55" t="s">
        <v>274</v>
      </c>
      <c r="F600" s="12" t="s">
        <v>5</v>
      </c>
      <c r="G600" s="12" t="n">
        <v>4</v>
      </c>
      <c r="H600" s="12" t="n">
        <v>6</v>
      </c>
      <c r="I600" s="56" t="n">
        <v>3691.8</v>
      </c>
      <c r="J600" s="56" t="n">
        <v>3283.1</v>
      </c>
      <c r="K600" s="56" t="n">
        <v>408.7</v>
      </c>
      <c r="L600" s="55" t="n">
        <v>166</v>
      </c>
      <c r="M600" s="15" t="n">
        <f aca="false" ca="false" dt2D="false" dtr="false" t="normal">SUM(N600:S600)</f>
        <v>14652929.18</v>
      </c>
      <c r="N600" s="15" t="n"/>
      <c r="O600" s="15" t="n"/>
      <c r="P600" s="15" t="n"/>
      <c r="Q600" s="15" t="n">
        <v>2958155.54</v>
      </c>
      <c r="R600" s="15" t="n">
        <v>11694773.64</v>
      </c>
      <c r="S600" s="15" t="n"/>
      <c r="T600" s="15" t="n"/>
      <c r="U600" s="15" t="n"/>
      <c r="V600" s="15" t="n">
        <f aca="false" ca="false" dt2D="false" dtr="false" t="normal">$M600/($J600+$K600)</f>
        <v>3969.0473969337454</v>
      </c>
      <c r="W600" s="15" t="n">
        <f aca="false" ca="false" dt2D="false" dtr="false" t="normal">$M600/($J600+$K600)</f>
        <v>3969.0473969337454</v>
      </c>
      <c r="X600" s="12" t="n">
        <v>2026</v>
      </c>
      <c r="Y600" s="15" t="n"/>
      <c r="Z600" s="28" t="n">
        <f aca="false" ca="false" dt2D="false" dtr="false" t="normal">AC600-R600</f>
        <v>7066002.84</v>
      </c>
      <c r="AA600" s="30" t="n">
        <v>2332796.32</v>
      </c>
      <c r="AB600" s="30" t="n">
        <f aca="false" ca="false" dt2D="false" dtr="false" t="normal">+(J600*12.71+K600*25.41)*12</f>
        <v>625359.216</v>
      </c>
      <c r="AC600" s="30" t="n">
        <f aca="false" ca="false" dt2D="false" dtr="false" t="normal">+(J600*12.71+K600*25.41)*12*30</f>
        <v>18760776.48</v>
      </c>
      <c r="AG600" s="57" t="n"/>
    </row>
    <row customHeight="true" ht="12.75" outlineLevel="0" r="601">
      <c r="A601" s="8" t="n">
        <f aca="false" ca="false" dt2D="false" dtr="false" t="normal">+A600+1</f>
        <v>561</v>
      </c>
      <c r="B601" s="8" t="n">
        <f aca="false" ca="false" dt2D="false" dtr="false" t="normal">+B600+1</f>
        <v>395</v>
      </c>
      <c r="C601" s="106" t="s">
        <v>128</v>
      </c>
      <c r="D601" s="8" t="s">
        <v>1008</v>
      </c>
      <c r="E601" s="55" t="s">
        <v>340</v>
      </c>
      <c r="F601" s="12" t="s">
        <v>5</v>
      </c>
      <c r="G601" s="12" t="n">
        <v>9</v>
      </c>
      <c r="H601" s="12" t="n">
        <v>2</v>
      </c>
      <c r="I601" s="56" t="n">
        <v>4144.4</v>
      </c>
      <c r="J601" s="56" t="n">
        <v>4141.3</v>
      </c>
      <c r="K601" s="56" t="n">
        <v>0</v>
      </c>
      <c r="L601" s="55" t="n">
        <v>82</v>
      </c>
      <c r="M601" s="15" t="n">
        <f aca="false" ca="false" dt2D="false" dtr="false" t="normal">SUM(N601:R601)</f>
        <v>7029009.79</v>
      </c>
      <c r="N601" s="15" t="n"/>
      <c r="O601" s="15" t="n"/>
      <c r="P601" s="15" t="n"/>
      <c r="Q601" s="15" t="n">
        <v>5025022.83</v>
      </c>
      <c r="R601" s="15" t="n">
        <v>2003986.96</v>
      </c>
      <c r="S601" s="15" t="n"/>
      <c r="T601" s="15" t="n"/>
      <c r="U601" s="15" t="n"/>
      <c r="V601" s="15" t="n">
        <f aca="false" ca="false" dt2D="false" dtr="false" t="normal">$M601/($J601+$K601)</f>
        <v>1697.295484509695</v>
      </c>
      <c r="W601" s="15" t="n">
        <f aca="false" ca="false" dt2D="false" dtr="false" t="normal">$M601/($J601+$K601)</f>
        <v>1697.295484509695</v>
      </c>
      <c r="X601" s="12" t="n">
        <v>2026</v>
      </c>
      <c r="Y601" s="15" t="n"/>
      <c r="Z601" s="28" t="n">
        <f aca="false" ca="false" dt2D="false" dtr="false" t="normal">AC601-R601</f>
        <v>23176773.56</v>
      </c>
      <c r="AA601" s="30" t="n"/>
      <c r="AB601" s="30" t="n">
        <f aca="false" ca="false" dt2D="false" dtr="false" t="normal">+(J601*16.89+K601*28.62)*12</f>
        <v>839358.684</v>
      </c>
      <c r="AC601" s="30" t="n">
        <f aca="false" ca="false" dt2D="false" dtr="false" t="normal">+(J601*16.89+K601*28.62)*12*30</f>
        <v>25180760.52</v>
      </c>
      <c r="AH601" s="57" t="n"/>
    </row>
    <row customHeight="true" ht="12.75" outlineLevel="0" r="602">
      <c r="A602" s="8" t="n">
        <f aca="false" ca="false" dt2D="false" dtr="false" t="normal">+A601+1</f>
        <v>562</v>
      </c>
      <c r="B602" s="8" t="n">
        <f aca="false" ca="false" dt2D="false" dtr="false" t="normal">+B601+1</f>
        <v>396</v>
      </c>
      <c r="C602" s="106" t="s">
        <v>128</v>
      </c>
      <c r="D602" s="8" t="s">
        <v>996</v>
      </c>
      <c r="E602" s="56" t="s">
        <v>64</v>
      </c>
      <c r="F602" s="12" t="s">
        <v>5</v>
      </c>
      <c r="G602" s="12" t="n">
        <v>4</v>
      </c>
      <c r="H602" s="12" t="n">
        <v>2</v>
      </c>
      <c r="I602" s="56" t="n">
        <v>2388.3</v>
      </c>
      <c r="J602" s="56" t="n">
        <v>2088.4</v>
      </c>
      <c r="K602" s="56" t="n">
        <v>299.9</v>
      </c>
      <c r="L602" s="55" t="n">
        <v>79</v>
      </c>
      <c r="M602" s="15" t="n">
        <f aca="false" ca="false" dt2D="false" dtr="false" t="normal">SUM(N602:R602)</f>
        <v>11685163.75</v>
      </c>
      <c r="N602" s="15" t="n"/>
      <c r="O602" s="15" t="n">
        <v>4875458.03</v>
      </c>
      <c r="P602" s="15" t="n"/>
      <c r="Q602" s="15" t="n">
        <v>409968.28</v>
      </c>
      <c r="R602" s="15" t="n">
        <v>6399737.44</v>
      </c>
      <c r="S602" s="15" t="n"/>
      <c r="T602" s="15" t="n"/>
      <c r="U602" s="15" t="n"/>
      <c r="V602" s="15" t="n">
        <f aca="false" ca="false" dt2D="false" dtr="false" t="normal">$M602/($J602+$K602)</f>
        <v>4892.669995394213</v>
      </c>
      <c r="W602" s="15" t="n">
        <f aca="false" ca="false" dt2D="false" dtr="false" t="normal">$M602/($J602+$K602)</f>
        <v>4892.669995394213</v>
      </c>
      <c r="X602" s="12" t="n">
        <v>2026</v>
      </c>
      <c r="Y602" s="15" t="n"/>
      <c r="Z602" s="28" t="n">
        <f aca="false" ca="false" dt2D="false" dtr="false" t="normal">AC602-R602</f>
        <v>0</v>
      </c>
      <c r="AA602" s="30" t="n">
        <v>0</v>
      </c>
      <c r="AB602" s="30" t="n">
        <f aca="false" ca="false" dt2D="false" dtr="false" t="normal">+(J602*12.71+K602*25.41)*12</f>
        <v>409968.276</v>
      </c>
      <c r="AC602" s="30" t="n">
        <f aca="false" ca="false" dt2D="false" dtr="false" t="normal">+(J602*12.71+K602*25.41)*12*30-'[7]Лист1'!$AQ$168</f>
        <v>6399737.440000001</v>
      </c>
      <c r="AD602" s="4" t="n"/>
      <c r="AF602" s="33" t="n"/>
    </row>
    <row customHeight="true" ht="12.75" outlineLevel="0" r="603">
      <c r="A603" s="8" t="n">
        <f aca="false" ca="false" dt2D="false" dtr="false" t="normal">+A602+1</f>
        <v>563</v>
      </c>
      <c r="B603" s="8" t="n">
        <f aca="false" ca="false" dt2D="false" dtr="false" t="normal">+B602+1</f>
        <v>397</v>
      </c>
      <c r="C603" s="106" t="s">
        <v>128</v>
      </c>
      <c r="D603" s="8" t="s">
        <v>997</v>
      </c>
      <c r="E603" s="55" t="n">
        <v>1986</v>
      </c>
      <c r="F603" s="12" t="s">
        <v>5</v>
      </c>
      <c r="G603" s="12" t="n">
        <v>9</v>
      </c>
      <c r="H603" s="12" t="n">
        <v>1</v>
      </c>
      <c r="I603" s="56" t="n">
        <v>2272.3</v>
      </c>
      <c r="J603" s="56" t="n">
        <v>2002.9</v>
      </c>
      <c r="K603" s="56" t="n">
        <v>0</v>
      </c>
      <c r="L603" s="55" t="n">
        <v>70</v>
      </c>
      <c r="M603" s="15" t="n">
        <f aca="false" ca="false" dt2D="false" dtr="false" t="normal">SUM(N603:S603)</f>
        <v>10429395.94</v>
      </c>
      <c r="N603" s="15" t="n"/>
      <c r="O603" s="15" t="n">
        <v>2830004.53</v>
      </c>
      <c r="P603" s="15" t="n"/>
      <c r="Q603" s="15" t="n">
        <v>405947.77</v>
      </c>
      <c r="R603" s="15" t="n">
        <v>7193443.64</v>
      </c>
      <c r="S603" s="15" t="n"/>
      <c r="T603" s="15" t="n"/>
      <c r="U603" s="15" t="n"/>
      <c r="V603" s="15" t="n">
        <f aca="false" ca="false" dt2D="false" dtr="false" t="normal">$M603/($J603+$K603)</f>
        <v>5207.147605971341</v>
      </c>
      <c r="W603" s="15" t="n">
        <f aca="false" ca="false" dt2D="false" dtr="false" t="normal">$M603/($J603+$K603)</f>
        <v>5207.147605971341</v>
      </c>
      <c r="X603" s="12" t="n">
        <v>2026</v>
      </c>
      <c r="Y603" s="15" t="n"/>
      <c r="Z603" s="28" t="n">
        <f aca="false" ca="false" dt2D="false" dtr="false" t="normal">AC603-R603</f>
        <v>0</v>
      </c>
      <c r="AA603" s="30" t="n">
        <v>0</v>
      </c>
      <c r="AB603" s="30" t="n">
        <f aca="false" ca="false" dt2D="false" dtr="false" t="normal">+(J603*16.89+K603*28.62)*12</f>
        <v>405947.772</v>
      </c>
      <c r="AC603" s="30" t="n">
        <f aca="false" ca="false" dt2D="false" dtr="false" t="normal">+(J603*16.89+K603*28.62)*12*30-'[7]Лист1'!$AQ$171</f>
        <v>7193443.640000001</v>
      </c>
    </row>
    <row customHeight="true" ht="12.75" outlineLevel="0" r="604">
      <c r="A604" s="8" t="n">
        <f aca="false" ca="false" dt2D="false" dtr="false" t="normal">+A603+1</f>
        <v>564</v>
      </c>
      <c r="B604" s="8" t="s">
        <v>192</v>
      </c>
      <c r="C604" s="106" t="s">
        <v>128</v>
      </c>
      <c r="D604" s="8" t="s">
        <v>334</v>
      </c>
      <c r="E604" s="55" t="s">
        <v>90</v>
      </c>
      <c r="F604" s="12" t="s">
        <v>5</v>
      </c>
      <c r="G604" s="12" t="n">
        <v>9</v>
      </c>
      <c r="H604" s="12" t="n">
        <v>1</v>
      </c>
      <c r="I604" s="56" t="n">
        <v>1882.91</v>
      </c>
      <c r="J604" s="56" t="n">
        <v>1882.91</v>
      </c>
      <c r="K604" s="56" t="n">
        <v>0</v>
      </c>
      <c r="L604" s="55" t="n">
        <v>77</v>
      </c>
      <c r="M604" s="15" t="n">
        <f aca="false" ca="false" dt2D="false" dtr="false" t="normal">SUM(N604:S604)</f>
        <v>6144540.12</v>
      </c>
      <c r="N604" s="15" t="n"/>
      <c r="O604" s="15" t="n"/>
      <c r="P604" s="15" t="n"/>
      <c r="Q604" s="15" t="n">
        <v>335771.65</v>
      </c>
      <c r="R604" s="15" t="n">
        <v>5808768.47</v>
      </c>
      <c r="S604" s="15" t="n"/>
      <c r="T604" s="15" t="n"/>
      <c r="U604" s="15" t="n"/>
      <c r="V604" s="15" t="n">
        <f aca="false" ca="false" dt2D="false" dtr="false" t="normal">$M604/($J604+$K604)</f>
        <v>3263.3211996324835</v>
      </c>
      <c r="W604" s="15" t="n">
        <f aca="false" ca="false" dt2D="false" dtr="false" t="normal">$M604/($J604+$K604)</f>
        <v>3263.3211996324835</v>
      </c>
      <c r="X604" s="12" t="n">
        <v>2026</v>
      </c>
      <c r="Y604" s="15" t="n"/>
      <c r="Z604" s="28" t="n">
        <f aca="false" ca="false" dt2D="false" dtr="false" t="normal">AC604-R604</f>
        <v>2768103.534000001</v>
      </c>
      <c r="AA604" s="30" t="n">
        <v>0</v>
      </c>
      <c r="AB604" s="30" t="n">
        <f aca="false" ca="false" dt2D="false" dtr="false" t="normal">+(J604*16.89+K604*28.62)*12</f>
        <v>381628.1988</v>
      </c>
      <c r="AC604" s="30" t="n">
        <f aca="false" ca="false" dt2D="false" dtr="false" t="normal">+(J604*16.89+K604*28.62)*12*30-'[7]Лист1'!$AQ$176</f>
        <v>8576872.004</v>
      </c>
      <c r="AG604" s="57" t="n"/>
    </row>
    <row customHeight="true" ht="12.75" outlineLevel="0" r="605">
      <c r="A605" s="8" t="n">
        <f aca="false" ca="false" dt2D="false" dtr="false" t="normal">+A604+1</f>
        <v>565</v>
      </c>
      <c r="B605" s="8" t="n">
        <f aca="false" ca="false" dt2D="false" dtr="false" t="normal">B603+1</f>
        <v>398</v>
      </c>
      <c r="C605" s="106" t="s">
        <v>128</v>
      </c>
      <c r="D605" s="8" t="s">
        <v>923</v>
      </c>
      <c r="E605" s="55" t="s">
        <v>90</v>
      </c>
      <c r="F605" s="12" t="s">
        <v>5</v>
      </c>
      <c r="G605" s="12" t="n">
        <v>9</v>
      </c>
      <c r="H605" s="12" t="n">
        <v>1</v>
      </c>
      <c r="I605" s="56" t="n">
        <v>1995.96</v>
      </c>
      <c r="J605" s="56" t="n">
        <v>1951.96</v>
      </c>
      <c r="K605" s="56" t="n">
        <v>44</v>
      </c>
      <c r="L605" s="55" t="n">
        <v>70</v>
      </c>
      <c r="M605" s="15" t="n">
        <f aca="false" ca="false" dt2D="false" dtr="false" t="normal">SUM(N605:S605)</f>
        <v>9242111.83</v>
      </c>
      <c r="N605" s="15" t="n"/>
      <c r="O605" s="15" t="n"/>
      <c r="P605" s="15" t="n"/>
      <c r="Q605" s="15" t="n">
        <v>410734.61</v>
      </c>
      <c r="R605" s="15" t="n">
        <v>8831377.22</v>
      </c>
      <c r="S605" s="15" t="n"/>
      <c r="T605" s="15" t="n"/>
      <c r="U605" s="15" t="n"/>
      <c r="V605" s="15" t="n">
        <f aca="false" ca="false" dt2D="false" dtr="false" t="normal">$M605/($J605+$K605)</f>
        <v>4630.409341870579</v>
      </c>
      <c r="W605" s="15" t="n">
        <f aca="false" ca="false" dt2D="false" dtr="false" t="normal">$M605/($J605+$K605)</f>
        <v>4630.409341870579</v>
      </c>
      <c r="X605" s="12" t="n">
        <v>2026</v>
      </c>
      <c r="Y605" s="15" t="n"/>
      <c r="Z605" s="28" t="n">
        <f aca="false" ca="false" dt2D="false" dtr="false" t="normal">AC605-R605</f>
        <v>2969217.573999999</v>
      </c>
      <c r="AA605" s="30" t="n">
        <v>0</v>
      </c>
      <c r="AB605" s="30" t="n">
        <f aca="false" ca="false" dt2D="false" dtr="false" t="normal">+(J605*16.89+K605*28.62)*12</f>
        <v>410734.6128</v>
      </c>
      <c r="AC605" s="30" t="n">
        <f aca="false" ca="false" dt2D="false" dtr="false" t="normal">+(J605*16.89+K605*28.62)*12*30-'[7]Лист1'!$AQ$177</f>
        <v>11800594.794</v>
      </c>
      <c r="AG605" s="57" t="n"/>
      <c r="AH605" s="57" t="n"/>
    </row>
    <row customHeight="true" ht="12.75" outlineLevel="0" r="606">
      <c r="A606" s="8" t="n">
        <f aca="false" ca="false" dt2D="false" dtr="false" t="normal">+A605+1</f>
        <v>566</v>
      </c>
      <c r="B606" s="8" t="n">
        <f aca="false" ca="false" dt2D="false" dtr="false" t="normal">+B605+1</f>
        <v>399</v>
      </c>
      <c r="C606" s="106" t="s">
        <v>128</v>
      </c>
      <c r="D606" s="8" t="s">
        <v>925</v>
      </c>
      <c r="E606" s="55" t="s">
        <v>122</v>
      </c>
      <c r="F606" s="12" t="s">
        <v>5</v>
      </c>
      <c r="G606" s="12" t="n">
        <v>9</v>
      </c>
      <c r="H606" s="12" t="n">
        <v>1</v>
      </c>
      <c r="I606" s="56" t="n">
        <v>1988.05</v>
      </c>
      <c r="J606" s="56" t="n">
        <v>1988.05</v>
      </c>
      <c r="K606" s="56" t="n">
        <v>0</v>
      </c>
      <c r="L606" s="55" t="n">
        <v>92</v>
      </c>
      <c r="M606" s="15" t="n">
        <f aca="false" ca="false" dt2D="false" dtr="false" t="normal">SUM(N606:S606)</f>
        <v>11441627.75</v>
      </c>
      <c r="N606" s="15" t="n"/>
      <c r="O606" s="15" t="n"/>
      <c r="P606" s="15" t="n"/>
      <c r="Q606" s="15" t="n">
        <v>402937.97</v>
      </c>
      <c r="R606" s="15" t="n">
        <v>11038689.78</v>
      </c>
      <c r="S606" s="15" t="n"/>
      <c r="T606" s="15" t="n"/>
      <c r="U606" s="15" t="n"/>
      <c r="V606" s="15" t="n">
        <f aca="false" ca="false" dt2D="false" dtr="false" t="normal">$M606/($J606+$K606)</f>
        <v>5755.201202183044</v>
      </c>
      <c r="W606" s="15" t="n">
        <f aca="false" ca="false" dt2D="false" dtr="false" t="normal">$M606/($J606+$K606)</f>
        <v>5755.201202183044</v>
      </c>
      <c r="X606" s="12" t="n">
        <v>2026</v>
      </c>
      <c r="Y606" s="15" t="n"/>
      <c r="Z606" s="28" t="n">
        <f aca="false" ca="false" dt2D="false" dtr="false" t="normal">AC606-R606</f>
        <v>417947.9299999997</v>
      </c>
      <c r="AA606" s="30" t="n">
        <v>0</v>
      </c>
      <c r="AB606" s="30" t="n">
        <f aca="false" ca="false" dt2D="false" dtr="false" t="normal">+(J606*16.89+K606*28.62)*12</f>
        <v>402937.974</v>
      </c>
      <c r="AC606" s="30" t="n">
        <f aca="false" ca="false" dt2D="false" dtr="false" t="normal">+(J606*16.89+K606*28.62)*12*30-'[7]Лист1'!$AQ$178</f>
        <v>11456637.709999999</v>
      </c>
      <c r="AG606" s="57" t="n"/>
    </row>
    <row customHeight="true" ht="12.75" outlineLevel="0" r="607">
      <c r="A607" s="8" t="n">
        <f aca="false" ca="false" dt2D="false" dtr="false" t="normal">+A606+1</f>
        <v>567</v>
      </c>
      <c r="B607" s="8" t="s">
        <v>192</v>
      </c>
      <c r="C607" s="106" t="s">
        <v>128</v>
      </c>
      <c r="D607" s="8" t="s">
        <v>338</v>
      </c>
      <c r="E607" s="56" t="s">
        <v>250</v>
      </c>
      <c r="F607" s="12" t="s">
        <v>5</v>
      </c>
      <c r="G607" s="12" t="n">
        <v>4</v>
      </c>
      <c r="H607" s="12" t="n">
        <v>4</v>
      </c>
      <c r="I607" s="56" t="n">
        <v>2465.3</v>
      </c>
      <c r="J607" s="56" t="n">
        <v>2238.1</v>
      </c>
      <c r="K607" s="56" t="n">
        <v>227.2</v>
      </c>
      <c r="L607" s="55" t="n">
        <v>104</v>
      </c>
      <c r="M607" s="15" t="n">
        <f aca="false" ca="false" dt2D="false" dtr="false" t="normal">SUM(N607:R607)</f>
        <v>18046892.19</v>
      </c>
      <c r="N607" s="15" t="n"/>
      <c r="O607" s="15" t="n">
        <v>7287903.97</v>
      </c>
      <c r="P607" s="15" t="n"/>
      <c r="Q607" s="15" t="n">
        <v>410632.84</v>
      </c>
      <c r="R607" s="15" t="n">
        <v>10348355.38</v>
      </c>
      <c r="S607" s="15" t="n"/>
      <c r="T607" s="15" t="n"/>
      <c r="U607" s="15" t="n"/>
      <c r="V607" s="15" t="n">
        <f aca="false" ca="false" dt2D="false" dtr="false" t="normal">$M607/($J607+$K607)</f>
        <v>7320.3635216809325</v>
      </c>
      <c r="W607" s="15" t="n">
        <f aca="false" ca="false" dt2D="false" dtr="false" t="normal">$M607/($J607+$K607)</f>
        <v>7320.3635216809325</v>
      </c>
      <c r="X607" s="12" t="n">
        <v>2026</v>
      </c>
      <c r="Y607" s="15" t="n"/>
      <c r="Z607" s="28" t="n">
        <f aca="false" ca="false" dt2D="false" dtr="false" t="normal">AC607-R607</f>
        <v>0</v>
      </c>
      <c r="AA607" s="30" t="n">
        <v>0</v>
      </c>
      <c r="AB607" s="30" t="n">
        <f aca="false" ca="false" dt2D="false" dtr="false" t="normal">+(J607*12.71+K607*25.41)*12</f>
        <v>410632.836</v>
      </c>
      <c r="AC607" s="30" t="n">
        <f aca="false" ca="false" dt2D="false" dtr="false" t="normal">+(J607*12.71+K607*25.41)*12*30-'[7]Лист1'!$AQ$180</f>
        <v>10348355.38</v>
      </c>
      <c r="AD607" s="4" t="n"/>
      <c r="AF607" s="33" t="n"/>
    </row>
    <row customHeight="true" ht="12.75" outlineLevel="0" r="608">
      <c r="A608" s="8" t="n">
        <f aca="false" ca="false" dt2D="false" dtr="false" t="normal">+A607+1</f>
        <v>568</v>
      </c>
      <c r="B608" s="8" t="n">
        <f aca="false" ca="false" dt2D="false" dtr="false" t="normal">B606+1</f>
        <v>400</v>
      </c>
      <c r="C608" s="106" t="s">
        <v>128</v>
      </c>
      <c r="D608" s="8" t="s">
        <v>999</v>
      </c>
      <c r="E608" s="56" t="s">
        <v>53</v>
      </c>
      <c r="F608" s="12" t="s">
        <v>5</v>
      </c>
      <c r="G608" s="12" t="n">
        <v>9</v>
      </c>
      <c r="H608" s="12" t="n">
        <v>1</v>
      </c>
      <c r="I608" s="56" t="n">
        <v>2021.3</v>
      </c>
      <c r="J608" s="56" t="n">
        <v>2021.3</v>
      </c>
      <c r="K608" s="56" t="n">
        <v>0</v>
      </c>
      <c r="L608" s="55" t="n">
        <v>76</v>
      </c>
      <c r="M608" s="15" t="n">
        <f aca="false" ca="false" dt2D="false" dtr="false" t="normal">SUM(N608:R608)</f>
        <v>15505110.08</v>
      </c>
      <c r="N608" s="15" t="n"/>
      <c r="O608" s="15" t="n">
        <v>2805120.48</v>
      </c>
      <c r="P608" s="15" t="n"/>
      <c r="Q608" s="15" t="n">
        <v>409677.08</v>
      </c>
      <c r="R608" s="15" t="n">
        <v>12290312.52</v>
      </c>
      <c r="S608" s="15" t="n"/>
      <c r="T608" s="15" t="n"/>
      <c r="U608" s="15" t="n"/>
      <c r="V608" s="15" t="n">
        <f aca="false" ca="false" dt2D="false" dtr="false" t="normal">$M608/($J608+$K608)</f>
        <v>7670.860376985109</v>
      </c>
      <c r="W608" s="15" t="n">
        <f aca="false" ca="false" dt2D="false" dtr="false" t="normal">$M608/($J608+$K608)</f>
        <v>7670.860376985109</v>
      </c>
      <c r="X608" s="12" t="n">
        <v>2026</v>
      </c>
      <c r="Y608" s="15" t="n"/>
      <c r="Z608" s="28" t="n">
        <f aca="false" ca="false" dt2D="false" dtr="false" t="normal">AC608-R608</f>
        <v>0</v>
      </c>
      <c r="AA608" s="30" t="n">
        <v>0</v>
      </c>
      <c r="AB608" s="30" t="n">
        <f aca="false" ca="false" dt2D="false" dtr="false" t="normal">+(J608*16.89+K608*28.62)*12</f>
        <v>409677.084</v>
      </c>
      <c r="AC608" s="30" t="n">
        <f aca="false" ca="false" dt2D="false" dtr="false" t="normal">+(J608*16.89+K608*28.62)*12*30</f>
        <v>12290312.52</v>
      </c>
      <c r="AD608" s="4" t="n"/>
      <c r="AF608" s="33" t="n"/>
    </row>
    <row customHeight="true" ht="12.75" outlineLevel="0" r="609">
      <c r="A609" s="8" t="n">
        <f aca="false" ca="false" dt2D="false" dtr="false" t="normal">+A608+1</f>
        <v>569</v>
      </c>
      <c r="B609" s="8" t="n">
        <f aca="false" ca="false" dt2D="false" dtr="false" t="normal">B608+1</f>
        <v>401</v>
      </c>
      <c r="C609" s="106" t="s">
        <v>128</v>
      </c>
      <c r="D609" s="8" t="s">
        <v>516</v>
      </c>
      <c r="E609" s="56" t="s">
        <v>250</v>
      </c>
      <c r="F609" s="12" t="s">
        <v>5</v>
      </c>
      <c r="G609" s="12" t="n">
        <v>4</v>
      </c>
      <c r="H609" s="12" t="n">
        <v>2</v>
      </c>
      <c r="I609" s="56" t="n">
        <v>1250.5</v>
      </c>
      <c r="J609" s="56" t="n">
        <v>1132</v>
      </c>
      <c r="K609" s="56" t="n">
        <v>118.5</v>
      </c>
      <c r="L609" s="55" t="n">
        <v>46</v>
      </c>
      <c r="M609" s="15" t="n">
        <f aca="false" ca="false" dt2D="false" dtr="false" t="normal">SUM(N609:R609)</f>
        <v>5764592.41</v>
      </c>
      <c r="N609" s="15" t="n"/>
      <c r="O609" s="15" t="n">
        <v>3565185.45</v>
      </c>
      <c r="P609" s="15" t="n"/>
      <c r="Q609" s="15" t="n">
        <v>514232.41</v>
      </c>
      <c r="R609" s="15" t="n">
        <v>1685174.55</v>
      </c>
      <c r="S609" s="15" t="n"/>
      <c r="T609" s="15" t="n"/>
      <c r="U609" s="15" t="n"/>
      <c r="V609" s="15" t="n">
        <f aca="false" ca="false" dt2D="false" dtr="false" t="normal">$M609/($J609+$K609)</f>
        <v>4609.829996001599</v>
      </c>
      <c r="W609" s="15" t="n">
        <f aca="false" ca="false" dt2D="false" dtr="false" t="normal">$M609/($J609+$K609)</f>
        <v>4609.829996001599</v>
      </c>
      <c r="X609" s="12" t="n">
        <v>2026</v>
      </c>
      <c r="Y609" s="15" t="n"/>
      <c r="Z609" s="28" t="n">
        <f aca="false" ca="false" dt2D="false" dtr="false" t="normal">AC609-R609-R225</f>
        <v>0</v>
      </c>
      <c r="AA609" s="30" t="n">
        <v>305446.75</v>
      </c>
      <c r="AB609" s="30" t="n">
        <f aca="false" ca="false" dt2D="false" dtr="false" t="normal">+(J609*12.71+K609*25.41)*12</f>
        <v>208785.66</v>
      </c>
      <c r="AC609" s="30" t="n">
        <f aca="false" ca="false" dt2D="false" dtr="false" t="normal">+(J609*12.71+K609*25.41)*12*30</f>
        <v>6263569.8</v>
      </c>
      <c r="AD609" s="4" t="n"/>
      <c r="AF609" s="33" t="n"/>
    </row>
    <row customHeight="true" ht="12.75" outlineLevel="0" r="610">
      <c r="A610" s="8" t="n">
        <f aca="false" ca="false" dt2D="false" dtr="false" t="normal">+A609+1</f>
        <v>570</v>
      </c>
      <c r="B610" s="8" t="n">
        <f aca="false" ca="false" dt2D="false" dtr="false" t="normal">B609+1</f>
        <v>402</v>
      </c>
      <c r="C610" s="106" t="s">
        <v>128</v>
      </c>
      <c r="D610" s="8" t="s">
        <v>929</v>
      </c>
      <c r="E610" s="56" t="s">
        <v>250</v>
      </c>
      <c r="F610" s="12" t="s">
        <v>5</v>
      </c>
      <c r="G610" s="12" t="n">
        <v>4</v>
      </c>
      <c r="H610" s="12" t="n">
        <v>2</v>
      </c>
      <c r="I610" s="56" t="n">
        <v>1261.9</v>
      </c>
      <c r="J610" s="56" t="n">
        <v>1220.6</v>
      </c>
      <c r="K610" s="56" t="n">
        <v>41.3000000000002</v>
      </c>
      <c r="L610" s="55" t="n">
        <v>46</v>
      </c>
      <c r="M610" s="15" t="n">
        <f aca="false" ca="false" dt2D="false" dtr="false" t="normal">SUM(N610:R610)</f>
        <v>6353981.970000001</v>
      </c>
      <c r="N610" s="15" t="n"/>
      <c r="O610" s="15" t="n">
        <v>1743239.21</v>
      </c>
      <c r="P610" s="15" t="n"/>
      <c r="Q610" s="15" t="n">
        <v>198759.11</v>
      </c>
      <c r="R610" s="15" t="n">
        <v>4411983.65</v>
      </c>
      <c r="S610" s="15" t="n"/>
      <c r="T610" s="15" t="n"/>
      <c r="U610" s="15" t="n"/>
      <c r="V610" s="15" t="n">
        <f aca="false" ca="false" dt2D="false" dtr="false" t="normal">$M610/($J610+$K610)</f>
        <v>5035.249996037721</v>
      </c>
      <c r="W610" s="15" t="n">
        <f aca="false" ca="false" dt2D="false" dtr="false" t="normal">$M610/($J610+$K610)</f>
        <v>5035.249996037721</v>
      </c>
      <c r="X610" s="12" t="n">
        <v>2026</v>
      </c>
      <c r="Y610" s="15" t="n"/>
      <c r="Z610" s="28" t="n">
        <f aca="false" ca="false" dt2D="false" dtr="false" t="normal">AC610-R610</f>
        <v>1372256.5500000017</v>
      </c>
      <c r="AA610" s="30" t="n">
        <v>0</v>
      </c>
      <c r="AB610" s="30" t="n">
        <f aca="false" ca="false" dt2D="false" dtr="false" t="normal">+(J610*12.71+K610*25.41)*12</f>
        <v>198759.10800000007</v>
      </c>
      <c r="AC610" s="30" t="n">
        <f aca="false" ca="false" dt2D="false" dtr="false" t="normal">+(J610*12.71+K610*25.41)*12*30-'[7]Лист1'!$AQ$184</f>
        <v>5784240.200000002</v>
      </c>
      <c r="AD610" s="4" t="n"/>
      <c r="AF610" s="33" t="n"/>
    </row>
    <row customHeight="true" ht="12.75" outlineLevel="0" r="611">
      <c r="A611" s="8" t="n">
        <f aca="false" ca="false" dt2D="false" dtr="false" t="normal">+A610+1</f>
        <v>571</v>
      </c>
      <c r="B611" s="8" t="n">
        <f aca="false" ca="false" dt2D="false" dtr="false" t="normal">B610+1</f>
        <v>403</v>
      </c>
      <c r="C611" s="106" t="s">
        <v>128</v>
      </c>
      <c r="D611" s="8" t="s">
        <v>1000</v>
      </c>
      <c r="E611" s="56" t="s">
        <v>83</v>
      </c>
      <c r="F611" s="12" t="s">
        <v>5</v>
      </c>
      <c r="G611" s="12" t="n">
        <v>9</v>
      </c>
      <c r="H611" s="12" t="n">
        <v>1</v>
      </c>
      <c r="I611" s="56" t="n">
        <v>2007.5</v>
      </c>
      <c r="J611" s="56" t="n">
        <v>2007.5</v>
      </c>
      <c r="K611" s="56" t="n">
        <v>0</v>
      </c>
      <c r="L611" s="55" t="n">
        <v>78</v>
      </c>
      <c r="M611" s="15" t="n">
        <f aca="false" ca="false" dt2D="false" dtr="false" t="normal">SUM(N611:R611)</f>
        <v>13847386.990000028</v>
      </c>
      <c r="N611" s="15" t="n"/>
      <c r="O611" s="15" t="n">
        <v>1571380.54400003</v>
      </c>
      <c r="P611" s="15" t="n"/>
      <c r="Q611" s="15" t="n">
        <v>1761398.86</v>
      </c>
      <c r="R611" s="15" t="n">
        <v>10514607.586</v>
      </c>
      <c r="S611" s="15" t="n"/>
      <c r="T611" s="15" t="n"/>
      <c r="U611" s="15" t="n"/>
      <c r="V611" s="15" t="n">
        <f aca="false" ca="false" dt2D="false" dtr="false" t="normal">$M611/($J611+$K611)</f>
        <v>6897.826645080961</v>
      </c>
      <c r="W611" s="15" t="n">
        <f aca="false" ca="false" dt2D="false" dtr="false" t="normal">$M611/($J611+$K611)</f>
        <v>6897.826645080961</v>
      </c>
      <c r="X611" s="12" t="n">
        <v>2026</v>
      </c>
      <c r="Y611" s="15" t="n"/>
      <c r="Z611" s="28" t="n">
        <f aca="false" ca="false" dt2D="false" dtr="false" t="normal">AC611-R611</f>
        <v>1691795.4140000027</v>
      </c>
      <c r="AA611" s="30" t="n">
        <v>1354518.76</v>
      </c>
      <c r="AB611" s="30" t="n">
        <f aca="false" ca="false" dt2D="false" dtr="false" t="normal">+(J611*16.89+K611*28.62)*12</f>
        <v>406880.10000000003</v>
      </c>
      <c r="AC611" s="30" t="n">
        <f aca="false" ca="false" dt2D="false" dtr="false" t="normal">+(J611*16.89+K611*28.62)*12*30</f>
        <v>12206403.000000002</v>
      </c>
      <c r="AD611" s="4" t="n"/>
      <c r="AF611" s="33" t="n"/>
    </row>
    <row customHeight="true" ht="12.75" outlineLevel="0" r="612">
      <c r="A612" s="8" t="n">
        <f aca="false" ca="false" dt2D="false" dtr="false" t="normal">+A611+1</f>
        <v>572</v>
      </c>
      <c r="B612" s="8" t="n">
        <f aca="false" ca="false" dt2D="false" dtr="false" t="normal">B611+1</f>
        <v>404</v>
      </c>
      <c r="C612" s="106" t="s">
        <v>128</v>
      </c>
      <c r="D612" s="8" t="s">
        <v>133</v>
      </c>
      <c r="E612" s="56" t="s">
        <v>283</v>
      </c>
      <c r="F612" s="12" t="s">
        <v>5</v>
      </c>
      <c r="G612" s="12" t="n">
        <v>4</v>
      </c>
      <c r="H612" s="12" t="n">
        <v>2</v>
      </c>
      <c r="I612" s="56" t="n">
        <v>1240.7</v>
      </c>
      <c r="J612" s="56" t="n">
        <v>1089.9</v>
      </c>
      <c r="K612" s="56" t="n">
        <v>150.8</v>
      </c>
      <c r="L612" s="55" t="n">
        <v>48</v>
      </c>
      <c r="M612" s="15" t="n">
        <f aca="false" ca="false" dt2D="false" dtr="false" t="normal">SUM(N612:R612)</f>
        <v>10353722.07</v>
      </c>
      <c r="N612" s="15" t="n"/>
      <c r="O612" s="15" t="n">
        <v>4635824.29</v>
      </c>
      <c r="P612" s="15" t="n"/>
      <c r="Q612" s="15" t="n">
        <v>212213.48</v>
      </c>
      <c r="R612" s="15" t="n">
        <v>5505684.3</v>
      </c>
      <c r="S612" s="15" t="n"/>
      <c r="T612" s="15" t="n"/>
      <c r="U612" s="15" t="n"/>
      <c r="V612" s="15" t="n">
        <f aca="false" ca="false" dt2D="false" dtr="false" t="normal">$M612/($J612+$K612)</f>
        <v>8345.064939147256</v>
      </c>
      <c r="W612" s="15" t="n">
        <f aca="false" ca="false" dt2D="false" dtr="false" t="normal">$M612/($J612+$K612)</f>
        <v>8345.064939147256</v>
      </c>
      <c r="X612" s="12" t="n">
        <v>2026</v>
      </c>
      <c r="Y612" s="15" t="n"/>
      <c r="Z612" s="28" t="n">
        <f aca="false" ca="false" dt2D="false" dtr="false" t="normal">AC612-R612</f>
        <v>0</v>
      </c>
      <c r="AA612" s="30" t="n">
        <v>0</v>
      </c>
      <c r="AB612" s="30" t="n">
        <f aca="false" ca="false" dt2D="false" dtr="false" t="normal">+(J612*12.71+K612*25.41)*12</f>
        <v>212213.48400000003</v>
      </c>
      <c r="AC612" s="30" t="n">
        <f aca="false" ca="false" dt2D="false" dtr="false" t="normal">+(J612*12.71+K612*25.41)*12*30-'[7]Лист1'!$AQ$187</f>
        <v>5505684.300000001</v>
      </c>
      <c r="AD612" s="4" t="n"/>
      <c r="AF612" s="33" t="n"/>
    </row>
    <row customHeight="true" ht="12.75" outlineLevel="0" r="613">
      <c r="A613" s="8" t="n">
        <f aca="false" ca="false" dt2D="false" dtr="false" t="normal">+A612+1</f>
        <v>573</v>
      </c>
      <c r="B613" s="8" t="n">
        <f aca="false" ca="false" dt2D="false" dtr="false" t="normal">B612+1</f>
        <v>405</v>
      </c>
      <c r="C613" s="106" t="s">
        <v>128</v>
      </c>
      <c r="D613" s="8" t="s">
        <v>135</v>
      </c>
      <c r="E613" s="56" t="s">
        <v>274</v>
      </c>
      <c r="F613" s="12" t="s">
        <v>5</v>
      </c>
      <c r="G613" s="12" t="n">
        <v>4</v>
      </c>
      <c r="H613" s="12" t="n">
        <v>2</v>
      </c>
      <c r="I613" s="56" t="n">
        <v>1419.91</v>
      </c>
      <c r="J613" s="56" t="n">
        <v>1089.91</v>
      </c>
      <c r="K613" s="56" t="n">
        <v>330</v>
      </c>
      <c r="L613" s="55" t="n">
        <v>53</v>
      </c>
      <c r="M613" s="15" t="n">
        <f aca="false" ca="false" dt2D="false" dtr="false" t="normal">SUM(N613:R613)</f>
        <v>11431709.620000001</v>
      </c>
      <c r="N613" s="15" t="n"/>
      <c r="O613" s="15" t="n">
        <v>4946834.49</v>
      </c>
      <c r="P613" s="15" t="n"/>
      <c r="Q613" s="15" t="n">
        <v>1057338.1</v>
      </c>
      <c r="R613" s="15" t="n">
        <v>5427537.03</v>
      </c>
      <c r="S613" s="15" t="n"/>
      <c r="T613" s="15" t="n"/>
      <c r="U613" s="15" t="n"/>
      <c r="V613" s="15" t="n">
        <f aca="false" ca="false" dt2D="false" dtr="false" t="normal">$M613/($J613+$K613)</f>
        <v>8051.010007676543</v>
      </c>
      <c r="W613" s="15" t="n">
        <f aca="false" ca="false" dt2D="false" dtr="false" t="normal">$M613/($J613+$K613)</f>
        <v>8051.010007676543</v>
      </c>
      <c r="X613" s="12" t="n">
        <v>2026</v>
      </c>
      <c r="Y613" s="15" t="n"/>
      <c r="Z613" s="28" t="n">
        <f aca="false" ca="false" dt2D="false" dtr="false" t="normal">AC613-R613</f>
        <v>2578163.166</v>
      </c>
      <c r="AA613" s="30" t="n">
        <v>790481.43</v>
      </c>
      <c r="AB613" s="30" t="n">
        <f aca="false" ca="false" dt2D="false" dtr="false" t="normal">+(J613*12.71+K613*25.41)*12</f>
        <v>266856.6732</v>
      </c>
      <c r="AC613" s="30" t="n">
        <f aca="false" ca="false" dt2D="false" dtr="false" t="normal">+(J613*12.71+K613*25.41)*12*30</f>
        <v>8005700.196</v>
      </c>
      <c r="AD613" s="4" t="n"/>
      <c r="AF613" s="33" t="n"/>
    </row>
    <row customHeight="true" ht="12.75" outlineLevel="0" r="614">
      <c r="A614" s="8" t="n">
        <f aca="false" ca="false" dt2D="false" dtr="false" t="normal">+A613+1</f>
        <v>574</v>
      </c>
      <c r="B614" s="8" t="n">
        <f aca="false" ca="false" dt2D="false" dtr="false" t="normal">B613+1</f>
        <v>406</v>
      </c>
      <c r="C614" s="106" t="s">
        <v>128</v>
      </c>
      <c r="D614" s="8" t="s">
        <v>519</v>
      </c>
      <c r="E614" s="56" t="s">
        <v>283</v>
      </c>
      <c r="F614" s="12" t="s">
        <v>5</v>
      </c>
      <c r="G614" s="12" t="n">
        <v>4</v>
      </c>
      <c r="H614" s="12" t="n">
        <v>2</v>
      </c>
      <c r="I614" s="56" t="n">
        <v>1257.1</v>
      </c>
      <c r="J614" s="56" t="n">
        <v>1257.1</v>
      </c>
      <c r="K614" s="56" t="n">
        <v>0</v>
      </c>
      <c r="L614" s="55" t="n">
        <v>53</v>
      </c>
      <c r="M614" s="15" t="n">
        <f aca="false" ca="false" dt2D="false" dtr="false" t="normal">SUM(N614:R614)</f>
        <v>6150575.45</v>
      </c>
      <c r="N614" s="15" t="n"/>
      <c r="O614" s="15" t="n">
        <v>2631463.57</v>
      </c>
      <c r="P614" s="15" t="n"/>
      <c r="Q614" s="15" t="n">
        <v>1009686.16</v>
      </c>
      <c r="R614" s="15" t="n">
        <v>2509425.72</v>
      </c>
      <c r="S614" s="15" t="n"/>
      <c r="T614" s="15" t="n"/>
      <c r="U614" s="15" t="n"/>
      <c r="V614" s="15" t="n">
        <f aca="false" ca="false" dt2D="false" dtr="false" t="normal">$M614/($J614+$K614)</f>
        <v>4892.669994431629</v>
      </c>
      <c r="W614" s="15" t="n">
        <f aca="false" ca="false" dt2D="false" dtr="false" t="normal">$M614/($J614+$K614)</f>
        <v>4892.669994431629</v>
      </c>
      <c r="X614" s="12" t="n">
        <v>2026</v>
      </c>
      <c r="Y614" s="15" t="n"/>
      <c r="Z614" s="28" t="n">
        <f aca="false" ca="false" dt2D="false" dtr="false" t="normal">AC614-R614-R227</f>
        <v>0</v>
      </c>
      <c r="AA614" s="30" t="n">
        <v>817953.27</v>
      </c>
      <c r="AB614" s="30" t="n">
        <f aca="false" ca="false" dt2D="false" dtr="false" t="normal">+(J614*12.71+K614*25.41)*12</f>
        <v>191732.892</v>
      </c>
      <c r="AC614" s="30" t="n">
        <f aca="false" ca="false" dt2D="false" dtr="false" t="normal">+(J614*12.71+K614*25.41)*12*30</f>
        <v>5751986.76</v>
      </c>
      <c r="AD614" s="4" t="n"/>
      <c r="AF614" s="33" t="n"/>
    </row>
    <row customHeight="true" ht="12.75" outlineLevel="0" r="615">
      <c r="A615" s="8" t="n">
        <f aca="false" ca="false" dt2D="false" dtr="false" t="normal">+A614+1</f>
        <v>575</v>
      </c>
      <c r="B615" s="8" t="n">
        <f aca="false" ca="false" dt2D="false" dtr="false" t="normal">B614+1</f>
        <v>407</v>
      </c>
      <c r="C615" s="106" t="s">
        <v>128</v>
      </c>
      <c r="D615" s="8" t="s">
        <v>1003</v>
      </c>
      <c r="E615" s="56" t="s">
        <v>117</v>
      </c>
      <c r="F615" s="12" t="s">
        <v>5</v>
      </c>
      <c r="G615" s="12" t="n">
        <v>9</v>
      </c>
      <c r="H615" s="12" t="n">
        <v>1</v>
      </c>
      <c r="I615" s="56" t="n">
        <v>2007</v>
      </c>
      <c r="J615" s="56" t="n">
        <v>2007</v>
      </c>
      <c r="K615" s="56" t="n">
        <v>0</v>
      </c>
      <c r="L615" s="55" t="n">
        <v>82</v>
      </c>
      <c r="M615" s="15" t="n">
        <f aca="false" ca="false" dt2D="false" dtr="false" t="normal">SUM(N615:R615)</f>
        <v>3296706.59</v>
      </c>
      <c r="N615" s="15" t="n"/>
      <c r="O615" s="15" t="n"/>
      <c r="P615" s="15" t="n"/>
      <c r="Q615" s="15" t="n">
        <v>406778.76</v>
      </c>
      <c r="R615" s="15" t="n">
        <v>2889927.83</v>
      </c>
      <c r="S615" s="15" t="n"/>
      <c r="T615" s="15" t="n"/>
      <c r="U615" s="15" t="n"/>
      <c r="V615" s="15" t="n">
        <f aca="false" ca="false" dt2D="false" dtr="false" t="normal">$M615/($J615+$K615)</f>
        <v>1642.6041803687094</v>
      </c>
      <c r="W615" s="15" t="n">
        <f aca="false" ca="false" dt2D="false" dtr="false" t="normal">$M615/($J615+$K615)</f>
        <v>1642.6041803687094</v>
      </c>
      <c r="X615" s="12" t="n">
        <v>2026</v>
      </c>
      <c r="Y615" s="15" t="n"/>
      <c r="Z615" s="28" t="n">
        <f aca="false" ca="false" dt2D="false" dtr="false" t="normal">AC615-R615</f>
        <v>7075863.790000001</v>
      </c>
      <c r="AA615" s="30" t="n">
        <v>0</v>
      </c>
      <c r="AB615" s="30" t="n">
        <f aca="false" ca="false" dt2D="false" dtr="false" t="normal">+(J615*16.89+K615*28.62)*12</f>
        <v>406778.76</v>
      </c>
      <c r="AC615" s="30" t="n">
        <f aca="false" ca="false" dt2D="false" dtr="false" t="normal">+(J615*16.89+K615*28.62)*12*30-'[7]Лист1'!$AQ$190</f>
        <v>9965791.620000001</v>
      </c>
      <c r="AD615" s="4" t="n"/>
      <c r="AF615" s="33" t="n"/>
    </row>
    <row customHeight="true" ht="12.75" outlineLevel="0" r="616">
      <c r="A616" s="8" t="n">
        <f aca="false" ca="false" dt2D="false" dtr="false" t="normal">+A615+1</f>
        <v>576</v>
      </c>
      <c r="B616" s="8" t="n">
        <f aca="false" ca="false" dt2D="false" dtr="false" t="normal">B615+1</f>
        <v>408</v>
      </c>
      <c r="C616" s="106" t="s">
        <v>128</v>
      </c>
      <c r="D616" s="8" t="s">
        <v>1004</v>
      </c>
      <c r="E616" s="55" t="s">
        <v>349</v>
      </c>
      <c r="F616" s="12" t="s">
        <v>5</v>
      </c>
      <c r="G616" s="12" t="n">
        <v>4</v>
      </c>
      <c r="H616" s="12" t="n">
        <v>2</v>
      </c>
      <c r="I616" s="56" t="n">
        <v>1409.7</v>
      </c>
      <c r="J616" s="56" t="n">
        <v>1248.2</v>
      </c>
      <c r="K616" s="56" t="n">
        <v>80.8999999999999</v>
      </c>
      <c r="L616" s="55" t="n">
        <v>51</v>
      </c>
      <c r="M616" s="15" t="n">
        <f aca="false" ca="false" dt2D="false" dtr="false" t="normal">SUM(N616:S616)</f>
        <v>2128746.87</v>
      </c>
      <c r="N616" s="15" t="n"/>
      <c r="O616" s="15" t="n"/>
      <c r="P616" s="15" t="n"/>
      <c r="Q616" s="15" t="n">
        <v>215043.49</v>
      </c>
      <c r="R616" s="15" t="n">
        <v>1913703.38</v>
      </c>
      <c r="S616" s="15" t="n"/>
      <c r="T616" s="15" t="n"/>
      <c r="U616" s="15" t="n"/>
      <c r="V616" s="15" t="n">
        <f aca="false" ca="false" dt2D="false" dtr="false" t="normal">$M616/($J616+$K616)</f>
        <v>1601.645376570612</v>
      </c>
      <c r="W616" s="15" t="n">
        <f aca="false" ca="false" dt2D="false" dtr="false" t="normal">$M616/($J616+$K616)</f>
        <v>1601.645376570612</v>
      </c>
      <c r="X616" s="12" t="n">
        <v>2026</v>
      </c>
      <c r="Y616" s="15" t="n"/>
      <c r="Z616" s="28" t="n">
        <f aca="false" ca="false" dt2D="false" dtr="false" t="normal">AC616-R616</f>
        <v>4168694.1499999994</v>
      </c>
      <c r="AA616" s="30" t="n">
        <v>0</v>
      </c>
      <c r="AB616" s="30" t="n">
        <f aca="false" ca="false" dt2D="false" dtr="false" t="normal">+(J616*12.71+K616*25.41)*12</f>
        <v>215043.49199999997</v>
      </c>
      <c r="AC616" s="30" t="n">
        <f aca="false" ca="false" dt2D="false" dtr="false" t="normal">+(J616*12.71+K616*25.41)*12*30-'[7]Лист1'!$AQ$191</f>
        <v>6082397.529999999</v>
      </c>
      <c r="AG616" s="57" t="n"/>
      <c r="AH616" s="57" t="n"/>
    </row>
    <row customHeight="true" ht="12.75" outlineLevel="0" r="617">
      <c r="A617" s="8" t="n">
        <f aca="false" ca="false" dt2D="false" dtr="false" t="normal">+A616+1</f>
        <v>577</v>
      </c>
      <c r="B617" s="8" t="s">
        <v>192</v>
      </c>
      <c r="C617" s="106" t="s">
        <v>128</v>
      </c>
      <c r="D617" s="8" t="s">
        <v>341</v>
      </c>
      <c r="E617" s="56" t="s">
        <v>349</v>
      </c>
      <c r="F617" s="12" t="s">
        <v>5</v>
      </c>
      <c r="G617" s="12" t="n">
        <v>4</v>
      </c>
      <c r="H617" s="12" t="n">
        <v>2</v>
      </c>
      <c r="I617" s="56" t="n">
        <v>1322.8</v>
      </c>
      <c r="J617" s="56" t="n">
        <v>1280.1</v>
      </c>
      <c r="K617" s="56" t="n">
        <v>42.7</v>
      </c>
      <c r="L617" s="55" t="n">
        <v>67</v>
      </c>
      <c r="M617" s="15" t="n">
        <f aca="false" ca="false" dt2D="false" dtr="false" t="normal">SUM(N617:R617)</f>
        <v>4177852.15</v>
      </c>
      <c r="N617" s="15" t="n"/>
      <c r="O617" s="15" t="n">
        <v>1812319.98</v>
      </c>
      <c r="P617" s="15" t="n"/>
      <c r="Q617" s="15" t="n"/>
      <c r="R617" s="15" t="n">
        <v>2365532.17</v>
      </c>
      <c r="S617" s="15" t="n"/>
      <c r="T617" s="15" t="n"/>
      <c r="U617" s="15" t="n"/>
      <c r="V617" s="15" t="n">
        <f aca="false" ca="false" dt2D="false" dtr="false" t="normal">$M617/($J617+$K617)</f>
        <v>3158.3399984880557</v>
      </c>
      <c r="W617" s="15" t="n">
        <f aca="false" ca="false" dt2D="false" dtr="false" t="normal">$M617/($J617+$K617)</f>
        <v>3158.3399984880557</v>
      </c>
      <c r="X617" s="12" t="n">
        <v>2026</v>
      </c>
      <c r="Y617" s="15" t="n"/>
      <c r="Z617" s="28" t="n">
        <f aca="false" ca="false" dt2D="false" dtr="false" t="normal">AC617-R617</f>
        <v>3882295.91</v>
      </c>
      <c r="AA617" s="30" t="n">
        <v>0</v>
      </c>
      <c r="AB617" s="30" t="n">
        <f aca="false" ca="false" dt2D="false" dtr="false" t="normal">+(J617*12.71+K617*25.41)*12</f>
        <v>208260.93600000002</v>
      </c>
      <c r="AC617" s="30" t="n">
        <f aca="false" ca="false" dt2D="false" dtr="false" t="normal">+(J617*12.71+K617*25.41)*12*30</f>
        <v>6247828.08</v>
      </c>
      <c r="AD617" s="4" t="n"/>
      <c r="AF617" s="33" t="n"/>
    </row>
    <row customHeight="true" ht="12.75" outlineLevel="0" r="618">
      <c r="A618" s="8" t="n">
        <f aca="false" ca="false" dt2D="false" dtr="false" t="normal">+A617+1</f>
        <v>578</v>
      </c>
      <c r="B618" s="8" t="s">
        <v>192</v>
      </c>
      <c r="C618" s="106" t="s">
        <v>128</v>
      </c>
      <c r="D618" s="8" t="s">
        <v>345</v>
      </c>
      <c r="E618" s="56" t="s">
        <v>228</v>
      </c>
      <c r="F618" s="12" t="s">
        <v>5</v>
      </c>
      <c r="G618" s="12" t="n">
        <v>4</v>
      </c>
      <c r="H618" s="12" t="n">
        <v>2</v>
      </c>
      <c r="I618" s="56" t="n">
        <v>1288.25</v>
      </c>
      <c r="J618" s="56" t="n">
        <v>1288.25</v>
      </c>
      <c r="K618" s="56" t="n">
        <v>0</v>
      </c>
      <c r="L618" s="55" t="n">
        <v>53</v>
      </c>
      <c r="M618" s="15" t="n">
        <f aca="false" ca="false" dt2D="false" dtr="false" t="normal">SUM(N618:R618)</f>
        <v>4068731.5</v>
      </c>
      <c r="N618" s="15" t="n"/>
      <c r="O618" s="15" t="n">
        <v>2069979.4</v>
      </c>
      <c r="P618" s="15" t="n"/>
      <c r="Q618" s="15" t="n">
        <v>196483.89</v>
      </c>
      <c r="R618" s="15" t="n">
        <v>1802268.21</v>
      </c>
      <c r="S618" s="15" t="n"/>
      <c r="T618" s="15" t="n"/>
      <c r="U618" s="15" t="n"/>
      <c r="V618" s="15" t="n">
        <f aca="false" ca="false" dt2D="false" dtr="false" t="normal">$M618/($J618+$K618)</f>
        <v>3158.3399961187656</v>
      </c>
      <c r="W618" s="15" t="n">
        <f aca="false" ca="false" dt2D="false" dtr="false" t="normal">$M618/($J618+$K618)</f>
        <v>3158.3399961187656</v>
      </c>
      <c r="X618" s="12" t="n">
        <v>2026</v>
      </c>
      <c r="Y618" s="15" t="n"/>
      <c r="Z618" s="28" t="n">
        <f aca="false" ca="false" dt2D="false" dtr="false" t="normal">AC618-R618</f>
        <v>4092248.49</v>
      </c>
      <c r="AA618" s="30" t="n">
        <v>0</v>
      </c>
      <c r="AB618" s="30" t="n">
        <f aca="false" ca="false" dt2D="false" dtr="false" t="normal">+(J618*12.71+K618*25.41)*12</f>
        <v>196483.89</v>
      </c>
      <c r="AC618" s="30" t="n">
        <f aca="false" ca="false" dt2D="false" dtr="false" t="normal">+(J618*12.71+K618*25.41)*12*30</f>
        <v>5894516.7</v>
      </c>
      <c r="AD618" s="4" t="n"/>
      <c r="AF618" s="33" t="n"/>
    </row>
    <row customHeight="true" ht="12.75" outlineLevel="0" r="619">
      <c r="A619" s="8" t="n">
        <f aca="false" ca="false" dt2D="false" dtr="false" t="normal">+A618+1</f>
        <v>579</v>
      </c>
      <c r="B619" s="8" t="n">
        <f aca="false" ca="false" dt2D="false" dtr="false" t="normal">B616+1</f>
        <v>409</v>
      </c>
      <c r="C619" s="106" t="s">
        <v>128</v>
      </c>
      <c r="D619" s="8" t="s">
        <v>137</v>
      </c>
      <c r="E619" s="56" t="s">
        <v>228</v>
      </c>
      <c r="F619" s="12" t="s">
        <v>5</v>
      </c>
      <c r="G619" s="12" t="n">
        <v>4</v>
      </c>
      <c r="H619" s="12" t="n">
        <v>2</v>
      </c>
      <c r="I619" s="56" t="n">
        <v>1284</v>
      </c>
      <c r="J619" s="56" t="n">
        <v>1284</v>
      </c>
      <c r="K619" s="56" t="n">
        <v>0</v>
      </c>
      <c r="L619" s="55" t="n">
        <v>70</v>
      </c>
      <c r="M619" s="15" t="n">
        <f aca="false" ca="false" dt2D="false" dtr="false" t="normal">SUM(N619:R619)</f>
        <v>4055308.56</v>
      </c>
      <c r="N619" s="15" t="n"/>
      <c r="O619" s="15" t="n">
        <v>3423301.06</v>
      </c>
      <c r="P619" s="15" t="n"/>
      <c r="Q619" s="15" t="n">
        <v>632007.5</v>
      </c>
      <c r="R619" s="15" t="n"/>
      <c r="S619" s="15" t="n"/>
      <c r="T619" s="15" t="n"/>
      <c r="U619" s="15" t="n"/>
      <c r="V619" s="15" t="n">
        <f aca="false" ca="false" dt2D="false" dtr="false" t="normal">$M619/($J619+$K619)</f>
        <v>3158.34</v>
      </c>
      <c r="W619" s="15" t="n">
        <f aca="false" ca="false" dt2D="false" dtr="false" t="normal">$M619/($J619+$K619)</f>
        <v>3158.34</v>
      </c>
      <c r="X619" s="12" t="n">
        <v>2026</v>
      </c>
      <c r="Y619" s="15" t="n"/>
      <c r="Z619" s="28" t="n">
        <f aca="false" ca="false" dt2D="false" dtr="false" t="normal">AC619-R619</f>
        <v>5875070.4</v>
      </c>
      <c r="AA619" s="30" t="n">
        <v>436171.82</v>
      </c>
      <c r="AB619" s="30" t="n">
        <f aca="false" ca="false" dt2D="false" dtr="false" t="normal">+(J619*12.71+K619*25.41)*12</f>
        <v>195835.68000000002</v>
      </c>
      <c r="AC619" s="30" t="n">
        <f aca="false" ca="false" dt2D="false" dtr="false" t="normal">+(J619*12.71+K619*25.41)*12*30</f>
        <v>5875070.4</v>
      </c>
      <c r="AD619" s="4" t="n"/>
      <c r="AF619" s="33" t="n"/>
    </row>
    <row customHeight="true" ht="12.75" outlineLevel="0" r="620">
      <c r="A620" s="8" t="n">
        <f aca="false" ca="false" dt2D="false" dtr="false" t="normal">+A619+1</f>
        <v>580</v>
      </c>
      <c r="B620" s="8" t="n">
        <f aca="false" ca="false" dt2D="false" dtr="false" t="normal">+B619+1</f>
        <v>410</v>
      </c>
      <c r="C620" s="106" t="s">
        <v>128</v>
      </c>
      <c r="D620" s="8" t="s">
        <v>520</v>
      </c>
      <c r="E620" s="56" t="s">
        <v>228</v>
      </c>
      <c r="F620" s="12" t="s">
        <v>5</v>
      </c>
      <c r="G620" s="12" t="n">
        <v>4</v>
      </c>
      <c r="H620" s="12" t="n">
        <v>2</v>
      </c>
      <c r="I620" s="56" t="n">
        <v>1279.2</v>
      </c>
      <c r="J620" s="56" t="n">
        <v>1279.2</v>
      </c>
      <c r="K620" s="56" t="n">
        <v>0</v>
      </c>
      <c r="L620" s="55" t="n">
        <v>66</v>
      </c>
      <c r="M620" s="15" t="n">
        <f aca="false" ca="false" dt2D="false" dtr="false" t="normal">SUM(N620:R620)</f>
        <v>4040148.529999999</v>
      </c>
      <c r="N620" s="15" t="n"/>
      <c r="O620" s="15" t="n">
        <v>2977683.53</v>
      </c>
      <c r="P620" s="15" t="n"/>
      <c r="Q620" s="15" t="n">
        <v>751054.64</v>
      </c>
      <c r="R620" s="15" t="n">
        <v>311410.359999999</v>
      </c>
      <c r="S620" s="15" t="n"/>
      <c r="T620" s="15" t="n"/>
      <c r="U620" s="15" t="n"/>
      <c r="V620" s="15" t="n">
        <f aca="false" ca="false" dt2D="false" dtr="false" t="normal">$M620/($J620+$K620)</f>
        <v>3158.340001563476</v>
      </c>
      <c r="W620" s="15" t="n">
        <f aca="false" ca="false" dt2D="false" dtr="false" t="normal">$M620/($J620+$K620)</f>
        <v>3158.340001563476</v>
      </c>
      <c r="X620" s="12" t="n">
        <v>2026</v>
      </c>
      <c r="Y620" s="15" t="n"/>
      <c r="Z620" s="28" t="n">
        <f aca="false" ca="false" dt2D="false" dtr="false" t="normal">AC620-R620-R228</f>
        <v>0</v>
      </c>
      <c r="AA620" s="30" t="n">
        <v>555951.06</v>
      </c>
      <c r="AB620" s="30" t="n">
        <f aca="false" ca="false" dt2D="false" dtr="false" t="normal">+(J620*12.71+K620*25.41)*12</f>
        <v>195103.58400000003</v>
      </c>
      <c r="AC620" s="30" t="n">
        <f aca="false" ca="false" dt2D="false" dtr="false" t="normal">+(J620*12.71+K620*25.41)*12*30</f>
        <v>5853107.520000001</v>
      </c>
      <c r="AD620" s="4" t="n"/>
      <c r="AF620" s="33" t="n"/>
    </row>
    <row customHeight="true" ht="12.75" outlineLevel="0" r="621">
      <c r="A621" s="8" t="n">
        <f aca="false" ca="false" dt2D="false" dtr="false" t="normal">+A620+1</f>
        <v>581</v>
      </c>
      <c r="B621" s="8" t="n">
        <f aca="false" ca="false" dt2D="false" dtr="false" t="normal">+B620+1</f>
        <v>411</v>
      </c>
      <c r="C621" s="106" t="s">
        <v>128</v>
      </c>
      <c r="D621" s="8" t="s">
        <v>138</v>
      </c>
      <c r="E621" s="56" t="s">
        <v>228</v>
      </c>
      <c r="F621" s="12" t="s">
        <v>5</v>
      </c>
      <c r="G621" s="12" t="n">
        <v>4</v>
      </c>
      <c r="H621" s="12" t="n">
        <v>2</v>
      </c>
      <c r="I621" s="56" t="n">
        <v>1360</v>
      </c>
      <c r="J621" s="56" t="n">
        <v>1360</v>
      </c>
      <c r="K621" s="56" t="n">
        <v>0</v>
      </c>
      <c r="L621" s="55" t="n">
        <v>56</v>
      </c>
      <c r="M621" s="15" t="n">
        <f aca="false" ca="false" dt2D="false" dtr="false" t="normal">SUM(N621:R621)</f>
        <v>4295342.4</v>
      </c>
      <c r="N621" s="15" t="n"/>
      <c r="O621" s="15" t="n">
        <v>3569485.25</v>
      </c>
      <c r="P621" s="15" t="n"/>
      <c r="Q621" s="15" t="n">
        <v>725857.15</v>
      </c>
      <c r="R621" s="15" t="n"/>
      <c r="S621" s="15" t="n"/>
      <c r="T621" s="15" t="n"/>
      <c r="U621" s="15" t="n"/>
      <c r="V621" s="15" t="n">
        <f aca="false" ca="false" dt2D="false" dtr="false" t="normal">$M621/($J621+$K621)</f>
        <v>3158.34</v>
      </c>
      <c r="W621" s="15" t="n">
        <f aca="false" ca="false" dt2D="false" dtr="false" t="normal">$M621/($J621+$K621)</f>
        <v>3158.34</v>
      </c>
      <c r="X621" s="12" t="n">
        <v>2026</v>
      </c>
      <c r="Y621" s="15" t="n"/>
      <c r="Z621" s="28" t="n">
        <f aca="false" ca="false" dt2D="false" dtr="false" t="normal">AC621-R621</f>
        <v>6222816</v>
      </c>
      <c r="AA621" s="30" t="n">
        <v>518429.95</v>
      </c>
      <c r="AB621" s="30" t="n">
        <f aca="false" ca="false" dt2D="false" dtr="false" t="normal">+(J621*12.71+K621*25.41)*12</f>
        <v>207427.2</v>
      </c>
      <c r="AC621" s="30" t="n">
        <f aca="false" ca="false" dt2D="false" dtr="false" t="normal">+(J621*12.71+K621*25.41)*12*30</f>
        <v>6222816</v>
      </c>
      <c r="AD621" s="4" t="n"/>
      <c r="AF621" s="33" t="n"/>
    </row>
    <row customHeight="true" ht="12.75" outlineLevel="0" r="622">
      <c r="A622" s="8" t="n">
        <f aca="false" ca="false" dt2D="false" dtr="false" t="normal">+A621+1</f>
        <v>582</v>
      </c>
      <c r="B622" s="8" t="n">
        <f aca="false" ca="false" dt2D="false" dtr="false" t="normal">+B621+1</f>
        <v>412</v>
      </c>
      <c r="C622" s="106" t="s">
        <v>128</v>
      </c>
      <c r="D622" s="8" t="s">
        <v>935</v>
      </c>
      <c r="E622" s="56" t="s">
        <v>228</v>
      </c>
      <c r="F622" s="12" t="s">
        <v>5</v>
      </c>
      <c r="G622" s="12" t="n">
        <v>4</v>
      </c>
      <c r="H622" s="12" t="n">
        <v>3</v>
      </c>
      <c r="I622" s="56" t="n">
        <v>2035.1</v>
      </c>
      <c r="J622" s="56" t="n">
        <v>1988.4</v>
      </c>
      <c r="K622" s="56" t="n">
        <v>46.6999999999998</v>
      </c>
      <c r="L622" s="55" t="n">
        <v>101</v>
      </c>
      <c r="M622" s="15" t="n">
        <f aca="false" ca="false" dt2D="false" dtr="false" t="normal">SUM(N622:R622)</f>
        <v>2923156.59</v>
      </c>
      <c r="N622" s="15" t="n"/>
      <c r="O622" s="15" t="n"/>
      <c r="P622" s="15" t="n"/>
      <c r="Q622" s="15" t="n">
        <v>317510.53</v>
      </c>
      <c r="R622" s="15" t="n">
        <v>2605646.06</v>
      </c>
      <c r="S622" s="15" t="n"/>
      <c r="T622" s="15" t="n"/>
      <c r="U622" s="15" t="n"/>
      <c r="V622" s="15" t="n">
        <f aca="false" ca="false" dt2D="false" dtr="false" t="normal">$M622/($J622+$K622)</f>
        <v>1436.3700014741291</v>
      </c>
      <c r="W622" s="15" t="n">
        <f aca="false" ca="false" dt2D="false" dtr="false" t="normal">$M622/($J622+$K622)</f>
        <v>1436.3700014741291</v>
      </c>
      <c r="X622" s="12" t="n">
        <v>2026</v>
      </c>
      <c r="Y622" s="15" t="n"/>
      <c r="Z622" s="28" t="n">
        <f aca="false" ca="false" dt2D="false" dtr="false" t="normal">AC622-R622</f>
        <v>586304.9299999992</v>
      </c>
      <c r="AA622" s="30" t="n">
        <v>0</v>
      </c>
      <c r="AB622" s="30" t="n">
        <f aca="false" ca="false" dt2D="false" dtr="false" t="normal">+(J622*12.71+K622*25.41)*12</f>
        <v>317510.53199999995</v>
      </c>
      <c r="AC622" s="30" t="n">
        <f aca="false" ca="false" dt2D="false" dtr="false" t="normal">+(J622*12.71+K622*25.41)*12*30-'[7]Лист1'!$AQ$198</f>
        <v>3191950.9899999993</v>
      </c>
      <c r="AD622" s="4" t="n"/>
      <c r="AF622" s="33" t="n"/>
    </row>
    <row customHeight="true" ht="12.75" outlineLevel="0" r="623">
      <c r="A623" s="8" t="n">
        <f aca="false" ca="false" dt2D="false" dtr="false" t="normal">+A622+1</f>
        <v>583</v>
      </c>
      <c r="B623" s="8" t="n">
        <f aca="false" ca="false" dt2D="false" dtr="false" t="normal">+B622+1</f>
        <v>413</v>
      </c>
      <c r="C623" s="106" t="s">
        <v>128</v>
      </c>
      <c r="D623" s="8" t="s">
        <v>937</v>
      </c>
      <c r="E623" s="55" t="s">
        <v>122</v>
      </c>
      <c r="F623" s="12" t="s">
        <v>5</v>
      </c>
      <c r="G623" s="12" t="n">
        <v>5</v>
      </c>
      <c r="H623" s="12" t="n">
        <v>6</v>
      </c>
      <c r="I623" s="56" t="n">
        <v>5494.57</v>
      </c>
      <c r="J623" s="56" t="n">
        <v>4425.17</v>
      </c>
      <c r="K623" s="56" t="n">
        <v>1069.4</v>
      </c>
      <c r="L623" s="55" t="n">
        <v>214</v>
      </c>
      <c r="M623" s="15" t="n">
        <f aca="false" ca="false" dt2D="false" dtr="false" t="normal">SUM(N623:S623)</f>
        <v>18590300.36</v>
      </c>
      <c r="N623" s="15" t="n"/>
      <c r="O623" s="15" t="n"/>
      <c r="P623" s="15" t="n"/>
      <c r="Q623" s="15" t="n">
        <v>4583878.37</v>
      </c>
      <c r="R623" s="15" t="n">
        <v>14006421.99</v>
      </c>
      <c r="S623" s="15" t="n"/>
      <c r="T623" s="15" t="n"/>
      <c r="U623" s="15" t="n"/>
      <c r="V623" s="15" t="n">
        <f aca="false" ca="false" dt2D="false" dtr="false" t="normal">$M623/($J623+$K623)</f>
        <v>3383.394944463352</v>
      </c>
      <c r="W623" s="15" t="n">
        <f aca="false" ca="false" dt2D="false" dtr="false" t="normal">$M623/($J623+$K623)</f>
        <v>3383.394944463352</v>
      </c>
      <c r="X623" s="12" t="n">
        <v>2026</v>
      </c>
      <c r="Y623" s="15" t="n"/>
      <c r="Z623" s="28" t="n">
        <f aca="false" ca="false" dt2D="false" dtr="false" t="normal">AC623-R623</f>
        <v>16023829.302000003</v>
      </c>
      <c r="AA623" s="30" t="n">
        <v>3582869.99</v>
      </c>
      <c r="AB623" s="30" t="n">
        <f aca="false" ca="false" dt2D="false" dtr="false" t="normal">+(J623*12.71+K623*25.41)*12</f>
        <v>1001008.3764000001</v>
      </c>
      <c r="AC623" s="30" t="n">
        <f aca="false" ca="false" dt2D="false" dtr="false" t="normal">+(J623*12.71+K623*25.41)*12*30</f>
        <v>30030251.292000003</v>
      </c>
      <c r="AG623" s="57" t="n"/>
    </row>
    <row customHeight="true" ht="12.75" outlineLevel="0" r="624">
      <c r="A624" s="8" t="n">
        <f aca="false" ca="false" dt2D="false" dtr="false" t="normal">+A623+1</f>
        <v>584</v>
      </c>
      <c r="B624" s="8" t="s">
        <v>192</v>
      </c>
      <c r="C624" s="106" t="s">
        <v>128</v>
      </c>
      <c r="D624" s="8" t="s">
        <v>347</v>
      </c>
      <c r="E624" s="56" t="s">
        <v>283</v>
      </c>
      <c r="F624" s="12" t="s">
        <v>5</v>
      </c>
      <c r="G624" s="12" t="n">
        <v>4</v>
      </c>
      <c r="H624" s="12" t="n">
        <v>2</v>
      </c>
      <c r="I624" s="56" t="n">
        <v>1299.8</v>
      </c>
      <c r="J624" s="56" t="n">
        <v>951</v>
      </c>
      <c r="K624" s="56" t="n">
        <v>348.8</v>
      </c>
      <c r="L624" s="55" t="n">
        <v>39</v>
      </c>
      <c r="M624" s="15" t="n">
        <f aca="false" ca="false" dt2D="false" dtr="false" t="normal">SUM(N624:R624)</f>
        <v>4105210.33</v>
      </c>
      <c r="N624" s="15" t="n"/>
      <c r="O624" s="15" t="n">
        <v>1894860.04</v>
      </c>
      <c r="P624" s="15" t="n"/>
      <c r="Q624" s="15" t="n"/>
      <c r="R624" s="15" t="n">
        <v>2210350.29</v>
      </c>
      <c r="S624" s="15" t="n"/>
      <c r="T624" s="15" t="n"/>
      <c r="U624" s="15" t="n"/>
      <c r="V624" s="15" t="n">
        <f aca="false" ca="false" dt2D="false" dtr="false" t="normal">$M624/($J624+$K624)</f>
        <v>3158.339998461302</v>
      </c>
      <c r="W624" s="15" t="n">
        <f aca="false" ca="false" dt2D="false" dtr="false" t="normal">$M624/($J624+$K624)</f>
        <v>3158.339998461302</v>
      </c>
      <c r="X624" s="12" t="n">
        <v>2026</v>
      </c>
      <c r="Y624" s="15" t="n"/>
      <c r="Z624" s="28" t="n">
        <f aca="false" ca="false" dt2D="false" dtr="false" t="normal">AC624-R624</f>
        <v>5331728.19</v>
      </c>
      <c r="AA624" s="30" t="n">
        <v>0</v>
      </c>
      <c r="AB624" s="30" t="n">
        <f aca="false" ca="false" dt2D="false" dtr="false" t="normal">+(J624*12.71+K624*25.41)*12</f>
        <v>251402.616</v>
      </c>
      <c r="AC624" s="30" t="n">
        <f aca="false" ca="false" dt2D="false" dtr="false" t="normal">+(J624*12.71+K624*25.41)*12*30</f>
        <v>7542078.48</v>
      </c>
      <c r="AD624" s="4" t="n"/>
      <c r="AF624" s="33" t="n"/>
    </row>
    <row customHeight="true" ht="12.75" outlineLevel="0" r="625">
      <c r="A625" s="8" t="n">
        <f aca="false" ca="false" dt2D="false" dtr="false" t="normal">+A624+1</f>
        <v>585</v>
      </c>
      <c r="B625" s="8" t="n">
        <f aca="false" ca="false" dt2D="false" dtr="false" t="normal">B623+1</f>
        <v>414</v>
      </c>
      <c r="C625" s="106" t="s">
        <v>128</v>
      </c>
      <c r="D625" s="8" t="s">
        <v>523</v>
      </c>
      <c r="E625" s="56" t="s">
        <v>283</v>
      </c>
      <c r="F625" s="12" t="s">
        <v>5</v>
      </c>
      <c r="G625" s="12" t="n">
        <v>4</v>
      </c>
      <c r="H625" s="12" t="n">
        <v>2</v>
      </c>
      <c r="I625" s="56" t="n">
        <v>1253.19</v>
      </c>
      <c r="J625" s="56" t="n">
        <v>1181.29</v>
      </c>
      <c r="K625" s="56" t="n">
        <v>71.9000000000001</v>
      </c>
      <c r="L625" s="55" t="n">
        <v>60</v>
      </c>
      <c r="M625" s="15" t="n">
        <f aca="false" ca="false" dt2D="false" dtr="false" t="normal">SUM(N625:R625)</f>
        <v>3958000.1</v>
      </c>
      <c r="N625" s="15" t="n"/>
      <c r="O625" s="15" t="n">
        <v>2889813.026</v>
      </c>
      <c r="P625" s="15" t="n"/>
      <c r="Q625" s="15" t="n">
        <v>577347.79</v>
      </c>
      <c r="R625" s="15" t="n">
        <v>490839.284</v>
      </c>
      <c r="S625" s="15" t="n"/>
      <c r="T625" s="15" t="n"/>
      <c r="U625" s="15" t="n"/>
      <c r="V625" s="15" t="n">
        <f aca="false" ca="false" dt2D="false" dtr="false" t="normal">$M625/($J625+$K625)</f>
        <v>3158.3399963293673</v>
      </c>
      <c r="W625" s="15" t="n">
        <f aca="false" ca="false" dt2D="false" dtr="false" t="normal">$M625/($J625+$K625)</f>
        <v>3158.3399963293673</v>
      </c>
      <c r="X625" s="12" t="n">
        <v>2026</v>
      </c>
      <c r="Y625" s="15" t="n"/>
      <c r="Z625" s="28" t="n">
        <f aca="false" ca="false" dt2D="false" dtr="false" t="normal">AC625-R625-R230</f>
        <v>0</v>
      </c>
      <c r="AA625" s="30" t="n">
        <v>375253.69</v>
      </c>
      <c r="AB625" s="30" t="n">
        <f aca="false" ca="false" dt2D="false" dtr="false" t="normal">+(J625*12.71+K625*25.41)*12</f>
        <v>202094.09880000004</v>
      </c>
      <c r="AC625" s="30" t="n">
        <f aca="false" ca="false" dt2D="false" dtr="false" t="normal">+(J625*12.71+K625*25.41)*12*30</f>
        <v>6062822.964000002</v>
      </c>
      <c r="AD625" s="4" t="n"/>
      <c r="AF625" s="33" t="n"/>
    </row>
    <row customHeight="true" ht="12.75" outlineLevel="0" r="626">
      <c r="A626" s="8" t="n">
        <f aca="false" ca="false" dt2D="false" dtr="false" t="normal">+A625+1</f>
        <v>586</v>
      </c>
      <c r="B626" s="8" t="n">
        <f aca="false" ca="false" dt2D="false" dtr="false" t="normal">+B625+1</f>
        <v>415</v>
      </c>
      <c r="C626" s="106" t="s">
        <v>128</v>
      </c>
      <c r="D626" s="8" t="s">
        <v>528</v>
      </c>
      <c r="E626" s="56" t="s">
        <v>250</v>
      </c>
      <c r="F626" s="12" t="s">
        <v>5</v>
      </c>
      <c r="G626" s="12" t="n">
        <v>4</v>
      </c>
      <c r="H626" s="12" t="n">
        <v>2</v>
      </c>
      <c r="I626" s="56" t="n">
        <v>1276.3</v>
      </c>
      <c r="J626" s="56" t="n">
        <v>1187.9</v>
      </c>
      <c r="K626" s="56" t="n">
        <v>88.3999999999999</v>
      </c>
      <c r="L626" s="55" t="n">
        <v>51</v>
      </c>
      <c r="M626" s="15" t="n">
        <f aca="false" ca="false" dt2D="false" dtr="false" t="normal">SUM(N626:R626)</f>
        <v>4030989.34</v>
      </c>
      <c r="N626" s="15" t="n"/>
      <c r="O626" s="15" t="n">
        <v>2278696.52</v>
      </c>
      <c r="P626" s="15" t="n"/>
      <c r="Q626" s="15" t="n">
        <v>712079.82</v>
      </c>
      <c r="R626" s="15" t="n">
        <v>1040213</v>
      </c>
      <c r="S626" s="15" t="n"/>
      <c r="T626" s="15" t="n"/>
      <c r="U626" s="15" t="n"/>
      <c r="V626" s="15" t="n">
        <f aca="false" ca="false" dt2D="false" dtr="false" t="normal">$M626/($J626+$K626)</f>
        <v>3158.3399984329703</v>
      </c>
      <c r="W626" s="15" t="n">
        <f aca="false" ca="false" dt2D="false" dtr="false" t="normal">$M626/($J626+$K626)</f>
        <v>3158.3399984329703</v>
      </c>
      <c r="X626" s="12" t="n">
        <v>2026</v>
      </c>
      <c r="Y626" s="15" t="n"/>
      <c r="Z626" s="28" t="n">
        <f aca="false" ca="false" dt2D="false" dtr="false" t="normal">AC626-R626-R233</f>
        <v>0</v>
      </c>
      <c r="AA626" s="30" t="n">
        <v>503946.38</v>
      </c>
      <c r="AB626" s="30" t="n">
        <f aca="false" ca="false" dt2D="false" dtr="false" t="normal">+(J626*12.71+K626*25.41)*12</f>
        <v>208133.43600000002</v>
      </c>
      <c r="AC626" s="30" t="n">
        <f aca="false" ca="false" dt2D="false" dtr="false" t="normal">+(J626*12.71+K626*25.41)*12*30</f>
        <v>6244003.08</v>
      </c>
      <c r="AD626" s="4" t="n"/>
      <c r="AF626" s="33" t="n"/>
    </row>
    <row customHeight="true" ht="12.75" outlineLevel="0" r="627">
      <c r="A627" s="8" t="n">
        <f aca="false" ca="false" dt2D="false" dtr="false" t="normal">+A626+1</f>
        <v>587</v>
      </c>
      <c r="B627" s="8" t="n">
        <f aca="false" ca="false" dt2D="false" dtr="false" t="normal">+B626+1</f>
        <v>416</v>
      </c>
      <c r="C627" s="106" t="s">
        <v>128</v>
      </c>
      <c r="D627" s="8" t="s">
        <v>941</v>
      </c>
      <c r="E627" s="55" t="n">
        <v>1968</v>
      </c>
      <c r="F627" s="12" t="s">
        <v>5</v>
      </c>
      <c r="G627" s="12" t="n">
        <v>4</v>
      </c>
      <c r="H627" s="12" t="n">
        <v>2</v>
      </c>
      <c r="I627" s="56" t="n">
        <v>1377</v>
      </c>
      <c r="J627" s="56" t="n">
        <v>1273</v>
      </c>
      <c r="K627" s="56" t="n">
        <v>0</v>
      </c>
      <c r="L627" s="55" t="n">
        <v>50</v>
      </c>
      <c r="M627" s="15" t="n">
        <f aca="false" ca="false" dt2D="false" dtr="false" t="normal">SUM(N627:S627)</f>
        <v>11207749.16</v>
      </c>
      <c r="N627" s="15" t="n"/>
      <c r="O627" s="15" t="n">
        <v>4628215.7</v>
      </c>
      <c r="P627" s="15" t="n"/>
      <c r="Q627" s="15" t="n">
        <v>754794.66</v>
      </c>
      <c r="R627" s="15" t="n">
        <v>5824738.8</v>
      </c>
      <c r="S627" s="15" t="n"/>
      <c r="T627" s="15" t="n"/>
      <c r="U627" s="15" t="n"/>
      <c r="V627" s="15" t="n">
        <f aca="false" ca="false" dt2D="false" dtr="false" t="normal">$M627/($J627+$K627)</f>
        <v>8804.202010997644</v>
      </c>
      <c r="W627" s="15" t="n">
        <f aca="false" ca="false" dt2D="false" dtr="false" t="normal">$M627/($J627+$K627)</f>
        <v>8804.202010997644</v>
      </c>
      <c r="X627" s="12" t="n">
        <v>2026</v>
      </c>
      <c r="Y627" s="15" t="n"/>
      <c r="Z627" s="28" t="n">
        <f aca="false" ca="false" dt2D="false" dtr="false" t="normal">AC627-R627</f>
        <v>0</v>
      </c>
      <c r="AA627" s="30" t="n">
        <v>560636.7</v>
      </c>
      <c r="AB627" s="30" t="n">
        <f aca="false" ca="false" dt2D="false" dtr="false" t="normal">+(J627*12.71+K627*25.41)*12</f>
        <v>194157.96000000002</v>
      </c>
      <c r="AC627" s="30" t="n">
        <f aca="false" ca="false" dt2D="false" dtr="false" t="normal">+(J627*12.71+K627*25.41)*12*30</f>
        <v>5824738.800000001</v>
      </c>
    </row>
    <row customHeight="true" ht="12.75" outlineLevel="0" r="628">
      <c r="A628" s="8" t="n">
        <f aca="false" ca="false" dt2D="false" dtr="false" t="normal">+A627+1</f>
        <v>588</v>
      </c>
      <c r="B628" s="8" t="n">
        <f aca="false" ca="false" dt2D="false" dtr="false" t="normal">+B627+1</f>
        <v>417</v>
      </c>
      <c r="C628" s="106" t="s">
        <v>128</v>
      </c>
      <c r="D628" s="8" t="s">
        <v>1009</v>
      </c>
      <c r="E628" s="56" t="s">
        <v>157</v>
      </c>
      <c r="F628" s="12" t="s">
        <v>5</v>
      </c>
      <c r="G628" s="12" t="n">
        <v>4</v>
      </c>
      <c r="H628" s="12" t="n">
        <v>3</v>
      </c>
      <c r="I628" s="56" t="n">
        <v>2108.1</v>
      </c>
      <c r="J628" s="56" t="n">
        <v>2050.7</v>
      </c>
      <c r="K628" s="56" t="n">
        <v>57.4000000000001</v>
      </c>
      <c r="L628" s="55" t="n">
        <v>91</v>
      </c>
      <c r="M628" s="15" t="n">
        <f aca="false" ca="false" dt2D="false" dtr="false" t="normal">SUM(N628:R628)</f>
        <v>10314237.629999999</v>
      </c>
      <c r="N628" s="15" t="n"/>
      <c r="O628" s="15" t="n">
        <v>427119.35</v>
      </c>
      <c r="P628" s="15" t="n"/>
      <c r="Q628" s="15" t="n">
        <v>330275.17</v>
      </c>
      <c r="R628" s="15" t="n">
        <v>9556843.11</v>
      </c>
      <c r="S628" s="15" t="n"/>
      <c r="T628" s="15" t="n"/>
      <c r="U628" s="15" t="n"/>
      <c r="V628" s="15" t="n">
        <f aca="false" ca="false" dt2D="false" dtr="false" t="normal">$M628/($J628+$K628)</f>
        <v>4892.670001423082</v>
      </c>
      <c r="W628" s="15" t="n">
        <f aca="false" ca="false" dt2D="false" dtr="false" t="normal">$M628/($J628+$K628)</f>
        <v>4892.670001423082</v>
      </c>
      <c r="X628" s="12" t="n">
        <v>2026</v>
      </c>
      <c r="Y628" s="15" t="n"/>
      <c r="Z628" s="28" t="n">
        <f aca="false" ca="false" dt2D="false" dtr="false" t="normal">AC628-R628</f>
        <v>0</v>
      </c>
      <c r="AA628" s="30" t="n">
        <v>0</v>
      </c>
      <c r="AB628" s="30" t="n">
        <f aca="false" ca="false" dt2D="false" dtr="false" t="normal">+(J628*12.71+K628*25.41)*12</f>
        <v>330275.172</v>
      </c>
      <c r="AC628" s="30" t="n">
        <f aca="false" ca="false" dt2D="false" dtr="false" t="normal">+(J628*12.71+K628*25.41)*12*30-'[7]Лист1'!$AQ$214</f>
        <v>9556843.11</v>
      </c>
      <c r="AD628" s="4" t="n"/>
      <c r="AF628" s="33" t="n"/>
    </row>
    <row customHeight="true" ht="12.75" outlineLevel="0" r="629">
      <c r="A629" s="8" t="n">
        <f aca="false" ca="false" dt2D="false" dtr="false" t="normal">+A628+1</f>
        <v>589</v>
      </c>
      <c r="B629" s="8" t="s">
        <v>192</v>
      </c>
      <c r="C629" s="106" t="s">
        <v>128</v>
      </c>
      <c r="D629" s="8" t="s">
        <v>350</v>
      </c>
      <c r="E629" s="55" t="n">
        <v>1992</v>
      </c>
      <c r="F629" s="12" t="s">
        <v>5</v>
      </c>
      <c r="G629" s="12" t="n">
        <v>9</v>
      </c>
      <c r="H629" s="12" t="n">
        <v>3</v>
      </c>
      <c r="I629" s="56" t="n">
        <v>6894.8</v>
      </c>
      <c r="J629" s="56" t="n">
        <v>6109.5</v>
      </c>
      <c r="K629" s="56" t="n">
        <v>0</v>
      </c>
      <c r="L629" s="55" t="n">
        <v>249</v>
      </c>
      <c r="M629" s="15" t="n">
        <f aca="false" ca="false" dt2D="false" dtr="false" t="normal">SUM(N629:S629)</f>
        <v>2680725.1799999992</v>
      </c>
      <c r="N629" s="15" t="n"/>
      <c r="O629" s="15" t="n">
        <v>1630877.53</v>
      </c>
      <c r="P629" s="15" t="n"/>
      <c r="Q629" s="15" t="n">
        <v>636769.84</v>
      </c>
      <c r="R629" s="15" t="n">
        <v>413077.809999999</v>
      </c>
      <c r="S629" s="15" t="n"/>
      <c r="T629" s="15" t="n"/>
      <c r="U629" s="15" t="n"/>
      <c r="V629" s="15" t="n">
        <f aca="false" ca="false" dt2D="false" dtr="false" t="normal">$M629/($J629+$K629)</f>
        <v>438.7797986741958</v>
      </c>
      <c r="W629" s="15" t="n">
        <f aca="false" ca="false" dt2D="false" dtr="false" t="normal">$M629/($J629+$K629)</f>
        <v>438.7797986741958</v>
      </c>
      <c r="X629" s="12" t="n">
        <v>2026</v>
      </c>
      <c r="Y629" s="15" t="n"/>
      <c r="Z629" s="28" t="n">
        <f aca="false" ca="false" dt2D="false" dtr="false" t="normal">AC629-R629</f>
        <v>29440884.24</v>
      </c>
      <c r="AA629" s="30" t="n">
        <v>0</v>
      </c>
      <c r="AB629" s="30" t="n">
        <f aca="false" ca="false" dt2D="false" dtr="false" t="normal">+(J629*16.89+K629*28.62)*12</f>
        <v>1238273.46</v>
      </c>
      <c r="AC629" s="30" t="n">
        <f aca="false" ca="false" dt2D="false" dtr="false" t="normal">+(J629*16.89+K629*28.62)*12*30-'[7]Лист1'!$AQ$217</f>
        <v>29853962.049999997</v>
      </c>
    </row>
    <row customHeight="true" ht="12.75" outlineLevel="0" r="630">
      <c r="A630" s="8" t="n">
        <f aca="false" ca="false" dt2D="false" dtr="false" t="normal">+A629+1</f>
        <v>590</v>
      </c>
      <c r="B630" s="8" t="n">
        <f aca="false" ca="false" dt2D="false" dtr="false" t="normal">+B628+1</f>
        <v>418</v>
      </c>
      <c r="C630" s="106" t="s">
        <v>128</v>
      </c>
      <c r="D630" s="8" t="s">
        <v>1010</v>
      </c>
      <c r="E630" s="56" t="s">
        <v>90</v>
      </c>
      <c r="F630" s="12" t="s">
        <v>5</v>
      </c>
      <c r="G630" s="12" t="n">
        <v>4</v>
      </c>
      <c r="H630" s="12" t="n">
        <v>3</v>
      </c>
      <c r="I630" s="56" t="n">
        <v>2053.3</v>
      </c>
      <c r="J630" s="56" t="n">
        <v>2008.8</v>
      </c>
      <c r="K630" s="56" t="n">
        <v>44.5000000000002</v>
      </c>
      <c r="L630" s="55" t="n">
        <v>87</v>
      </c>
      <c r="M630" s="15" t="n">
        <f aca="false" ca="false" dt2D="false" dtr="false" t="normal">SUM(N630:R630)</f>
        <v>10338878.83</v>
      </c>
      <c r="N630" s="15" t="n"/>
      <c r="O630" s="15" t="n"/>
      <c r="P630" s="15" t="n"/>
      <c r="Q630" s="15" t="n">
        <v>1805667.58</v>
      </c>
      <c r="R630" s="15" t="n">
        <v>8533211.25</v>
      </c>
      <c r="S630" s="15" t="n"/>
      <c r="T630" s="15" t="n"/>
      <c r="U630" s="15" t="n"/>
      <c r="V630" s="15" t="n">
        <f aca="false" ca="false" dt2D="false" dtr="false" t="normal">$M630/($J630+$K630)</f>
        <v>5035.250002435104</v>
      </c>
      <c r="W630" s="15" t="n">
        <f aca="false" ca="false" dt2D="false" dtr="false" t="normal">$M630/($J630+$K630)</f>
        <v>5035.250002435104</v>
      </c>
      <c r="X630" s="12" t="n">
        <v>2026</v>
      </c>
      <c r="Y630" s="15" t="n"/>
      <c r="Z630" s="28" t="n">
        <f aca="false" ca="false" dt2D="false" dtr="false" t="normal">AC630-R630</f>
        <v>1065322.2300000023</v>
      </c>
      <c r="AA630" s="30" t="n">
        <v>1485716.46</v>
      </c>
      <c r="AB630" s="30" t="n">
        <f aca="false" ca="false" dt2D="false" dtr="false" t="normal">+(J630*12.71+K630*25.41)*12</f>
        <v>319951.1160000001</v>
      </c>
      <c r="AC630" s="30" t="n">
        <f aca="false" ca="false" dt2D="false" dtr="false" t="normal">+(J630*12.71+K630*25.41)*12*30</f>
        <v>9598533.480000002</v>
      </c>
      <c r="AD630" s="4" t="n"/>
      <c r="AF630" s="33" t="n"/>
    </row>
    <row customHeight="true" ht="12.75" outlineLevel="0" r="631">
      <c r="A631" s="8" t="n">
        <f aca="false" ca="false" dt2D="false" dtr="false" t="normal">+A630+1</f>
        <v>591</v>
      </c>
      <c r="B631" s="8" t="s">
        <v>192</v>
      </c>
      <c r="C631" s="106" t="s">
        <v>128</v>
      </c>
      <c r="D631" s="8" t="s">
        <v>355</v>
      </c>
      <c r="E631" s="55" t="n">
        <v>1991</v>
      </c>
      <c r="F631" s="12" t="s">
        <v>5</v>
      </c>
      <c r="G631" s="12" t="n">
        <v>9</v>
      </c>
      <c r="H631" s="12" t="n">
        <v>1</v>
      </c>
      <c r="I631" s="56" t="n">
        <v>2282.58</v>
      </c>
      <c r="J631" s="56" t="n">
        <v>1973.3</v>
      </c>
      <c r="K631" s="56" t="n">
        <v>54.5</v>
      </c>
      <c r="L631" s="55" t="n">
        <v>71</v>
      </c>
      <c r="M631" s="15" t="n">
        <f aca="false" ca="false" dt2D="false" dtr="false" t="normal">SUM(N631:S631)</f>
        <v>3193475.51</v>
      </c>
      <c r="N631" s="15" t="n"/>
      <c r="O631" s="15" t="n"/>
      <c r="P631" s="15" t="n"/>
      <c r="Q631" s="15" t="n">
        <v>1176973.82</v>
      </c>
      <c r="R631" s="15" t="n">
        <v>2016501.69</v>
      </c>
      <c r="S631" s="15" t="n"/>
      <c r="T631" s="15" t="n"/>
      <c r="U631" s="15" t="n"/>
      <c r="V631" s="15" t="n">
        <f aca="false" ca="false" dt2D="false" dtr="false" t="normal">$M631/($J631+$K631)</f>
        <v>1574.847376467107</v>
      </c>
      <c r="W631" s="15" t="n">
        <f aca="false" ca="false" dt2D="false" dtr="false" t="normal">$M631/($J631+$K631)</f>
        <v>1574.847376467107</v>
      </c>
      <c r="X631" s="12" t="n">
        <v>2026</v>
      </c>
      <c r="Y631" s="15" t="n"/>
      <c r="Z631" s="28" t="n">
        <f aca="false" ca="false" dt2D="false" dtr="false" t="normal">AC631-R631</f>
        <v>10543476.030000003</v>
      </c>
      <c r="AA631" s="30" t="n">
        <v>1567934.18</v>
      </c>
      <c r="AB631" s="30" t="n">
        <f aca="false" ca="false" dt2D="false" dtr="false" t="normal">+(J631*16.89+K631*28.62)*12</f>
        <v>418665.92400000006</v>
      </c>
      <c r="AC631" s="30" t="n">
        <f aca="false" ca="false" dt2D="false" dtr="false" t="normal">+(J631*16.89+K631*28.62)*12*30</f>
        <v>12559977.720000003</v>
      </c>
      <c r="AG631" s="57" t="n"/>
    </row>
    <row customHeight="true" ht="12.75" outlineLevel="0" r="632">
      <c r="A632" s="8" t="n">
        <f aca="false" ca="false" dt2D="false" dtr="false" t="normal">+A631+1</f>
        <v>592</v>
      </c>
      <c r="B632" s="8" t="n">
        <f aca="false" ca="false" dt2D="false" dtr="false" t="normal">+B630+1</f>
        <v>419</v>
      </c>
      <c r="C632" s="106" t="s">
        <v>128</v>
      </c>
      <c r="D632" s="8" t="s">
        <v>944</v>
      </c>
      <c r="E632" s="56" t="s">
        <v>99</v>
      </c>
      <c r="F632" s="12" t="s">
        <v>5</v>
      </c>
      <c r="G632" s="12" t="n">
        <v>9</v>
      </c>
      <c r="H632" s="12" t="n">
        <v>1</v>
      </c>
      <c r="I632" s="56" t="n">
        <v>2438</v>
      </c>
      <c r="J632" s="56" t="n">
        <v>2438</v>
      </c>
      <c r="K632" s="56" t="n">
        <v>0</v>
      </c>
      <c r="L632" s="55" t="n">
        <v>147</v>
      </c>
      <c r="M632" s="15" t="n">
        <f aca="false" ca="false" dt2D="false" dtr="false" t="normal">SUM(N632:R632)</f>
        <v>3002816.5700000003</v>
      </c>
      <c r="N632" s="15" t="n"/>
      <c r="O632" s="15" t="n">
        <v>754710.4400002</v>
      </c>
      <c r="P632" s="15" t="n"/>
      <c r="Q632" s="15" t="n">
        <v>494133.84</v>
      </c>
      <c r="R632" s="15" t="n">
        <v>1753972.2899998</v>
      </c>
      <c r="S632" s="15" t="n"/>
      <c r="T632" s="15" t="n"/>
      <c r="U632" s="15" t="n"/>
      <c r="V632" s="15" t="n">
        <f aca="false" ca="false" dt2D="false" dtr="false" t="normal">$M632/($J632+$K632)</f>
        <v>1231.672095980312</v>
      </c>
      <c r="W632" s="15" t="n">
        <f aca="false" ca="false" dt2D="false" dtr="false" t="normal">$M632/($J632+$K632)</f>
        <v>1231.672095980312</v>
      </c>
      <c r="X632" s="12" t="n">
        <v>2026</v>
      </c>
      <c r="Y632" s="15" t="n"/>
      <c r="Z632" s="28" t="n">
        <f aca="false" ca="false" dt2D="false" dtr="false" t="normal">AC632-R632</f>
        <v>672580.2900002</v>
      </c>
      <c r="AA632" s="30" t="n">
        <v>0</v>
      </c>
      <c r="AB632" s="30" t="n">
        <f aca="false" ca="false" dt2D="false" dtr="false" t="normal">+(J632*16.89+K632*28.62)*12</f>
        <v>494133.83999999997</v>
      </c>
      <c r="AC632" s="30" t="n">
        <f aca="false" ca="false" dt2D="false" dtr="false" t="normal">+(J632*16.89+K632*28.62)*12*30-'[7]Лист1'!$AQ$230</f>
        <v>2426552.58</v>
      </c>
      <c r="AD632" s="4" t="n"/>
      <c r="AF632" s="33" t="n"/>
    </row>
    <row customHeight="true" ht="12.75" outlineLevel="0" r="633">
      <c r="A633" s="8" t="n">
        <f aca="false" ca="false" dt2D="false" dtr="false" t="normal">+A632+1</f>
        <v>593</v>
      </c>
      <c r="B633" s="8" t="n">
        <f aca="false" ca="false" dt2D="false" dtr="false" t="normal">+B632+1</f>
        <v>420</v>
      </c>
      <c r="C633" s="106" t="s">
        <v>128</v>
      </c>
      <c r="D633" s="8" t="s">
        <v>946</v>
      </c>
      <c r="E633" s="56" t="s">
        <v>349</v>
      </c>
      <c r="F633" s="12" t="s">
        <v>5</v>
      </c>
      <c r="G633" s="12" t="n">
        <v>4</v>
      </c>
      <c r="H633" s="12" t="n">
        <v>3</v>
      </c>
      <c r="I633" s="56" t="n">
        <v>2049.7</v>
      </c>
      <c r="J633" s="56" t="n">
        <v>2049.7</v>
      </c>
      <c r="K633" s="56" t="n">
        <v>0</v>
      </c>
      <c r="L633" s="55" t="n">
        <v>124</v>
      </c>
      <c r="M633" s="15" t="n">
        <f aca="false" ca="false" dt2D="false" dtr="false" t="normal">SUM(N633:R633)</f>
        <v>13850273.84</v>
      </c>
      <c r="N633" s="15" t="n"/>
      <c r="O633" s="15" t="n">
        <v>3651426.45</v>
      </c>
      <c r="P633" s="15" t="n"/>
      <c r="Q633" s="15" t="n">
        <v>820240.07</v>
      </c>
      <c r="R633" s="15" t="n">
        <v>9378607.32</v>
      </c>
      <c r="S633" s="15" t="n"/>
      <c r="T633" s="15" t="n"/>
      <c r="U633" s="15" t="n"/>
      <c r="V633" s="15" t="n">
        <f aca="false" ca="false" dt2D="false" dtr="false" t="normal">$M633/($J633+$K633)</f>
        <v>6757.220002927258</v>
      </c>
      <c r="W633" s="15" t="n">
        <f aca="false" ca="false" dt2D="false" dtr="false" t="normal">$M633/($J633+$K633)</f>
        <v>6757.220002927258</v>
      </c>
      <c r="X633" s="12" t="n">
        <v>2026</v>
      </c>
      <c r="Y633" s="15" t="n"/>
      <c r="Z633" s="28" t="n">
        <f aca="false" ca="false" dt2D="false" dtr="false" t="normal">AC633-R633</f>
        <v>0</v>
      </c>
      <c r="AA633" s="30" t="n">
        <v>507619.83</v>
      </c>
      <c r="AB633" s="30" t="n">
        <f aca="false" ca="false" dt2D="false" dtr="false" t="normal">+(J633*12.71+K633*25.41)*12</f>
        <v>312620.24399999995</v>
      </c>
      <c r="AC633" s="30" t="n">
        <f aca="false" ca="false" dt2D="false" dtr="false" t="normal">+(J633*12.71+K633*25.41)*12*30</f>
        <v>9378607.319999998</v>
      </c>
      <c r="AD633" s="4" t="n"/>
      <c r="AF633" s="33" t="n"/>
    </row>
    <row customHeight="true" ht="12.75" outlineLevel="0" r="634">
      <c r="A634" s="8" t="n">
        <f aca="false" ca="false" dt2D="false" dtr="false" t="normal">+A633+1</f>
        <v>594</v>
      </c>
      <c r="B634" s="8" t="n">
        <f aca="false" ca="false" dt2D="false" dtr="false" t="normal">+B633+1</f>
        <v>421</v>
      </c>
      <c r="C634" s="106" t="s">
        <v>128</v>
      </c>
      <c r="D634" s="8" t="s">
        <v>947</v>
      </c>
      <c r="E634" s="56" t="s">
        <v>64</v>
      </c>
      <c r="F634" s="12" t="s">
        <v>5</v>
      </c>
      <c r="G634" s="12" t="n">
        <v>9</v>
      </c>
      <c r="H634" s="12" t="n">
        <v>1</v>
      </c>
      <c r="I634" s="56" t="n">
        <v>2128.8</v>
      </c>
      <c r="J634" s="56" t="n">
        <v>2128.8</v>
      </c>
      <c r="K634" s="56" t="n">
        <v>0</v>
      </c>
      <c r="L634" s="55" t="n">
        <v>78</v>
      </c>
      <c r="M634" s="15" t="n">
        <f aca="false" ca="false" dt2D="false" dtr="false" t="normal">SUM(N634:R634)</f>
        <v>2621983.56</v>
      </c>
      <c r="N634" s="15" t="n"/>
      <c r="O634" s="15" t="n">
        <v>2190518.38</v>
      </c>
      <c r="P634" s="15" t="n"/>
      <c r="Q634" s="15" t="n">
        <v>431465.18</v>
      </c>
      <c r="R634" s="15" t="n"/>
      <c r="S634" s="15" t="n"/>
      <c r="T634" s="15" t="n"/>
      <c r="U634" s="15" t="n"/>
      <c r="V634" s="15" t="n">
        <f aca="false" ca="false" dt2D="false" dtr="false" t="normal">$M634/($J634+$K634)</f>
        <v>1231.6720969560315</v>
      </c>
      <c r="W634" s="15" t="n">
        <f aca="false" ca="false" dt2D="false" dtr="false" t="normal">$M634/($J634+$K634)</f>
        <v>1231.6720969560315</v>
      </c>
      <c r="X634" s="12" t="n">
        <v>2026</v>
      </c>
      <c r="Y634" s="15" t="n"/>
      <c r="Z634" s="28" t="n">
        <f aca="false" ca="false" dt2D="false" dtr="false" t="normal">AC634-R634</f>
        <v>-684937.5199999996</v>
      </c>
      <c r="AA634" s="30" t="n">
        <v>0</v>
      </c>
      <c r="AB634" s="30" t="n">
        <f aca="false" ca="false" dt2D="false" dtr="false" t="normal">+(J634*16.89+K634*28.62)*12</f>
        <v>431465.184</v>
      </c>
      <c r="AC634" s="30" t="n">
        <f aca="false" ca="false" dt2D="false" dtr="false" t="normal">+(J634*16.89+K634*28.62)*12*30-'[7]Лист1'!$AQ$239</f>
        <v>-684937.5199999996</v>
      </c>
      <c r="AD634" s="4" t="n"/>
      <c r="AF634" s="33" t="n"/>
    </row>
    <row customHeight="true" ht="12.75" outlineLevel="0" r="635">
      <c r="A635" s="8" t="n">
        <f aca="false" ca="false" dt2D="false" dtr="false" t="normal">+A634+1</f>
        <v>595</v>
      </c>
      <c r="B635" s="8" t="n">
        <f aca="false" ca="false" dt2D="false" dtr="false" t="normal">+B634+1</f>
        <v>422</v>
      </c>
      <c r="C635" s="106" t="s">
        <v>145</v>
      </c>
      <c r="D635" s="8" t="s">
        <v>950</v>
      </c>
      <c r="E635" s="56" t="s">
        <v>53</v>
      </c>
      <c r="F635" s="12" t="s">
        <v>5</v>
      </c>
      <c r="G635" s="12" t="n">
        <v>5</v>
      </c>
      <c r="H635" s="12" t="n">
        <v>3</v>
      </c>
      <c r="I635" s="56" t="n">
        <v>2887.9</v>
      </c>
      <c r="J635" s="56" t="n">
        <v>2887.9</v>
      </c>
      <c r="K635" s="56" t="n">
        <v>0</v>
      </c>
      <c r="L635" s="55" t="n">
        <v>101</v>
      </c>
      <c r="M635" s="15" t="n">
        <f aca="false" ca="false" dt2D="false" dtr="false" t="normal">SUM(N635:R635)</f>
        <v>15714565.61</v>
      </c>
      <c r="N635" s="15" t="n"/>
      <c r="O635" s="15" t="n">
        <v>464282.55</v>
      </c>
      <c r="P635" s="15" t="n"/>
      <c r="Q635" s="15" t="n">
        <v>2036407.82</v>
      </c>
      <c r="R635" s="15" t="n">
        <v>13213875.24</v>
      </c>
      <c r="S635" s="15" t="n"/>
      <c r="T635" s="15" t="n"/>
      <c r="U635" s="15" t="n"/>
      <c r="V635" s="15" t="n">
        <f aca="false" ca="false" dt2D="false" dtr="false" t="normal">$M635/($J635+$K635)</f>
        <v>5441.520000692544</v>
      </c>
      <c r="W635" s="15" t="n">
        <f aca="false" ca="false" dt2D="false" dtr="false" t="normal">$M635/($J635+$K635)</f>
        <v>5441.520000692544</v>
      </c>
      <c r="X635" s="12" t="n">
        <v>2026</v>
      </c>
      <c r="Y635" s="15" t="n"/>
      <c r="Z635" s="28" t="n">
        <f aca="false" ca="false" dt2D="false" dtr="false" t="normal">AC635-R635</f>
        <v>0</v>
      </c>
      <c r="AA635" s="30" t="n">
        <v>1595945.31</v>
      </c>
      <c r="AB635" s="30" t="n">
        <f aca="false" ca="false" dt2D="false" dtr="false" t="normal">+(J635*12.71+K635*25.41)*12</f>
        <v>440462.50800000003</v>
      </c>
      <c r="AC635" s="30" t="n">
        <f aca="false" ca="false" dt2D="false" dtr="false" t="normal">+(J635*12.71+K635*25.41)*12*30</f>
        <v>13213875.24</v>
      </c>
      <c r="AD635" s="4" t="n"/>
      <c r="AF635" s="33" t="n"/>
    </row>
    <row customHeight="true" ht="12.75" outlineLevel="0" r="636">
      <c r="A636" s="8" t="n">
        <f aca="false" ca="false" dt2D="false" dtr="false" t="normal">+A635+1</f>
        <v>596</v>
      </c>
      <c r="B636" s="8" t="n">
        <f aca="false" ca="false" dt2D="false" dtr="false" t="normal">+B635+1</f>
        <v>423</v>
      </c>
      <c r="C636" s="106" t="s">
        <v>145</v>
      </c>
      <c r="D636" s="8" t="s">
        <v>951</v>
      </c>
      <c r="E636" s="56" t="s">
        <v>53</v>
      </c>
      <c r="F636" s="12" t="s">
        <v>5</v>
      </c>
      <c r="G636" s="12" t="n">
        <v>5</v>
      </c>
      <c r="H636" s="12" t="n">
        <v>3</v>
      </c>
      <c r="I636" s="56" t="n">
        <v>2850.5</v>
      </c>
      <c r="J636" s="56" t="n">
        <v>2850.5</v>
      </c>
      <c r="K636" s="56" t="n">
        <v>0</v>
      </c>
      <c r="L636" s="55" t="n">
        <v>110</v>
      </c>
      <c r="M636" s="15" t="n">
        <f aca="false" ca="false" dt2D="false" dtr="false" t="normal">SUM(N636:R636)</f>
        <v>15511052.760000002</v>
      </c>
      <c r="N636" s="15" t="n"/>
      <c r="O636" s="15" t="n">
        <v>768503.71</v>
      </c>
      <c r="P636" s="15" t="n"/>
      <c r="Q636" s="15" t="n">
        <v>1699801.25</v>
      </c>
      <c r="R636" s="15" t="n">
        <v>13042747.8</v>
      </c>
      <c r="S636" s="15" t="n"/>
      <c r="T636" s="15" t="n"/>
      <c r="U636" s="15" t="n"/>
      <c r="V636" s="15" t="n">
        <f aca="false" ca="false" dt2D="false" dtr="false" t="normal">$M636/($J636+$K636)</f>
        <v>5441.52</v>
      </c>
      <c r="W636" s="15" t="n">
        <f aca="false" ca="false" dt2D="false" dtr="false" t="normal">$M636/($J636+$K636)</f>
        <v>5441.52</v>
      </c>
      <c r="X636" s="12" t="n">
        <v>2026</v>
      </c>
      <c r="Y636" s="15" t="n"/>
      <c r="Z636" s="28" t="n">
        <f aca="false" ca="false" dt2D="false" dtr="false" t="normal">AC636-R636</f>
        <v>0</v>
      </c>
      <c r="AA636" s="30" t="n">
        <v>1265042.99</v>
      </c>
      <c r="AB636" s="30" t="n">
        <f aca="false" ca="false" dt2D="false" dtr="false" t="normal">+(J636*12.71+K636*25.41)*12</f>
        <v>434758.26</v>
      </c>
      <c r="AC636" s="30" t="n">
        <f aca="false" ca="false" dt2D="false" dtr="false" t="normal">+(J636*12.71+K636*25.41)*12*30</f>
        <v>13042747.8</v>
      </c>
      <c r="AD636" s="4" t="n"/>
      <c r="AF636" s="33" t="n"/>
    </row>
    <row customHeight="true" ht="12.75" outlineLevel="0" r="637">
      <c r="A637" s="8" t="n">
        <f aca="false" ca="false" dt2D="false" dtr="false" t="normal">+A636+1</f>
        <v>597</v>
      </c>
      <c r="B637" s="8" t="n">
        <f aca="false" ca="false" dt2D="false" dtr="false" t="normal">+B636+1</f>
        <v>424</v>
      </c>
      <c r="C637" s="106" t="s">
        <v>145</v>
      </c>
      <c r="D637" s="8" t="s">
        <v>953</v>
      </c>
      <c r="E637" s="56" t="s">
        <v>53</v>
      </c>
      <c r="F637" s="12" t="s">
        <v>5</v>
      </c>
      <c r="G637" s="12" t="n">
        <v>5</v>
      </c>
      <c r="H637" s="12" t="n">
        <v>3</v>
      </c>
      <c r="I637" s="56" t="n">
        <v>2886.3</v>
      </c>
      <c r="J637" s="56" t="n">
        <v>2886.3</v>
      </c>
      <c r="K637" s="56" t="n">
        <v>0</v>
      </c>
      <c r="L637" s="55" t="n">
        <v>103</v>
      </c>
      <c r="M637" s="15" t="n">
        <f aca="false" ca="false" dt2D="false" dtr="false" t="normal">SUM(N637:R637)</f>
        <v>15705859.18</v>
      </c>
      <c r="N637" s="15" t="n"/>
      <c r="O637" s="15" t="n">
        <v>620378.49</v>
      </c>
      <c r="P637" s="15" t="n"/>
      <c r="Q637" s="15" t="n">
        <v>1878926.41</v>
      </c>
      <c r="R637" s="15" t="n">
        <v>13206554.28</v>
      </c>
      <c r="S637" s="15" t="n"/>
      <c r="T637" s="15" t="n"/>
      <c r="U637" s="15" t="n"/>
      <c r="V637" s="15" t="n">
        <f aca="false" ca="false" dt2D="false" dtr="false" t="normal">$M637/($J637+$K637)</f>
        <v>5441.520001385857</v>
      </c>
      <c r="W637" s="15" t="n">
        <f aca="false" ca="false" dt2D="false" dtr="false" t="normal">$M637/($J637+$K637)</f>
        <v>5441.520001385857</v>
      </c>
      <c r="X637" s="12" t="n">
        <v>2026</v>
      </c>
      <c r="Y637" s="15" t="n"/>
      <c r="Z637" s="28" t="n">
        <f aca="false" ca="false" dt2D="false" dtr="false" t="normal">AC637-R637</f>
        <v>0</v>
      </c>
      <c r="AA637" s="30" t="n">
        <v>1438707.93</v>
      </c>
      <c r="AB637" s="30" t="n">
        <f aca="false" ca="false" dt2D="false" dtr="false" t="normal">+(J637*12.71+K637*25.41)*12</f>
        <v>440218.4760000001</v>
      </c>
      <c r="AC637" s="30" t="n">
        <f aca="false" ca="false" dt2D="false" dtr="false" t="normal">+(J637*12.71+K637*25.41)*12*30</f>
        <v>13206554.280000003</v>
      </c>
      <c r="AD637" s="4" t="n"/>
      <c r="AF637" s="33" t="n"/>
    </row>
    <row customHeight="true" ht="12.75" outlineLevel="0" r="638">
      <c r="A638" s="8" t="n">
        <f aca="false" ca="false" dt2D="false" dtr="false" t="normal">+A637+1</f>
        <v>598</v>
      </c>
      <c r="B638" s="8" t="n">
        <f aca="false" ca="false" dt2D="false" dtr="false" t="normal">+B637+1</f>
        <v>425</v>
      </c>
      <c r="C638" s="106" t="s">
        <v>145</v>
      </c>
      <c r="D638" s="8" t="s">
        <v>954</v>
      </c>
      <c r="E638" s="56" t="s">
        <v>131</v>
      </c>
      <c r="F638" s="12" t="s">
        <v>5</v>
      </c>
      <c r="G638" s="12" t="n">
        <v>5</v>
      </c>
      <c r="H638" s="12" t="n">
        <v>3</v>
      </c>
      <c r="I638" s="56" t="n">
        <v>2882.6</v>
      </c>
      <c r="J638" s="56" t="n">
        <v>2882.6</v>
      </c>
      <c r="K638" s="56" t="n">
        <v>0</v>
      </c>
      <c r="L638" s="55" t="n">
        <v>106</v>
      </c>
      <c r="M638" s="15" t="n">
        <f aca="false" ca="false" dt2D="false" dtr="false" t="normal">SUM(N638:R638)</f>
        <v>15685725.56</v>
      </c>
      <c r="N638" s="15" t="n"/>
      <c r="O638" s="15" t="n">
        <v>714664.91</v>
      </c>
      <c r="P638" s="15" t="n"/>
      <c r="Q638" s="15" t="n">
        <v>1781436.09</v>
      </c>
      <c r="R638" s="15" t="n">
        <v>13189624.56</v>
      </c>
      <c r="S638" s="15" t="n"/>
      <c r="T638" s="15" t="n"/>
      <c r="U638" s="15" t="n"/>
      <c r="V638" s="15" t="n">
        <f aca="false" ca="false" dt2D="false" dtr="false" t="normal">$M638/($J638+$K638)</f>
        <v>5441.520002775273</v>
      </c>
      <c r="W638" s="15" t="n">
        <f aca="false" ca="false" dt2D="false" dtr="false" t="normal">$M638/($J638+$K638)</f>
        <v>5441.520002775273</v>
      </c>
      <c r="X638" s="12" t="n">
        <v>2026</v>
      </c>
      <c r="Y638" s="15" t="n"/>
      <c r="Z638" s="28" t="n">
        <f aca="false" ca="false" dt2D="false" dtr="false" t="normal">AC638-R638</f>
        <v>0</v>
      </c>
      <c r="AA638" s="30" t="n">
        <v>1341781.94</v>
      </c>
      <c r="AB638" s="30" t="n">
        <f aca="false" ca="false" dt2D="false" dtr="false" t="normal">+(J638*12.71+K638*25.41)*12</f>
        <v>439654.152</v>
      </c>
      <c r="AC638" s="30" t="n">
        <f aca="false" ca="false" dt2D="false" dtr="false" t="normal">+(J638*12.71+K638*25.41)*12*30</f>
        <v>13189624.56</v>
      </c>
      <c r="AD638" s="4" t="n"/>
      <c r="AF638" s="33" t="n"/>
    </row>
    <row outlineLevel="0" r="639">
      <c r="A639" s="8" t="n">
        <f aca="false" ca="false" dt2D="false" dtr="false" t="normal">+A638+1</f>
        <v>599</v>
      </c>
      <c r="B639" s="8" t="n">
        <f aca="false" ca="false" dt2D="false" dtr="false" t="normal">+B638+1</f>
        <v>426</v>
      </c>
      <c r="C639" s="106" t="s">
        <v>145</v>
      </c>
      <c r="D639" s="8" t="s">
        <v>956</v>
      </c>
      <c r="E639" s="56" t="s">
        <v>58</v>
      </c>
      <c r="F639" s="12" t="s">
        <v>5</v>
      </c>
      <c r="G639" s="12" t="n">
        <v>5</v>
      </c>
      <c r="H639" s="12" t="n">
        <v>3</v>
      </c>
      <c r="I639" s="56" t="n">
        <v>2953.7</v>
      </c>
      <c r="J639" s="56" t="n">
        <v>2881.9</v>
      </c>
      <c r="K639" s="56" t="n">
        <v>71.7999999999997</v>
      </c>
      <c r="L639" s="55" t="n">
        <v>93</v>
      </c>
      <c r="M639" s="15" t="n">
        <f aca="false" ca="false" dt2D="false" dtr="false" t="normal">SUM(N639:R639)</f>
        <v>16072617.63</v>
      </c>
      <c r="N639" s="15" t="n"/>
      <c r="O639" s="15" t="n">
        <v>318094.44</v>
      </c>
      <c r="P639" s="15" t="n"/>
      <c r="Q639" s="15" t="n">
        <v>1911303.87</v>
      </c>
      <c r="R639" s="15" t="n">
        <v>13843219.32</v>
      </c>
      <c r="S639" s="15" t="n"/>
      <c r="T639" s="15" t="n"/>
      <c r="U639" s="15" t="n"/>
      <c r="V639" s="15" t="n">
        <f aca="false" ca="false" dt2D="false" dtr="false" t="normal">$M639/($J639+$K639)</f>
        <v>5441.520002031351</v>
      </c>
      <c r="W639" s="15" t="n">
        <f aca="false" ca="false" dt2D="false" dtr="false" t="normal">$M639/($J639+$K639)</f>
        <v>5441.520002031351</v>
      </c>
      <c r="X639" s="12" t="n">
        <v>2026</v>
      </c>
      <c r="Y639" s="15" t="n"/>
      <c r="Z639" s="28" t="n">
        <f aca="false" ca="false" dt2D="false" dtr="false" t="normal">AC639-R639</f>
        <v>0</v>
      </c>
      <c r="AA639" s="30" t="n">
        <v>1449863.23</v>
      </c>
      <c r="AB639" s="30" t="n">
        <f aca="false" ca="false" dt2D="false" dtr="false" t="normal">+(J639*12.71+K639*25.41)*12</f>
        <v>461440.644</v>
      </c>
      <c r="AC639" s="30" t="n">
        <f aca="false" ca="false" dt2D="false" dtr="false" t="normal">+(J639*12.71+K639*25.41)*12*30</f>
        <v>13843219.319999998</v>
      </c>
      <c r="AD639" s="4" t="n"/>
      <c r="AF639" s="33" t="n"/>
    </row>
    <row customHeight="true" ht="12.75" outlineLevel="0" r="640">
      <c r="A640" s="8" t="n">
        <f aca="false" ca="false" dt2D="false" dtr="false" t="normal">+A639+1</f>
        <v>600</v>
      </c>
      <c r="B640" s="8" t="n">
        <f aca="false" ca="false" dt2D="false" dtr="false" t="normal">+B639+1</f>
        <v>427</v>
      </c>
      <c r="C640" s="106" t="s">
        <v>531</v>
      </c>
      <c r="D640" s="8" t="s">
        <v>1021</v>
      </c>
      <c r="E640" s="56" t="s">
        <v>164</v>
      </c>
      <c r="F640" s="12" t="s">
        <v>5</v>
      </c>
      <c r="G640" s="12" t="n">
        <v>2</v>
      </c>
      <c r="H640" s="12" t="n">
        <v>2</v>
      </c>
      <c r="I640" s="56" t="n">
        <v>978.3</v>
      </c>
      <c r="J640" s="56" t="n">
        <v>978.3</v>
      </c>
      <c r="K640" s="56" t="n">
        <v>0</v>
      </c>
      <c r="L640" s="55" t="n">
        <v>43</v>
      </c>
      <c r="M640" s="15" t="n">
        <f aca="false" ca="false" dt2D="false" dtr="false" t="normal">SUM(N640:R640)</f>
        <v>11739685.88</v>
      </c>
      <c r="N640" s="15" t="n"/>
      <c r="O640" s="15" t="n">
        <v>6608723.7</v>
      </c>
      <c r="P640" s="15" t="n"/>
      <c r="Q640" s="15" t="n">
        <v>559561.94</v>
      </c>
      <c r="R640" s="15" t="n">
        <v>4571400.24</v>
      </c>
      <c r="S640" s="15" t="n"/>
      <c r="T640" s="15" t="n"/>
      <c r="U640" s="15" t="n"/>
      <c r="V640" s="15" t="n">
        <f aca="false" ca="false" dt2D="false" dtr="false" t="normal">$M640/($J640+$K640)</f>
        <v>12000.087784933048</v>
      </c>
      <c r="W640" s="15" t="n">
        <f aca="false" ca="false" dt2D="false" dtr="false" t="normal">$M640/($J640+$K640)</f>
        <v>12000.087784933048</v>
      </c>
      <c r="X640" s="12" t="n">
        <v>2026</v>
      </c>
      <c r="Y640" s="15" t="n"/>
      <c r="Z640" s="28" t="n">
        <f aca="false" ca="false" dt2D="false" dtr="false" t="normal">AC640-R640</f>
        <v>0</v>
      </c>
      <c r="AA640" s="30" t="n">
        <v>407181.93</v>
      </c>
      <c r="AB640" s="30" t="n">
        <f aca="false" ca="false" dt2D="false" dtr="false" t="normal">+(J640*12.98+K640*25.97)*12</f>
        <v>152380.00799999997</v>
      </c>
      <c r="AC640" s="30" t="n">
        <f aca="false" ca="false" dt2D="false" dtr="false" t="normal">+(J640*12.98+K640*25.97)*12*30</f>
        <v>4571400.239999999</v>
      </c>
      <c r="AD640" s="4" t="n"/>
      <c r="AF640" s="33" t="n"/>
    </row>
    <row customHeight="true" ht="12.75" outlineLevel="0" r="641">
      <c r="A641" s="8" t="n">
        <f aca="false" ca="false" dt2D="false" dtr="false" t="normal">+A640+1</f>
        <v>601</v>
      </c>
      <c r="B641" s="8" t="n">
        <f aca="false" ca="false" dt2D="false" dtr="false" t="normal">+B640+1</f>
        <v>428</v>
      </c>
      <c r="C641" s="106" t="s">
        <v>531</v>
      </c>
      <c r="D641" s="8" t="s">
        <v>1023</v>
      </c>
      <c r="E641" s="56" t="s">
        <v>657</v>
      </c>
      <c r="F641" s="12" t="s">
        <v>5</v>
      </c>
      <c r="G641" s="12" t="n">
        <v>2</v>
      </c>
      <c r="H641" s="12" t="n">
        <v>2</v>
      </c>
      <c r="I641" s="56" t="n">
        <v>967.4</v>
      </c>
      <c r="J641" s="56" t="n">
        <v>967.4</v>
      </c>
      <c r="K641" s="56" t="n">
        <v>0</v>
      </c>
      <c r="L641" s="55" t="n">
        <v>59</v>
      </c>
      <c r="M641" s="15" t="n">
        <f aca="false" ca="false" dt2D="false" dtr="false" t="normal">SUM(N641:R641)</f>
        <v>701120.6</v>
      </c>
      <c r="N641" s="15" t="n"/>
      <c r="O641" s="15" t="n"/>
      <c r="P641" s="15" t="n"/>
      <c r="Q641" s="15" t="n">
        <v>701120.6</v>
      </c>
      <c r="R641" s="15" t="n"/>
      <c r="S641" s="15" t="n"/>
      <c r="T641" s="15" t="n"/>
      <c r="U641" s="15" t="n"/>
      <c r="V641" s="15" t="n">
        <f aca="false" ca="false" dt2D="false" dtr="false" t="normal">$M641/($J641+$K641)</f>
        <v>724.7473640686376</v>
      </c>
      <c r="W641" s="15" t="n">
        <f aca="false" ca="false" dt2D="false" dtr="false" t="normal">$M641/($J641+$K641)</f>
        <v>724.7473640686376</v>
      </c>
      <c r="X641" s="12" t="n">
        <v>2026</v>
      </c>
      <c r="Y641" s="15" t="n"/>
      <c r="Z641" s="28" t="n">
        <f aca="false" ca="false" dt2D="false" dtr="false" t="normal">AC641-R641</f>
        <v>4520466.720000001</v>
      </c>
      <c r="AA641" s="30" t="n">
        <v>807395.59</v>
      </c>
      <c r="AB641" s="30" t="n">
        <f aca="false" ca="false" dt2D="false" dtr="false" t="normal">+(J641*12.98+K641*25.97)*12</f>
        <v>150682.22400000002</v>
      </c>
      <c r="AC641" s="30" t="n">
        <f aca="false" ca="false" dt2D="false" dtr="false" t="normal">+(J641*12.98+K641*25.97)*12*30</f>
        <v>4520466.720000001</v>
      </c>
      <c r="AD641" s="4" t="n"/>
      <c r="AF641" s="33" t="n"/>
    </row>
    <row customHeight="true" ht="12.75" outlineLevel="0" r="642">
      <c r="A642" s="8" t="n">
        <f aca="false" ca="false" dt2D="false" dtr="false" t="normal">+A641+1</f>
        <v>602</v>
      </c>
      <c r="B642" s="8" t="n">
        <f aca="false" ca="false" dt2D="false" dtr="false" t="normal">+B641+1</f>
        <v>429</v>
      </c>
      <c r="C642" s="106" t="s">
        <v>531</v>
      </c>
      <c r="D642" s="8" t="s">
        <v>957</v>
      </c>
      <c r="E642" s="56" t="s">
        <v>269</v>
      </c>
      <c r="F642" s="12" t="s">
        <v>5</v>
      </c>
      <c r="G642" s="12" t="n">
        <v>4</v>
      </c>
      <c r="H642" s="12" t="n">
        <v>4</v>
      </c>
      <c r="I642" s="56" t="n">
        <v>2649.3</v>
      </c>
      <c r="J642" s="56" t="n">
        <v>2649.3</v>
      </c>
      <c r="K642" s="56" t="n">
        <v>0</v>
      </c>
      <c r="L642" s="55" t="n">
        <v>193</v>
      </c>
      <c r="M642" s="15" t="n">
        <f aca="false" ca="false" dt2D="false" dtr="false" t="normal">SUM(N642:R642)</f>
        <v>11962940.639999999</v>
      </c>
      <c r="N642" s="15" t="n"/>
      <c r="O642" s="15" t="n"/>
      <c r="P642" s="15" t="n"/>
      <c r="Q642" s="15" t="n">
        <v>2350258.6</v>
      </c>
      <c r="R642" s="15" t="n">
        <v>9612682.04</v>
      </c>
      <c r="S642" s="15" t="n"/>
      <c r="T642" s="15" t="n"/>
      <c r="U642" s="15" t="n"/>
      <c r="V642" s="15" t="n">
        <f aca="false" ca="false" dt2D="false" dtr="false" t="normal">$M642/($J642+$K642)</f>
        <v>4515.509998867625</v>
      </c>
      <c r="W642" s="15" t="n">
        <f aca="false" ca="false" dt2D="false" dtr="false" t="normal">$M642/($J642+$K642)</f>
        <v>4515.509998867625</v>
      </c>
      <c r="X642" s="12" t="n">
        <v>2026</v>
      </c>
      <c r="Y642" s="15" t="n"/>
      <c r="Z642" s="28" t="n">
        <f aca="false" ca="false" dt2D="false" dtr="false" t="normal">AC642-R642</f>
        <v>2766967.000000002</v>
      </c>
      <c r="AA642" s="30" t="n">
        <v>1937603.63</v>
      </c>
      <c r="AB642" s="30" t="n">
        <f aca="false" ca="false" dt2D="false" dtr="false" t="normal">+(J642*12.98+K642*25.97)*12</f>
        <v>412654.96800000005</v>
      </c>
      <c r="AC642" s="30" t="n">
        <f aca="false" ca="false" dt2D="false" dtr="false" t="normal">+(J642*12.98+K642*25.97)*12*30</f>
        <v>12379649.040000001</v>
      </c>
      <c r="AD642" s="4" t="n"/>
      <c r="AF642" s="33" t="n"/>
    </row>
    <row customHeight="true" ht="12.75" outlineLevel="0" r="643">
      <c r="A643" s="8" t="n">
        <f aca="false" ca="false" dt2D="false" dtr="false" t="normal">+A642+1</f>
        <v>603</v>
      </c>
      <c r="B643" s="8" t="n">
        <f aca="false" ca="false" dt2D="false" dtr="false" t="normal">+B642+1</f>
        <v>430</v>
      </c>
      <c r="C643" s="106" t="s">
        <v>531</v>
      </c>
      <c r="D643" s="8" t="s">
        <v>1026</v>
      </c>
      <c r="E643" s="56" t="s">
        <v>122</v>
      </c>
      <c r="F643" s="12" t="s">
        <v>5</v>
      </c>
      <c r="G643" s="12" t="n">
        <v>4</v>
      </c>
      <c r="H643" s="12" t="n">
        <v>2</v>
      </c>
      <c r="I643" s="56" t="n">
        <v>1783.1</v>
      </c>
      <c r="J643" s="56" t="n">
        <v>1783.1</v>
      </c>
      <c r="K643" s="56" t="n">
        <v>0</v>
      </c>
      <c r="L643" s="55" t="n">
        <v>77</v>
      </c>
      <c r="M643" s="15" t="n">
        <f aca="false" ca="false" dt2D="false" dtr="false" t="normal">SUM(N643:R643)</f>
        <v>5931624.79</v>
      </c>
      <c r="N643" s="15" t="n"/>
      <c r="O643" s="15" t="n"/>
      <c r="P643" s="15" t="n"/>
      <c r="Q643" s="15" t="n">
        <v>1469288.43</v>
      </c>
      <c r="R643" s="15" t="n">
        <v>4462336.36</v>
      </c>
      <c r="S643" s="15" t="n"/>
      <c r="T643" s="15" t="n"/>
      <c r="U643" s="15" t="n"/>
      <c r="V643" s="15" t="n">
        <f aca="false" ca="false" dt2D="false" dtr="false" t="normal">$M643/($J643+$K643)</f>
        <v>3326.5799955134316</v>
      </c>
      <c r="W643" s="15" t="n">
        <f aca="false" ca="false" dt2D="false" dtr="false" t="normal">$M643/($J643+$K643)</f>
        <v>3326.5799955134316</v>
      </c>
      <c r="X643" s="12" t="n">
        <v>2026</v>
      </c>
      <c r="Y643" s="15" t="n"/>
      <c r="Z643" s="28" t="n">
        <f aca="false" ca="false" dt2D="false" dtr="false" t="normal">AC643-R643</f>
        <v>3696416</v>
      </c>
      <c r="AA643" s="30" t="n">
        <v>1197330.02</v>
      </c>
      <c r="AB643" s="30" t="n">
        <f aca="false" ca="false" dt2D="false" dtr="false" t="normal">+(J643*12.71+K643*25.41)*12</f>
        <v>271958.412</v>
      </c>
      <c r="AC643" s="30" t="n">
        <f aca="false" ca="false" dt2D="false" dtr="false" t="normal">+(J643*12.71+K643*25.41)*12*30</f>
        <v>8158752.36</v>
      </c>
      <c r="AD643" s="4" t="n"/>
      <c r="AF643" s="33" t="n"/>
    </row>
    <row customHeight="true" ht="12.75" outlineLevel="0" r="644">
      <c r="A644" s="8" t="n">
        <f aca="false" ca="false" dt2D="false" dtr="false" t="normal">A643+1</f>
        <v>604</v>
      </c>
      <c r="B644" s="8" t="s">
        <v>192</v>
      </c>
      <c r="C644" s="106" t="s">
        <v>360</v>
      </c>
      <c r="D644" s="8" t="s">
        <v>361</v>
      </c>
      <c r="E644" s="55" t="n">
        <v>1982</v>
      </c>
      <c r="F644" s="12" t="s">
        <v>5</v>
      </c>
      <c r="G644" s="12" t="n">
        <v>5</v>
      </c>
      <c r="H644" s="12" t="n">
        <v>1</v>
      </c>
      <c r="I644" s="56" t="n">
        <v>982.9</v>
      </c>
      <c r="J644" s="56" t="n">
        <v>982.9</v>
      </c>
      <c r="K644" s="56" t="n"/>
      <c r="L644" s="55" t="n">
        <v>23</v>
      </c>
      <c r="M644" s="15" t="n">
        <f aca="false" ca="false" dt2D="false" dtr="false" t="normal">SUM(N644:S644)</f>
        <v>2262455.9499999997</v>
      </c>
      <c r="N644" s="15" t="n"/>
      <c r="O644" s="15" t="n"/>
      <c r="P644" s="15" t="n"/>
      <c r="Q644" s="15" t="n">
        <v>113122.8</v>
      </c>
      <c r="R644" s="15" t="n">
        <v>2149333.15</v>
      </c>
      <c r="S644" s="15" t="n"/>
      <c r="T644" s="15" t="n"/>
      <c r="U644" s="15" t="n"/>
      <c r="V644" s="15" t="n">
        <f aca="false" ca="false" dt2D="false" dtr="false" t="normal">$M644/($J644+$K644)</f>
        <v>2301.817021060128</v>
      </c>
      <c r="W644" s="15" t="n">
        <f aca="false" ca="false" dt2D="false" dtr="false" t="normal">$M644/($J644+$K644)</f>
        <v>2301.817021060128</v>
      </c>
      <c r="X644" s="12" t="n">
        <v>2026</v>
      </c>
      <c r="Y644" s="12" t="n"/>
      <c r="Z644" s="28" t="n">
        <f aca="false" ca="false" dt2D="false" dtr="false" t="normal">AC644-R644</f>
        <v>2348024.0900000003</v>
      </c>
      <c r="AA644" s="30" t="n">
        <v>0</v>
      </c>
      <c r="AB644" s="30" t="n">
        <f aca="false" ca="false" dt2D="false" dtr="false" t="normal">+(J644*12.71+K644*25.41)*12</f>
        <v>149911.908</v>
      </c>
      <c r="AC644" s="30" t="n">
        <f aca="false" ca="false" dt2D="false" dtr="false" t="normal">+(J644*12.71+K644*25.41)*12*30</f>
        <v>4497357.24</v>
      </c>
      <c r="AG644" s="57" t="n"/>
      <c r="AH644" s="57" t="n"/>
    </row>
    <row customHeight="true" ht="12.75" outlineLevel="0" r="645">
      <c r="A645" s="8" t="n">
        <f aca="false" ca="false" dt2D="false" dtr="false" t="normal">A644+1</f>
        <v>605</v>
      </c>
      <c r="B645" s="8" t="n">
        <f aca="false" ca="false" dt2D="false" dtr="false" t="normal">B643+1</f>
        <v>431</v>
      </c>
      <c r="C645" s="106" t="s">
        <v>360</v>
      </c>
      <c r="D645" s="8" t="s">
        <v>961</v>
      </c>
      <c r="E645" s="55" t="s">
        <v>152</v>
      </c>
      <c r="F645" s="12" t="s">
        <v>5</v>
      </c>
      <c r="G645" s="12" t="n">
        <v>4</v>
      </c>
      <c r="H645" s="12" t="n">
        <v>2</v>
      </c>
      <c r="I645" s="56" t="n">
        <v>1251.7</v>
      </c>
      <c r="J645" s="56" t="n">
        <v>1251.7</v>
      </c>
      <c r="K645" s="56" t="n">
        <v>0</v>
      </c>
      <c r="L645" s="55" t="n">
        <v>44</v>
      </c>
      <c r="M645" s="15" t="n">
        <f aca="false" ca="false" dt2D="false" dtr="false" t="normal">SUM(N645:S645)</f>
        <v>9394589.4</v>
      </c>
      <c r="N645" s="15" t="n"/>
      <c r="O645" s="15" t="n">
        <v>1748961.17</v>
      </c>
      <c r="P645" s="15" t="n"/>
      <c r="Q645" s="15" t="n">
        <v>190909.28</v>
      </c>
      <c r="R645" s="15" t="n">
        <v>5727278.52</v>
      </c>
      <c r="S645" s="15" t="n">
        <v>1727440.43</v>
      </c>
      <c r="T645" s="15" t="n"/>
      <c r="U645" s="15" t="n"/>
      <c r="V645" s="15" t="n">
        <f aca="false" ca="false" dt2D="false" dtr="false" t="normal">$M645/($J645+$K645)</f>
        <v>7505.464088839179</v>
      </c>
      <c r="W645" s="15" t="n">
        <f aca="false" ca="false" dt2D="false" dtr="false" t="normal">$M645/($J645+$K645)</f>
        <v>7505.464088839179</v>
      </c>
      <c r="X645" s="12" t="n">
        <v>2026</v>
      </c>
      <c r="Y645" s="15" t="n"/>
      <c r="Z645" s="28" t="n">
        <f aca="false" ca="false" dt2D="false" dtr="false" t="normal">AC645-R645</f>
        <v>0</v>
      </c>
      <c r="AA645" s="30" t="n">
        <v>0</v>
      </c>
      <c r="AB645" s="30" t="n">
        <f aca="false" ca="false" dt2D="false" dtr="false" t="normal">+(J645*12.71+K645*25.41)*12</f>
        <v>190909.284</v>
      </c>
      <c r="AC645" s="30" t="n">
        <f aca="false" ca="false" dt2D="false" dtr="false" t="normal">+(J645*12.71+K645*25.41)*12*30</f>
        <v>5727278.5200000005</v>
      </c>
      <c r="AG645" s="57" t="n"/>
    </row>
    <row customHeight="true" ht="12.75" outlineLevel="0" r="646">
      <c r="A646" s="8" t="n">
        <f aca="false" ca="false" dt2D="false" dtr="false" t="normal">+A645+1</f>
        <v>606</v>
      </c>
      <c r="B646" s="8" t="n">
        <f aca="false" ca="false" dt2D="false" dtr="false" t="normal">B645+1</f>
        <v>432</v>
      </c>
      <c r="C646" s="106" t="s">
        <v>565</v>
      </c>
      <c r="D646" s="8" t="s">
        <v>963</v>
      </c>
      <c r="E646" s="55" t="n">
        <v>1987</v>
      </c>
      <c r="F646" s="12" t="s">
        <v>5</v>
      </c>
      <c r="G646" s="12" t="n">
        <v>3</v>
      </c>
      <c r="H646" s="12" t="n">
        <v>1</v>
      </c>
      <c r="I646" s="56" t="n">
        <v>801.1</v>
      </c>
      <c r="J646" s="56" t="n">
        <v>730.3</v>
      </c>
      <c r="K646" s="56" t="n">
        <v>0</v>
      </c>
      <c r="L646" s="55" t="n">
        <v>20</v>
      </c>
      <c r="M646" s="15" t="n">
        <f aca="false" ca="false" dt2D="false" dtr="false" t="normal">SUM(N646:S646)</f>
        <v>5292671.970000001</v>
      </c>
      <c r="N646" s="15" t="n"/>
      <c r="O646" s="15" t="n">
        <v>2496718.89</v>
      </c>
      <c r="P646" s="15" t="n"/>
      <c r="Q646" s="15" t="n">
        <v>111385.36</v>
      </c>
      <c r="R646" s="15" t="n">
        <v>2684567.72</v>
      </c>
      <c r="S646" s="15" t="n"/>
      <c r="T646" s="15" t="n"/>
      <c r="U646" s="15" t="n"/>
      <c r="V646" s="15" t="n">
        <f aca="false" ca="false" dt2D="false" dtr="false" t="normal">$M646/($J646+$K646)</f>
        <v>7247.257250445024</v>
      </c>
      <c r="W646" s="15" t="n">
        <f aca="false" ca="false" dt2D="false" dtr="false" t="normal">$M646/($J646+$K646)</f>
        <v>7247.257250445024</v>
      </c>
      <c r="X646" s="12" t="n">
        <v>2026</v>
      </c>
      <c r="Y646" s="15" t="n"/>
      <c r="Z646" s="28" t="n">
        <f aca="false" ca="false" dt2D="false" dtr="false" t="normal">AC646-R646</f>
        <v>0</v>
      </c>
      <c r="AA646" s="30" t="n"/>
      <c r="AB646" s="30" t="n">
        <f aca="false" ca="false" dt2D="false" dtr="false" t="normal">+(J646*12.71+K646*25.41)*12</f>
        <v>111385.356</v>
      </c>
      <c r="AC646" s="30" t="n">
        <f aca="false" ca="false" dt2D="false" dtr="false" t="normal">+(J646*12.71+K646*25.41)*12*30-'[7]Лист1'!$AQ$464</f>
        <v>2684567.72</v>
      </c>
      <c r="AG646" s="57" t="n"/>
    </row>
    <row customHeight="true" ht="12.75" outlineLevel="0" r="647">
      <c r="A647" s="8" t="n">
        <f aca="false" ca="false" dt2D="false" dtr="false" t="normal">+A646+1</f>
        <v>607</v>
      </c>
      <c r="B647" s="8" t="n">
        <f aca="false" ca="false" dt2D="false" dtr="false" t="normal">+B646+1</f>
        <v>433</v>
      </c>
      <c r="C647" s="106" t="s">
        <v>565</v>
      </c>
      <c r="D647" s="8" t="s">
        <v>1011</v>
      </c>
      <c r="E647" s="56" t="s">
        <v>131</v>
      </c>
      <c r="F647" s="12" t="s">
        <v>5</v>
      </c>
      <c r="G647" s="12" t="n">
        <v>4</v>
      </c>
      <c r="H647" s="12" t="n">
        <v>2</v>
      </c>
      <c r="I647" s="56" t="n">
        <v>1348.1</v>
      </c>
      <c r="J647" s="56" t="n">
        <v>1348.1</v>
      </c>
      <c r="K647" s="56" t="n">
        <v>0</v>
      </c>
      <c r="L647" s="55" t="n">
        <v>46</v>
      </c>
      <c r="M647" s="15" t="n">
        <f aca="false" ca="false" dt2D="false" dtr="false" t="normal">SUM(N647:R647)</f>
        <v>7161781.25</v>
      </c>
      <c r="N647" s="15" t="n"/>
      <c r="O647" s="15" t="n">
        <v>5087349.7</v>
      </c>
      <c r="P647" s="15" t="n"/>
      <c r="Q647" s="15" t="n">
        <v>205612.21</v>
      </c>
      <c r="R647" s="15" t="n">
        <v>1868819.34</v>
      </c>
      <c r="S647" s="15" t="n"/>
      <c r="T647" s="15" t="n"/>
      <c r="U647" s="15" t="n"/>
      <c r="V647" s="15" t="n">
        <f aca="false" ca="false" dt2D="false" dtr="false" t="normal">$M647/($J647+$K647)</f>
        <v>5312.5</v>
      </c>
      <c r="W647" s="15" t="n">
        <f aca="false" ca="false" dt2D="false" dtr="false" t="normal">$M647/($J647+$K647)</f>
        <v>5312.5</v>
      </c>
      <c r="X647" s="12" t="n">
        <v>2026</v>
      </c>
      <c r="Y647" s="15" t="n"/>
      <c r="Z647" s="28" t="n">
        <f aca="false" ca="false" dt2D="false" dtr="false" t="normal">AC647-R647</f>
        <v>0</v>
      </c>
      <c r="AA647" s="30" t="n">
        <v>0</v>
      </c>
      <c r="AB647" s="30" t="n">
        <f aca="false" ca="false" dt2D="false" dtr="false" t="normal">+(J647*12.71+K647*25.41)*12</f>
        <v>205612.212</v>
      </c>
      <c r="AC647" s="30" t="n">
        <f aca="false" ca="false" dt2D="false" dtr="false" t="normal">+(J647*12.71+K647*25.41)*12*30-'[7]Лист1'!$AQ$466</f>
        <v>1868819.3400000008</v>
      </c>
      <c r="AD647" s="4" t="n"/>
      <c r="AF647" s="33" t="n"/>
    </row>
    <row customHeight="true" ht="11.25" outlineLevel="0" r="648">
      <c r="A648" s="8" t="n">
        <f aca="false" ca="false" dt2D="false" dtr="false" t="normal">+A647+1</f>
        <v>608</v>
      </c>
      <c r="B648" s="8" t="n">
        <f aca="false" ca="false" dt2D="false" dtr="false" t="normal">+B647+1</f>
        <v>434</v>
      </c>
      <c r="C648" s="106" t="s">
        <v>565</v>
      </c>
      <c r="D648" s="8" t="s">
        <v>1012</v>
      </c>
      <c r="E648" s="56" t="s">
        <v>117</v>
      </c>
      <c r="F648" s="12" t="s">
        <v>5</v>
      </c>
      <c r="G648" s="12" t="n">
        <v>5</v>
      </c>
      <c r="H648" s="12" t="n">
        <v>3</v>
      </c>
      <c r="I648" s="56" t="n">
        <v>2949.9</v>
      </c>
      <c r="J648" s="56" t="n">
        <v>2949.9</v>
      </c>
      <c r="K648" s="56" t="n">
        <v>0</v>
      </c>
      <c r="L648" s="55" t="n">
        <v>91</v>
      </c>
      <c r="M648" s="15" t="n">
        <f aca="false" ca="false" dt2D="false" dtr="false" t="normal">SUM(N648:R648)</f>
        <v>15671343.75</v>
      </c>
      <c r="N648" s="15" t="n"/>
      <c r="O648" s="15" t="n">
        <v>3447163.56</v>
      </c>
      <c r="P648" s="15" t="n"/>
      <c r="Q648" s="15" t="n">
        <v>449918.75</v>
      </c>
      <c r="R648" s="15" t="n">
        <v>11774261.44</v>
      </c>
      <c r="S648" s="15" t="n"/>
      <c r="T648" s="15" t="n"/>
      <c r="U648" s="15" t="n"/>
      <c r="V648" s="15" t="n">
        <f aca="false" ca="false" dt2D="false" dtr="false" t="normal">$M648/($J648+$K648)</f>
        <v>5312.5</v>
      </c>
      <c r="W648" s="15" t="n">
        <f aca="false" ca="false" dt2D="false" dtr="false" t="normal">$M648/($J648+$K648)</f>
        <v>5312.5</v>
      </c>
      <c r="X648" s="12" t="n">
        <v>2026</v>
      </c>
      <c r="Y648" s="15" t="n"/>
      <c r="Z648" s="28" t="n">
        <f aca="false" ca="false" dt2D="false" dtr="false" t="normal">AC648-R648</f>
        <v>0</v>
      </c>
      <c r="AA648" s="30" t="n">
        <v>0</v>
      </c>
      <c r="AB648" s="30" t="n">
        <f aca="false" ca="false" dt2D="false" dtr="false" t="normal">+(J648*12.71+K648*25.41)*12</f>
        <v>449918.7480000001</v>
      </c>
      <c r="AC648" s="30" t="n">
        <f aca="false" ca="false" dt2D="false" dtr="false" t="normal">+(J648*12.71+K648*25.41)*12*30-'[7]Лист1'!$AQ$467</f>
        <v>11774261.440000003</v>
      </c>
      <c r="AD648" s="4" t="n"/>
      <c r="AF648" s="33" t="n"/>
    </row>
    <row customHeight="true" ht="12.75" outlineLevel="0" r="649">
      <c r="A649" s="8" t="n">
        <f aca="false" ca="false" dt2D="false" dtr="false" t="normal">+A648+1</f>
        <v>609</v>
      </c>
      <c r="B649" s="8" t="n">
        <f aca="false" ca="false" dt2D="false" dtr="false" t="normal">+B648+1</f>
        <v>435</v>
      </c>
      <c r="C649" s="106" t="s">
        <v>565</v>
      </c>
      <c r="D649" s="8" t="s">
        <v>1013</v>
      </c>
      <c r="E649" s="55" t="n">
        <v>1993</v>
      </c>
      <c r="F649" s="12" t="s">
        <v>5</v>
      </c>
      <c r="G649" s="12" t="n">
        <v>4</v>
      </c>
      <c r="H649" s="12" t="n">
        <v>2</v>
      </c>
      <c r="I649" s="56" t="n">
        <v>1957.1</v>
      </c>
      <c r="J649" s="56" t="n">
        <v>1782.2</v>
      </c>
      <c r="K649" s="56" t="n">
        <v>0</v>
      </c>
      <c r="L649" s="55" t="n">
        <v>51</v>
      </c>
      <c r="M649" s="15" t="n">
        <f aca="false" ca="false" dt2D="false" dtr="false" t="normal">SUM(N649:S649)</f>
        <v>5747909.949999999</v>
      </c>
      <c r="N649" s="15" t="n"/>
      <c r="O649" s="15" t="n"/>
      <c r="P649" s="15" t="n"/>
      <c r="Q649" s="15" t="n">
        <v>271821.14</v>
      </c>
      <c r="R649" s="15" t="n">
        <v>5476088.81</v>
      </c>
      <c r="S649" s="15" t="n"/>
      <c r="T649" s="15" t="n"/>
      <c r="U649" s="15" t="n"/>
      <c r="V649" s="15" t="n">
        <f aca="false" ca="false" dt2D="false" dtr="false" t="normal">$M649/($J649+$K649)</f>
        <v>3225.1767197845356</v>
      </c>
      <c r="W649" s="15" t="n">
        <f aca="false" ca="false" dt2D="false" dtr="false" t="normal">$M649/($J649+$K649)</f>
        <v>3225.1767197845356</v>
      </c>
      <c r="X649" s="12" t="n">
        <v>2026</v>
      </c>
      <c r="Y649" s="15" t="n"/>
      <c r="Z649" s="28" t="n">
        <f aca="false" ca="false" dt2D="false" dtr="false" t="normal">AC649-R649</f>
        <v>2033880.6000000015</v>
      </c>
      <c r="AA649" s="30" t="n"/>
      <c r="AB649" s="30" t="n">
        <f aca="false" ca="false" dt2D="false" dtr="false" t="normal">+(J649*12.71+K649*25.41)*12</f>
        <v>271821.14400000003</v>
      </c>
      <c r="AC649" s="30" t="n">
        <f aca="false" ca="false" dt2D="false" dtr="false" t="normal">+(J649*12.71+K649*25.41)*12*30-'[7]Лист1'!$AQ$468</f>
        <v>7509969.410000001</v>
      </c>
      <c r="AG649" s="57" t="n"/>
    </row>
    <row customHeight="true" ht="12.75" outlineLevel="0" r="650">
      <c r="A650" s="8" t="n">
        <f aca="false" ca="false" dt2D="false" dtr="false" t="normal">+A649+1</f>
        <v>610</v>
      </c>
      <c r="B650" s="8" t="n">
        <f aca="false" ca="false" dt2D="false" dtr="false" t="normal">+B649+1</f>
        <v>436</v>
      </c>
      <c r="C650" s="106" t="s">
        <v>565</v>
      </c>
      <c r="D650" s="8" t="s">
        <v>1014</v>
      </c>
      <c r="E650" s="56" t="s">
        <v>166</v>
      </c>
      <c r="F650" s="12" t="s">
        <v>5</v>
      </c>
      <c r="G650" s="12" t="n">
        <v>5</v>
      </c>
      <c r="H650" s="12" t="n">
        <v>3</v>
      </c>
      <c r="I650" s="56" t="n">
        <v>2966.3</v>
      </c>
      <c r="J650" s="56" t="n">
        <v>2966.3</v>
      </c>
      <c r="K650" s="56" t="n">
        <v>0</v>
      </c>
      <c r="L650" s="55" t="n">
        <v>107</v>
      </c>
      <c r="M650" s="15" t="n">
        <f aca="false" ca="false" dt2D="false" dtr="false" t="normal">SUM(N650:R650)</f>
        <v>3691856.98</v>
      </c>
      <c r="N650" s="15" t="n"/>
      <c r="O650" s="15" t="n"/>
      <c r="P650" s="15" t="n"/>
      <c r="Q650" s="15" t="n">
        <v>452420.08</v>
      </c>
      <c r="R650" s="15" t="n">
        <v>3239436.9</v>
      </c>
      <c r="S650" s="15" t="n"/>
      <c r="T650" s="15" t="n"/>
      <c r="U650" s="15" t="n"/>
      <c r="V650" s="15" t="n">
        <f aca="false" ca="false" dt2D="false" dtr="false" t="normal">$M650/($J650+$K650)</f>
        <v>1244.6</v>
      </c>
      <c r="W650" s="15" t="n">
        <f aca="false" ca="false" dt2D="false" dtr="false" t="normal">$M650/($J650+$K650)</f>
        <v>1244.6</v>
      </c>
      <c r="X650" s="12" t="n">
        <v>2026</v>
      </c>
      <c r="Y650" s="15" t="n"/>
      <c r="Z650" s="28" t="n">
        <f aca="false" ca="false" dt2D="false" dtr="false" t="normal">AC650-R650</f>
        <v>9978645.85</v>
      </c>
      <c r="AA650" s="30" t="n">
        <v>0</v>
      </c>
      <c r="AB650" s="30" t="n">
        <f aca="false" ca="false" dt2D="false" dtr="false" t="normal">+(J650*12.71+K650*25.41)*12</f>
        <v>452420.076</v>
      </c>
      <c r="AC650" s="30" t="n">
        <f aca="false" ca="false" dt2D="false" dtr="false" t="normal">+(J650*12.71+K650*25.41)*12*30-'[7]Лист1'!$AQ$469</f>
        <v>13218082.75</v>
      </c>
      <c r="AD650" s="4" t="n"/>
      <c r="AF650" s="33" t="n"/>
    </row>
    <row customHeight="true" ht="12.75" outlineLevel="0" r="651">
      <c r="A651" s="8" t="n">
        <f aca="false" ca="false" dt2D="false" dtr="false" t="normal">+A650+1</f>
        <v>611</v>
      </c>
      <c r="B651" s="8" t="n">
        <f aca="false" ca="false" dt2D="false" dtr="false" t="normal">+B650+1</f>
        <v>437</v>
      </c>
      <c r="C651" s="106" t="s">
        <v>556</v>
      </c>
      <c r="D651" s="8" t="s">
        <v>1015</v>
      </c>
      <c r="E651" s="55" t="s">
        <v>131</v>
      </c>
      <c r="F651" s="12" t="s">
        <v>5</v>
      </c>
      <c r="G651" s="12" t="s">
        <v>75</v>
      </c>
      <c r="H651" s="12" t="s">
        <v>75</v>
      </c>
      <c r="I651" s="56" t="n">
        <v>2120.65</v>
      </c>
      <c r="J651" s="56" t="n">
        <v>1602.1</v>
      </c>
      <c r="K651" s="56" t="n">
        <v>58.3</v>
      </c>
      <c r="L651" s="55" t="n">
        <v>76</v>
      </c>
      <c r="M651" s="15" t="n">
        <f aca="false" ca="false" dt2D="false" dtr="false" t="normal">SUM(N651:S651)</f>
        <v>9925193.079999998</v>
      </c>
      <c r="N651" s="15" t="n"/>
      <c r="O651" s="15" t="n">
        <v>4744218.64</v>
      </c>
      <c r="P651" s="15" t="n"/>
      <c r="Q651" s="15" t="n">
        <v>262129.13</v>
      </c>
      <c r="R651" s="15" t="n">
        <v>4918845.31</v>
      </c>
      <c r="S651" s="15" t="n"/>
      <c r="T651" s="15" t="n"/>
      <c r="U651" s="15" t="n"/>
      <c r="V651" s="15" t="n">
        <f aca="false" ca="false" dt2D="false" dtr="false" t="normal">$M651/($J651+$K651)</f>
        <v>5977.591592387376</v>
      </c>
      <c r="W651" s="15" t="n">
        <f aca="false" ca="false" dt2D="false" dtr="false" t="normal">$M651/($J651+$K651)</f>
        <v>5977.591592387376</v>
      </c>
      <c r="X651" s="12" t="n">
        <v>2026</v>
      </c>
      <c r="Y651" s="15" t="n"/>
      <c r="Z651" s="28" t="n">
        <f aca="false" ca="false" dt2D="false" dtr="false" t="normal">AC651-R651</f>
        <v>0</v>
      </c>
      <c r="AA651" s="30" t="n"/>
      <c r="AB651" s="30" t="n">
        <f aca="false" ca="false" dt2D="false" dtr="false" t="normal">+(J651*12.71+K651*25.41)*12</f>
        <v>262129.12799999997</v>
      </c>
      <c r="AC651" s="30" t="n">
        <f aca="false" ca="false" dt2D="false" dtr="false" t="normal">+(J651*12.71+K651*25.41)*12*30-'[6]Лист1'!$AQ$13</f>
        <v>4918845.309999999</v>
      </c>
      <c r="AG651" s="57" t="n"/>
      <c r="AH651" s="57" t="n"/>
    </row>
    <row customHeight="true" ht="12.75" outlineLevel="0" r="652">
      <c r="A652" s="8" t="n">
        <f aca="false" ca="false" dt2D="false" dtr="false" t="normal">+A651+1</f>
        <v>612</v>
      </c>
      <c r="B652" s="8" t="n">
        <f aca="false" ca="false" dt2D="false" dtr="false" t="normal">+B651+1</f>
        <v>438</v>
      </c>
      <c r="C652" s="106" t="s">
        <v>556</v>
      </c>
      <c r="D652" s="8" t="s">
        <v>1016</v>
      </c>
      <c r="E652" s="55" t="s">
        <v>131</v>
      </c>
      <c r="F652" s="12" t="s">
        <v>5</v>
      </c>
      <c r="G652" s="12" t="s">
        <v>75</v>
      </c>
      <c r="H652" s="12" t="s">
        <v>75</v>
      </c>
      <c r="I652" s="56" t="n">
        <v>2747.6</v>
      </c>
      <c r="J652" s="56" t="n">
        <v>2270.63</v>
      </c>
      <c r="K652" s="56" t="n">
        <v>217.6</v>
      </c>
      <c r="L652" s="55" t="n">
        <v>95</v>
      </c>
      <c r="M652" s="15" t="n">
        <f aca="false" ca="false" dt2D="false" dtr="false" t="normal">SUM(N652:S652)</f>
        <v>3941005</v>
      </c>
      <c r="N652" s="15" t="n"/>
      <c r="O652" s="15" t="n"/>
      <c r="P652" s="15" t="n"/>
      <c r="Q652" s="15" t="n">
        <v>412667.08</v>
      </c>
      <c r="R652" s="15" t="n">
        <v>3528337.92</v>
      </c>
      <c r="S652" s="15" t="n"/>
      <c r="T652" s="15" t="n"/>
      <c r="U652" s="15" t="n"/>
      <c r="V652" s="15" t="n">
        <f aca="false" ca="false" dt2D="false" dtr="false" t="normal">$M652/($J652+$K652)</f>
        <v>1583.8588072646016</v>
      </c>
      <c r="W652" s="15" t="n">
        <f aca="false" ca="false" dt2D="false" dtr="false" t="normal">$M652/($J652+$K652)</f>
        <v>1583.8588072646016</v>
      </c>
      <c r="X652" s="12" t="n">
        <v>2026</v>
      </c>
      <c r="Y652" s="15" t="n"/>
      <c r="Z652" s="28" t="n">
        <f aca="false" ca="false" dt2D="false" dtr="false" t="normal">AC652-R652</f>
        <v>3205631.5880000023</v>
      </c>
      <c r="AA652" s="30" t="n"/>
      <c r="AB652" s="30" t="n">
        <f aca="false" ca="false" dt2D="false" dtr="false" t="normal">+(J652*12.71+K652*25.41)*12</f>
        <v>412667.07960000006</v>
      </c>
      <c r="AC652" s="30" t="n">
        <f aca="false" ca="false" dt2D="false" dtr="false" t="normal">+(J652*12.71+K652*25.41)*12*30-'[6]Лист1'!$AQ$14</f>
        <v>6733969.508000002</v>
      </c>
      <c r="AG652" s="57" t="n"/>
    </row>
    <row customHeight="true" ht="12.75" outlineLevel="0" r="653">
      <c r="A653" s="8" t="n">
        <f aca="false" ca="false" dt2D="false" dtr="false" t="normal">+A652+1</f>
        <v>613</v>
      </c>
      <c r="B653" s="8" t="s">
        <v>192</v>
      </c>
      <c r="C653" s="106" t="s">
        <v>556</v>
      </c>
      <c r="D653" s="106" t="s">
        <v>557</v>
      </c>
      <c r="E653" s="55" t="s">
        <v>99</v>
      </c>
      <c r="F653" s="12" t="s">
        <v>5</v>
      </c>
      <c r="G653" s="12" t="n">
        <v>4</v>
      </c>
      <c r="H653" s="12" t="n">
        <v>4</v>
      </c>
      <c r="I653" s="12" t="n">
        <v>2432.4</v>
      </c>
      <c r="J653" s="12" t="n">
        <v>2212.3</v>
      </c>
      <c r="K653" s="140" t="n">
        <v>220.1</v>
      </c>
      <c r="L653" s="55" t="n">
        <v>87</v>
      </c>
      <c r="M653" s="15" t="n">
        <f aca="false" ca="false" dt2D="false" dtr="false" t="normal">SUM(N653:S653)</f>
        <v>6593380.8</v>
      </c>
      <c r="N653" s="15" t="n"/>
      <c r="O653" s="15" t="n"/>
      <c r="P653" s="15" t="n"/>
      <c r="Q653" s="15" t="n">
        <v>942288.08</v>
      </c>
      <c r="R653" s="15" t="n">
        <v>5651092.72</v>
      </c>
      <c r="S653" s="15" t="n"/>
      <c r="T653" s="15" t="n"/>
      <c r="U653" s="15" t="n"/>
      <c r="V653" s="15" t="n">
        <f aca="false" ca="false" dt2D="false" dtr="false" t="normal">$M653/($J653+$K653)</f>
        <v>2710.648248643315</v>
      </c>
      <c r="W653" s="15" t="n">
        <f aca="false" ca="false" dt2D="false" dtr="false" t="normal">$M653/($J653+$K653)</f>
        <v>2710.648248643315</v>
      </c>
      <c r="X653" s="12" t="n">
        <v>2026</v>
      </c>
      <c r="Y653" s="15" t="n"/>
      <c r="Z653" s="28" t="n">
        <f aca="false" ca="false" dt2D="false" dtr="false" t="normal">AC653-R653</f>
        <v>6484893.920000003</v>
      </c>
      <c r="AA653" s="30" t="n">
        <v>1080163.68</v>
      </c>
      <c r="AB653" s="30" t="n">
        <f aca="false" ca="false" dt2D="false" dtr="false" t="normal">+(J653*12.71+K653*25.41)*12</f>
        <v>404532.8880000001</v>
      </c>
      <c r="AC653" s="30" t="n">
        <f aca="false" ca="false" dt2D="false" dtr="false" t="normal">+(J653*12.71+K653*25.41)*12*30</f>
        <v>12135986.640000002</v>
      </c>
      <c r="AG653" s="57" t="n"/>
    </row>
    <row customHeight="true" ht="12.75" outlineLevel="0" r="654">
      <c r="A654" s="8" t="n">
        <f aca="false" ca="false" dt2D="false" dtr="false" t="normal">+A653+1</f>
        <v>614</v>
      </c>
      <c r="B654" s="8" t="n">
        <f aca="false" ca="false" dt2D="false" dtr="false" t="normal">B652+1</f>
        <v>439</v>
      </c>
      <c r="C654" s="106" t="s">
        <v>572</v>
      </c>
      <c r="D654" s="106" t="s">
        <v>969</v>
      </c>
      <c r="E654" s="55" t="s">
        <v>157</v>
      </c>
      <c r="F654" s="12" t="s">
        <v>5</v>
      </c>
      <c r="G654" s="12" t="n">
        <v>4</v>
      </c>
      <c r="H654" s="12" t="n">
        <v>2</v>
      </c>
      <c r="I654" s="116" t="n">
        <v>1854.6</v>
      </c>
      <c r="J654" s="116" t="n">
        <v>1721.2</v>
      </c>
      <c r="K654" s="116" t="n">
        <v>0</v>
      </c>
      <c r="L654" s="55" t="n">
        <v>58</v>
      </c>
      <c r="M654" s="15" t="n">
        <f aca="false" ca="false" dt2D="false" dtr="false" t="normal">SUM(N654:S654)</f>
        <v>5893507.0200000005</v>
      </c>
      <c r="N654" s="15" t="n"/>
      <c r="O654" s="15" t="n"/>
      <c r="P654" s="15" t="n">
        <v>1500000</v>
      </c>
      <c r="Q654" s="15" t="n">
        <v>1634908.61</v>
      </c>
      <c r="R654" s="15" t="n">
        <v>2758598.41</v>
      </c>
      <c r="S654" s="15" t="n"/>
      <c r="T654" s="15" t="n"/>
      <c r="U654" s="15" t="n"/>
      <c r="V654" s="15" t="n">
        <f aca="false" ca="false" dt2D="false" dtr="false" t="normal">$M654/($J654+$K654)</f>
        <v>3424.0686846386243</v>
      </c>
      <c r="W654" s="15" t="n">
        <f aca="false" ca="false" dt2D="false" dtr="false" t="normal">$M654/($J654+$K654)</f>
        <v>3424.0686846386243</v>
      </c>
      <c r="X654" s="12" t="n">
        <v>2026</v>
      </c>
      <c r="Y654" s="15" t="n"/>
      <c r="Z654" s="28" t="n">
        <f aca="false" ca="false" dt2D="false" dtr="false" t="normal">AC654-R654</f>
        <v>5116924.31</v>
      </c>
      <c r="AA654" s="30" t="n">
        <v>1372391.19</v>
      </c>
      <c r="AB654" s="30" t="n">
        <f aca="false" ca="false" dt2D="false" dtr="false" t="normal">+(J654*12.71+K654*25.41)*12</f>
        <v>262517.424</v>
      </c>
      <c r="AC654" s="30" t="n">
        <f aca="false" ca="false" dt2D="false" dtr="false" t="normal">+(J654*12.71+K654*25.41)*12*30</f>
        <v>7875522.72</v>
      </c>
      <c r="AD654" s="4" t="n"/>
      <c r="AG654" s="57" t="n"/>
    </row>
    <row customHeight="true" ht="12.75" outlineLevel="0" r="655">
      <c r="A655" s="8" t="n">
        <f aca="false" ca="false" dt2D="false" dtr="false" t="normal">+A654+1</f>
        <v>615</v>
      </c>
      <c r="B655" s="8" t="n">
        <f aca="false" ca="false" dt2D="false" dtr="false" t="normal">B654+1</f>
        <v>440</v>
      </c>
      <c r="C655" s="106" t="s">
        <v>1017</v>
      </c>
      <c r="D655" s="106" t="s">
        <v>1018</v>
      </c>
      <c r="E655" s="55" t="n">
        <v>1978</v>
      </c>
      <c r="F655" s="12" t="s">
        <v>5</v>
      </c>
      <c r="G655" s="12" t="n">
        <v>2</v>
      </c>
      <c r="H655" s="12" t="n">
        <v>2</v>
      </c>
      <c r="I655" s="116" t="n">
        <v>490.77</v>
      </c>
      <c r="J655" s="116" t="n">
        <v>162.07</v>
      </c>
      <c r="K655" s="116" t="n">
        <v>0</v>
      </c>
      <c r="L655" s="55" t="n">
        <v>12</v>
      </c>
      <c r="M655" s="15" t="n">
        <f aca="false" ca="false" dt2D="false" dtr="false" t="normal">SUM(N655:S655)</f>
        <v>2928840.77</v>
      </c>
      <c r="N655" s="15" t="n"/>
      <c r="O655" s="15" t="n">
        <v>2856573.42</v>
      </c>
      <c r="P655" s="15" t="n"/>
      <c r="Q655" s="15" t="n">
        <v>24718.92</v>
      </c>
      <c r="R655" s="15" t="n">
        <v>47548.43</v>
      </c>
      <c r="S655" s="15" t="n"/>
      <c r="T655" s="15" t="n"/>
      <c r="U655" s="15" t="n"/>
      <c r="V655" s="15" t="n">
        <f aca="false" ca="false" dt2D="false" dtr="false" t="normal">$M655/($J655+$K655)</f>
        <v>18071.45535879558</v>
      </c>
      <c r="W655" s="15" t="n">
        <f aca="false" ca="false" dt2D="false" dtr="false" t="normal">$M655/($J655+$K655)</f>
        <v>18071.45535879558</v>
      </c>
      <c r="X655" s="12" t="n">
        <v>2026</v>
      </c>
      <c r="Y655" s="15" t="n"/>
      <c r="Z655" s="28" t="n">
        <f aca="false" ca="false" dt2D="false" dtr="false" t="normal">AC655-R655</f>
        <v>0.002000000029511284</v>
      </c>
      <c r="AA655" s="30" t="n"/>
      <c r="AB655" s="30" t="n">
        <f aca="false" ca="false" dt2D="false" dtr="false" t="normal">+(J655*12.71+K655*25.41)*12</f>
        <v>24718.916400000002</v>
      </c>
      <c r="AC655" s="30" t="n">
        <f aca="false" ca="false" dt2D="false" dtr="false" t="normal">+(J655*12.71+K655*25.41)*12*30-'[5]Лист1'!$AQ$239</f>
        <v>47548.43200000003</v>
      </c>
      <c r="AG655" s="57" t="n"/>
    </row>
    <row customHeight="true" ht="12.75" outlineLevel="0" r="656">
      <c r="A656" s="8" t="n">
        <f aca="false" ca="false" dt2D="false" dtr="false" t="normal">+A655+1</f>
        <v>616</v>
      </c>
      <c r="B656" s="8" t="n">
        <f aca="false" ca="false" dt2D="false" dtr="false" t="normal">B655+1</f>
        <v>441</v>
      </c>
      <c r="C656" s="106" t="s">
        <v>1019</v>
      </c>
      <c r="D656" s="106" t="s">
        <v>1020</v>
      </c>
      <c r="E656" s="55" t="n">
        <v>1980</v>
      </c>
      <c r="F656" s="12" t="s">
        <v>79</v>
      </c>
      <c r="G656" s="12" t="n">
        <v>1</v>
      </c>
      <c r="H656" s="12" t="n">
        <v>2</v>
      </c>
      <c r="I656" s="116" t="n">
        <v>418.7</v>
      </c>
      <c r="J656" s="116" t="n">
        <v>397.3</v>
      </c>
      <c r="K656" s="116" t="n">
        <v>0</v>
      </c>
      <c r="L656" s="55" t="n">
        <v>19</v>
      </c>
      <c r="M656" s="15" t="n">
        <f aca="false" ca="false" dt2D="false" dtr="false" t="normal">SUM(N656:S656)</f>
        <v>4299726.3100000005</v>
      </c>
      <c r="N656" s="15" t="n"/>
      <c r="O656" s="15" t="n">
        <v>3348079.36</v>
      </c>
      <c r="P656" s="15" t="n"/>
      <c r="Q656" s="15" t="n">
        <v>43051.43</v>
      </c>
      <c r="R656" s="15" t="n">
        <v>908595.52</v>
      </c>
      <c r="S656" s="15" t="n"/>
      <c r="T656" s="15" t="n"/>
      <c r="U656" s="15" t="n"/>
      <c r="V656" s="15" t="n">
        <f aca="false" ca="false" dt2D="false" dtr="false" t="normal">$M656/($J656+$K656)</f>
        <v>10822.366750566323</v>
      </c>
      <c r="W656" s="15" t="n">
        <f aca="false" ca="false" dt2D="false" dtr="false" t="normal">$M656/($J656+$K656)</f>
        <v>10822.366750566323</v>
      </c>
      <c r="X656" s="12" t="n">
        <v>2026</v>
      </c>
      <c r="Y656" s="15" t="n"/>
      <c r="Z656" s="28" t="n">
        <f aca="false" ca="false" dt2D="false" dtr="false" t="normal">AC656-R656</f>
        <v>0</v>
      </c>
      <c r="AA656" s="30" t="n"/>
      <c r="AB656" s="30" t="n">
        <f aca="false" ca="false" dt2D="false" dtr="false" t="normal">+(J656*9.03+K656*24.78)*12</f>
        <v>43051.428</v>
      </c>
      <c r="AC656" s="30" t="n">
        <f aca="false" ca="false" dt2D="false" dtr="false" t="normal">+(J656*9.03+K656*24.78)*12*30-'[5]Лист1'!$AQ$240</f>
        <v>908595.52</v>
      </c>
      <c r="AD656" s="0" t="s">
        <v>81</v>
      </c>
      <c r="AH656" s="57" t="n"/>
    </row>
    <row customHeight="true" ht="12.75" outlineLevel="0" r="657">
      <c r="A657" s="8" t="n">
        <f aca="false" ca="false" dt2D="false" dtr="false" t="normal">+A656+1</f>
        <v>617</v>
      </c>
      <c r="B657" s="8" t="n">
        <f aca="false" ca="false" dt2D="false" dtr="false" t="normal">B656+1</f>
        <v>442</v>
      </c>
      <c r="C657" s="106" t="s">
        <v>1019</v>
      </c>
      <c r="D657" s="106" t="s">
        <v>1022</v>
      </c>
      <c r="E657" s="55" t="n">
        <v>1975</v>
      </c>
      <c r="F657" s="12" t="s">
        <v>79</v>
      </c>
      <c r="G657" s="12" t="n">
        <v>2</v>
      </c>
      <c r="H657" s="12" t="n">
        <v>2</v>
      </c>
      <c r="I657" s="116" t="n">
        <v>404.7</v>
      </c>
      <c r="J657" s="116" t="n">
        <v>359</v>
      </c>
      <c r="K657" s="116" t="n">
        <v>0</v>
      </c>
      <c r="L657" s="55" t="n">
        <v>19</v>
      </c>
      <c r="M657" s="15" t="n">
        <f aca="false" ca="false" dt2D="false" dtr="false" t="normal">SUM(N657:S657)</f>
        <v>154224.83</v>
      </c>
      <c r="N657" s="15" t="n"/>
      <c r="O657" s="15" t="n"/>
      <c r="P657" s="15" t="n"/>
      <c r="Q657" s="15" t="n">
        <v>38901.24</v>
      </c>
      <c r="R657" s="15" t="n">
        <v>115323.59</v>
      </c>
      <c r="S657" s="15" t="n"/>
      <c r="T657" s="15" t="n"/>
      <c r="U657" s="15" t="n"/>
      <c r="V657" s="15" t="n">
        <f aca="false" ca="false" dt2D="false" dtr="false" t="normal">$M657/($J657+$K657)</f>
        <v>429.595626740947</v>
      </c>
      <c r="W657" s="15" t="n">
        <f aca="false" ca="false" dt2D="false" dtr="false" t="normal">$M657/($J657+$K657)</f>
        <v>429.595626740947</v>
      </c>
      <c r="X657" s="12" t="n">
        <v>2026</v>
      </c>
      <c r="Y657" s="15" t="n"/>
      <c r="Z657" s="28" t="n">
        <f aca="false" ca="false" dt2D="false" dtr="false" t="normal">AC657-R657</f>
        <v>765148.22</v>
      </c>
      <c r="AA657" s="30" t="n"/>
      <c r="AB657" s="30" t="n">
        <f aca="false" ca="false" dt2D="false" dtr="false" t="normal">+(J657*9.03+K657*24.78)*12</f>
        <v>38901.24</v>
      </c>
      <c r="AC657" s="30" t="n">
        <f aca="false" ca="false" dt2D="false" dtr="false" t="normal">+(J657*9.03+K657*24.78)*12*30-'[5]Лист1'!$AQ$242</f>
        <v>880471.8099999999</v>
      </c>
      <c r="AD657" s="0" t="s">
        <v>81</v>
      </c>
      <c r="AH657" s="57" t="n"/>
    </row>
    <row customHeight="true" ht="12.75" outlineLevel="0" r="658">
      <c r="A658" s="8" t="n">
        <f aca="false" ca="false" dt2D="false" dtr="false" t="normal">+A657+1</f>
        <v>618</v>
      </c>
      <c r="B658" s="8" t="n">
        <f aca="false" ca="false" dt2D="false" dtr="false" t="normal">B657+1</f>
        <v>443</v>
      </c>
      <c r="C658" s="106" t="s">
        <v>1019</v>
      </c>
      <c r="D658" s="106" t="s">
        <v>1024</v>
      </c>
      <c r="E658" s="55" t="n">
        <v>1982</v>
      </c>
      <c r="F658" s="12" t="s">
        <v>79</v>
      </c>
      <c r="G658" s="12" t="n">
        <v>2</v>
      </c>
      <c r="H658" s="12" t="n">
        <v>3</v>
      </c>
      <c r="I658" s="116" t="n">
        <v>1277.5</v>
      </c>
      <c r="J658" s="116" t="n">
        <v>1102.3</v>
      </c>
      <c r="K658" s="116" t="n">
        <v>0</v>
      </c>
      <c r="L658" s="55" t="n">
        <v>34</v>
      </c>
      <c r="M658" s="15" t="n">
        <f aca="false" ca="false" dt2D="false" dtr="false" t="normal">SUM(N658:S658)</f>
        <v>8689806.620000001</v>
      </c>
      <c r="N658" s="15" t="n"/>
      <c r="O658" s="15" t="n">
        <v>5919707.28</v>
      </c>
      <c r="P658" s="15" t="n"/>
      <c r="Q658" s="15" t="n">
        <v>119445.23</v>
      </c>
      <c r="R658" s="15" t="n">
        <v>2650654.11</v>
      </c>
      <c r="S658" s="15" t="n"/>
      <c r="T658" s="15" t="n"/>
      <c r="U658" s="15" t="n"/>
      <c r="V658" s="15" t="n">
        <f aca="false" ca="false" dt2D="false" dtr="false" t="normal">$M658/($J658+$K658)</f>
        <v>7883.340850948019</v>
      </c>
      <c r="W658" s="15" t="n">
        <f aca="false" ca="false" dt2D="false" dtr="false" t="normal">$M658/($J658+$K658)</f>
        <v>7883.340850948019</v>
      </c>
      <c r="X658" s="12" t="n">
        <v>2026</v>
      </c>
      <c r="Y658" s="15" t="n"/>
      <c r="Z658" s="28" t="n">
        <f aca="false" ca="false" dt2D="false" dtr="false" t="normal">AC658-R658</f>
        <v>0</v>
      </c>
      <c r="AA658" s="30" t="n"/>
      <c r="AB658" s="30" t="n">
        <f aca="false" ca="false" dt2D="false" dtr="false" t="normal">+(J658*9.03+K658*24.78)*12</f>
        <v>119445.22799999997</v>
      </c>
      <c r="AC658" s="30" t="n">
        <f aca="false" ca="false" dt2D="false" dtr="false" t="normal">+(J658*9.03+K658*24.78)*12*30-'[5]Лист1'!$AQ$243</f>
        <v>2650654.1099999994</v>
      </c>
      <c r="AD658" s="0" t="s">
        <v>81</v>
      </c>
      <c r="AH658" s="57" t="n"/>
    </row>
    <row customHeight="true" ht="12.75" outlineLevel="0" r="659">
      <c r="A659" s="8" t="n">
        <f aca="false" ca="false" dt2D="false" dtr="false" t="normal">+A658+1</f>
        <v>619</v>
      </c>
      <c r="B659" s="8" t="n">
        <f aca="false" ca="false" dt2D="false" dtr="false" t="normal">B658+1</f>
        <v>444</v>
      </c>
      <c r="C659" s="106" t="s">
        <v>1019</v>
      </c>
      <c r="D659" s="106" t="s">
        <v>1025</v>
      </c>
      <c r="E659" s="55" t="n">
        <v>1980</v>
      </c>
      <c r="F659" s="12" t="s">
        <v>79</v>
      </c>
      <c r="G659" s="12" t="n">
        <v>2</v>
      </c>
      <c r="H659" s="12" t="n">
        <v>2</v>
      </c>
      <c r="I659" s="116" t="n">
        <v>672.9</v>
      </c>
      <c r="J659" s="116" t="n">
        <v>611.1</v>
      </c>
      <c r="K659" s="116" t="n">
        <v>0</v>
      </c>
      <c r="L659" s="55" t="n">
        <v>29</v>
      </c>
      <c r="M659" s="15" t="n">
        <f aca="false" ca="false" dt2D="false" dtr="false" t="normal">SUM(N659:S659)</f>
        <v>3397790.19</v>
      </c>
      <c r="N659" s="15" t="n"/>
      <c r="O659" s="15" t="n">
        <v>1932407.75</v>
      </c>
      <c r="P659" s="15" t="n"/>
      <c r="Q659" s="15" t="n">
        <v>66218.8</v>
      </c>
      <c r="R659" s="15" t="n">
        <v>1399163.64</v>
      </c>
      <c r="S659" s="15" t="n"/>
      <c r="T659" s="15" t="n"/>
      <c r="U659" s="15" t="n"/>
      <c r="V659" s="15" t="n">
        <f aca="false" ca="false" dt2D="false" dtr="false" t="normal">$M659/($J659+$K659)</f>
        <v>5560.121404025527</v>
      </c>
      <c r="W659" s="15" t="n">
        <f aca="false" ca="false" dt2D="false" dtr="false" t="normal">$M659/($J659+$K659)</f>
        <v>5560.121404025527</v>
      </c>
      <c r="X659" s="12" t="n">
        <v>2026</v>
      </c>
      <c r="Y659" s="15" t="n"/>
      <c r="Z659" s="28" t="n">
        <f aca="false" ca="false" dt2D="false" dtr="false" t="normal">AC659-R659</f>
        <v>0</v>
      </c>
      <c r="AA659" s="30" t="n"/>
      <c r="AB659" s="30" t="n">
        <f aca="false" ca="false" dt2D="false" dtr="false" t="normal">+(J659*9.03+K659*24.78)*12</f>
        <v>66218.796</v>
      </c>
      <c r="AC659" s="30" t="n">
        <f aca="false" ca="false" dt2D="false" dtr="false" t="normal">+(J659*9.03+K659*24.78)*12*30-'[5]Лист1'!$AQ$244</f>
        <v>1399163.6400000001</v>
      </c>
      <c r="AD659" s="0" t="s">
        <v>81</v>
      </c>
      <c r="AH659" s="57" t="n"/>
    </row>
    <row customHeight="true" ht="12.75" outlineLevel="0" r="660">
      <c r="A660" s="8" t="n">
        <f aca="false" ca="false" dt2D="false" dtr="false" t="normal">+A659+1</f>
        <v>620</v>
      </c>
      <c r="B660" s="8" t="n">
        <f aca="false" ca="false" dt2D="false" dtr="false" t="normal">B659+1</f>
        <v>445</v>
      </c>
      <c r="C660" s="106" t="s">
        <v>1019</v>
      </c>
      <c r="D660" s="106" t="s">
        <v>1027</v>
      </c>
      <c r="E660" s="55" t="n">
        <v>1977</v>
      </c>
      <c r="F660" s="12" t="s">
        <v>79</v>
      </c>
      <c r="G660" s="12" t="n">
        <v>2</v>
      </c>
      <c r="H660" s="12" t="n">
        <v>2</v>
      </c>
      <c r="I660" s="116" t="n">
        <v>513.5</v>
      </c>
      <c r="J660" s="116" t="n">
        <v>482.7</v>
      </c>
      <c r="K660" s="116" t="n">
        <v>0</v>
      </c>
      <c r="L660" s="55" t="n">
        <v>23</v>
      </c>
      <c r="M660" s="15" t="n">
        <f aca="false" ca="false" dt2D="false" dtr="false" t="normal">SUM(N660:S660)</f>
        <v>2915348.67</v>
      </c>
      <c r="N660" s="15" t="n"/>
      <c r="O660" s="15" t="n">
        <v>1831771.26</v>
      </c>
      <c r="P660" s="15" t="n"/>
      <c r="Q660" s="15" t="n">
        <v>52305.37</v>
      </c>
      <c r="R660" s="15" t="n">
        <v>1031272.04</v>
      </c>
      <c r="S660" s="15" t="n"/>
      <c r="T660" s="15" t="n"/>
      <c r="U660" s="15" t="n"/>
      <c r="V660" s="15" t="n">
        <f aca="false" ca="false" dt2D="false" dtr="false" t="normal">$M660/($J660+$K660)</f>
        <v>6039.669919204475</v>
      </c>
      <c r="W660" s="15" t="n">
        <f aca="false" ca="false" dt2D="false" dtr="false" t="normal">$M660/($J660+$K660)</f>
        <v>6039.669919204475</v>
      </c>
      <c r="X660" s="12" t="n">
        <v>2026</v>
      </c>
      <c r="Y660" s="15" t="n"/>
      <c r="Z660" s="28" t="n">
        <f aca="false" ca="false" dt2D="false" dtr="false" t="normal">AC660-R660</f>
        <v>0</v>
      </c>
      <c r="AA660" s="30" t="n"/>
      <c r="AB660" s="30" t="n">
        <f aca="false" ca="false" dt2D="false" dtr="false" t="normal">+(J660*9.03+K660*24.78)*12</f>
        <v>52305.372</v>
      </c>
      <c r="AC660" s="30" t="n">
        <f aca="false" ca="false" dt2D="false" dtr="false" t="normal">+(J660*9.03+K660*24.78)*12*30-'[5]Лист1'!$AQ$245</f>
        <v>1031272.0400000002</v>
      </c>
      <c r="AD660" s="0" t="s">
        <v>81</v>
      </c>
      <c r="AH660" s="57" t="n"/>
    </row>
    <row customHeight="true" ht="12.75" outlineLevel="0" r="661">
      <c r="A661" s="8" t="n">
        <f aca="false" ca="false" dt2D="false" dtr="false" t="normal">+A660+1</f>
        <v>621</v>
      </c>
      <c r="B661" s="8" t="s">
        <v>192</v>
      </c>
      <c r="C661" s="106" t="s">
        <v>382</v>
      </c>
      <c r="D661" s="8" t="s">
        <v>383</v>
      </c>
      <c r="E661" s="55" t="s">
        <v>170</v>
      </c>
      <c r="F661" s="12" t="s">
        <v>5</v>
      </c>
      <c r="G661" s="12" t="n">
        <v>5</v>
      </c>
      <c r="H661" s="12" t="n">
        <v>4</v>
      </c>
      <c r="I661" s="56" t="n">
        <v>4316.7</v>
      </c>
      <c r="J661" s="56" t="n">
        <v>4246.4</v>
      </c>
      <c r="K661" s="56" t="n">
        <v>70.3000000000002</v>
      </c>
      <c r="L661" s="55" t="n">
        <v>164</v>
      </c>
      <c r="M661" s="15" t="n">
        <f aca="false" ca="false" dt2D="false" dtr="false" t="normal">SUM(N661:S661)</f>
        <v>2137366.05</v>
      </c>
      <c r="N661" s="15" t="n"/>
      <c r="O661" s="15" t="n"/>
      <c r="P661" s="15" t="n"/>
      <c r="Q661" s="15" t="n">
        <v>358093.29</v>
      </c>
      <c r="R661" s="15" t="n">
        <v>1779272.76</v>
      </c>
      <c r="S661" s="15" t="n"/>
      <c r="T661" s="15" t="n"/>
      <c r="U661" s="15" t="n"/>
      <c r="V661" s="15" t="n">
        <f aca="false" ca="false" dt2D="false" dtr="false" t="normal">$M661/($J661+$K661)</f>
        <v>495.1388908193759</v>
      </c>
      <c r="W661" s="15" t="n">
        <f aca="false" ca="false" dt2D="false" dtr="false" t="normal">$M661/($J661+$K661)</f>
        <v>495.1388908193759</v>
      </c>
      <c r="X661" s="12" t="n">
        <v>2026</v>
      </c>
      <c r="Y661" s="15" t="n"/>
      <c r="Z661" s="28" t="n">
        <f aca="false" ca="false" dt2D="false" dtr="false" t="normal">AC661-R661</f>
        <v>18720553.92</v>
      </c>
      <c r="AA661" s="30" t="n">
        <v>3626271.25</v>
      </c>
      <c r="AB661" s="30" t="n">
        <f aca="false" ca="false" dt2D="false" dtr="false" t="normal">+(J661*12.98+K661*25.97)*12</f>
        <v>683327.5560000001</v>
      </c>
      <c r="AC661" s="30" t="n">
        <f aca="false" ca="false" dt2D="false" dtr="false" t="normal">+(J661*12.98+K661*25.97)*12*30</f>
        <v>20499826.680000003</v>
      </c>
      <c r="AG661" s="57" t="n"/>
    </row>
    <row customHeight="true" ht="12.75" outlineLevel="0" r="662">
      <c r="A662" s="8" t="n">
        <f aca="false" ca="false" dt2D="false" dtr="false" t="normal">+A661+1</f>
        <v>622</v>
      </c>
      <c r="B662" s="8" t="n">
        <f aca="false" ca="false" dt2D="false" dtr="false" t="normal">B660+1</f>
        <v>446</v>
      </c>
      <c r="C662" s="106" t="s">
        <v>382</v>
      </c>
      <c r="D662" s="8" t="s">
        <v>1028</v>
      </c>
      <c r="E662" s="55" t="s">
        <v>157</v>
      </c>
      <c r="F662" s="12" t="s">
        <v>5</v>
      </c>
      <c r="G662" s="12" t="n">
        <v>4</v>
      </c>
      <c r="H662" s="12" t="n">
        <v>3</v>
      </c>
      <c r="I662" s="56" t="n">
        <v>1612.7</v>
      </c>
      <c r="J662" s="56" t="n">
        <v>1539.8</v>
      </c>
      <c r="K662" s="56" t="n">
        <v>72.9000000000001</v>
      </c>
      <c r="L662" s="55" t="n">
        <v>60</v>
      </c>
      <c r="M662" s="15" t="n">
        <f aca="false" ca="false" dt2D="false" dtr="false" t="normal">SUM(N662:S662)</f>
        <v>774273.04</v>
      </c>
      <c r="N662" s="15" t="n"/>
      <c r="O662" s="15" t="n"/>
      <c r="P662" s="15" t="n"/>
      <c r="Q662" s="15" t="n">
        <v>262557.8</v>
      </c>
      <c r="R662" s="15" t="n">
        <v>511715.24</v>
      </c>
      <c r="S662" s="15" t="n"/>
      <c r="T662" s="15" t="n"/>
      <c r="U662" s="15" t="n"/>
      <c r="V662" s="15" t="n">
        <f aca="false" ca="false" dt2D="false" dtr="false" t="normal">$M662/($J662+$K662)</f>
        <v>480.10977863210763</v>
      </c>
      <c r="W662" s="15" t="n">
        <f aca="false" ca="false" dt2D="false" dtr="false" t="normal">$M662/($J662+$K662)</f>
        <v>480.10977863210763</v>
      </c>
      <c r="X662" s="12" t="n">
        <v>2026</v>
      </c>
      <c r="Y662" s="15" t="n"/>
      <c r="Z662" s="28" t="n">
        <f aca="false" ca="false" dt2D="false" dtr="false" t="normal">AC662-R662</f>
        <v>330713.3800000001</v>
      </c>
      <c r="AA662" s="30" t="n">
        <v>0</v>
      </c>
      <c r="AB662" s="30" t="n">
        <f aca="false" ca="false" dt2D="false" dtr="false" t="normal">+(J662*12.98+K662*25.97)*12</f>
        <v>262557.804</v>
      </c>
      <c r="AC662" s="30" t="n">
        <f aca="false" ca="false" dt2D="false" dtr="false" t="normal">+(J662*12.98+K662*25.97)*12*30-'[7]Лист1'!$AQ$487</f>
        <v>842428.6200000001</v>
      </c>
      <c r="AG662" s="57" t="n"/>
    </row>
    <row customHeight="true" ht="12.75" outlineLevel="0" r="663">
      <c r="A663" s="8" t="n">
        <f aca="false" ca="false" dt2D="false" dtr="false" t="normal">+A662+1</f>
        <v>623</v>
      </c>
      <c r="B663" s="8" t="n">
        <f aca="false" ca="false" dt2D="false" dtr="false" t="normal">+B662+1</f>
        <v>447</v>
      </c>
      <c r="C663" s="106" t="s">
        <v>382</v>
      </c>
      <c r="D663" s="8" t="s">
        <v>1030</v>
      </c>
      <c r="E663" s="55" t="s">
        <v>250</v>
      </c>
      <c r="F663" s="12" t="s">
        <v>5</v>
      </c>
      <c r="G663" s="12" t="n">
        <v>2</v>
      </c>
      <c r="H663" s="12" t="n">
        <v>1</v>
      </c>
      <c r="I663" s="56" t="n">
        <v>370.7</v>
      </c>
      <c r="J663" s="56" t="n">
        <v>370.7</v>
      </c>
      <c r="K663" s="56" t="n">
        <v>0</v>
      </c>
      <c r="L663" s="55" t="n">
        <v>21</v>
      </c>
      <c r="M663" s="15" t="n">
        <f aca="false" ca="false" dt2D="false" dtr="false" t="normal">SUM(N663:S663)</f>
        <v>219142.72</v>
      </c>
      <c r="N663" s="15" t="n"/>
      <c r="O663" s="15" t="n"/>
      <c r="P663" s="15" t="n"/>
      <c r="Q663" s="15" t="n">
        <v>57740.23</v>
      </c>
      <c r="R663" s="15" t="n">
        <v>161402.49</v>
      </c>
      <c r="S663" s="15" t="n"/>
      <c r="T663" s="15" t="n"/>
      <c r="U663" s="15" t="n"/>
      <c r="V663" s="15" t="n">
        <f aca="false" ca="false" dt2D="false" dtr="false" t="normal">$M663/($J663+$K663)</f>
        <v>591.1592123010521</v>
      </c>
      <c r="W663" s="15" t="n">
        <f aca="false" ca="false" dt2D="false" dtr="false" t="normal">$M663/($J663+$K663)</f>
        <v>591.1592123010521</v>
      </c>
      <c r="X663" s="12" t="n">
        <v>2026</v>
      </c>
      <c r="Y663" s="15" t="n"/>
      <c r="Z663" s="28" t="n">
        <f aca="false" ca="false" dt2D="false" dtr="false" t="normal">AC663-R663</f>
        <v>660979.6599999999</v>
      </c>
      <c r="AA663" s="30" t="n">
        <v>0</v>
      </c>
      <c r="AB663" s="30" t="n">
        <f aca="false" ca="false" dt2D="false" dtr="false" t="normal">+(J663*12.98+K663*25.97)*12</f>
        <v>57740.231999999996</v>
      </c>
      <c r="AC663" s="30" t="n">
        <f aca="false" ca="false" dt2D="false" dtr="false" t="normal">+(J663*12.98+K663*25.97)*12*30-'[7]Лист1'!$AQ$489</f>
        <v>822382.1499999999</v>
      </c>
      <c r="AG663" s="57" t="n"/>
    </row>
    <row customHeight="true" ht="12.75" outlineLevel="0" r="664">
      <c r="A664" s="8" t="n">
        <f aca="false" ca="false" dt2D="false" dtr="false" t="normal">+A663+1</f>
        <v>624</v>
      </c>
      <c r="B664" s="8" t="s">
        <v>192</v>
      </c>
      <c r="C664" s="106" t="s">
        <v>382</v>
      </c>
      <c r="D664" s="8" t="s">
        <v>385</v>
      </c>
      <c r="E664" s="55" t="s">
        <v>166</v>
      </c>
      <c r="F664" s="12" t="s">
        <v>5</v>
      </c>
      <c r="G664" s="12" t="n">
        <v>5</v>
      </c>
      <c r="H664" s="12" t="n">
        <v>4</v>
      </c>
      <c r="I664" s="56" t="n">
        <v>4324</v>
      </c>
      <c r="J664" s="56" t="n">
        <v>4252.6</v>
      </c>
      <c r="K664" s="56" t="n">
        <v>71.3999999999996</v>
      </c>
      <c r="L664" s="55" t="n">
        <v>160</v>
      </c>
      <c r="M664" s="15" t="n">
        <f aca="false" ca="false" dt2D="false" dtr="false" t="normal">SUM(N664:S664)</f>
        <v>2026050.02</v>
      </c>
      <c r="N664" s="15" t="n"/>
      <c r="O664" s="15" t="n"/>
      <c r="P664" s="15" t="n"/>
      <c r="Q664" s="15" t="n">
        <v>372493.73</v>
      </c>
      <c r="R664" s="15" t="n">
        <v>1653556.29</v>
      </c>
      <c r="S664" s="15" t="n"/>
      <c r="T664" s="15" t="n"/>
      <c r="U664" s="15" t="n"/>
      <c r="V664" s="15" t="n">
        <f aca="false" ca="false" dt2D="false" dtr="false" t="normal">$M664/($J664+$K664)</f>
        <v>468.5592090656799</v>
      </c>
      <c r="W664" s="15" t="n">
        <f aca="false" ca="false" dt2D="false" dtr="false" t="normal">$M664/($J664+$K664)</f>
        <v>468.5592090656799</v>
      </c>
      <c r="X664" s="12" t="n">
        <v>2026</v>
      </c>
      <c r="Y664" s="15" t="n"/>
      <c r="Z664" s="28" t="n">
        <f aca="false" ca="false" dt2D="false" dtr="false" t="normal">AC664-R664</f>
        <v>18885525.869999997</v>
      </c>
      <c r="AA664" s="30" t="n">
        <v>2559035.7</v>
      </c>
      <c r="AB664" s="30" t="n">
        <f aca="false" ca="false" dt2D="false" dtr="false" t="normal">+(J664*12.98+K664*25.97)*12</f>
        <v>684636.0719999999</v>
      </c>
      <c r="AC664" s="30" t="n">
        <f aca="false" ca="false" dt2D="false" dtr="false" t="normal">+(J664*12.98+K664*25.97)*12*30</f>
        <v>20539082.159999996</v>
      </c>
      <c r="AD664" s="33" t="n"/>
      <c r="AG664" s="57" t="n"/>
    </row>
    <row customHeight="true" ht="12.75" outlineLevel="0" r="665">
      <c r="A665" s="8" t="n">
        <f aca="false" ca="false" dt2D="false" dtr="false" t="normal">+A664+1</f>
        <v>625</v>
      </c>
      <c r="B665" s="8" t="n">
        <f aca="false" ca="false" dt2D="false" dtr="false" t="normal">B663+1</f>
        <v>448</v>
      </c>
      <c r="C665" s="106" t="s">
        <v>389</v>
      </c>
      <c r="D665" s="8" t="s">
        <v>1032</v>
      </c>
      <c r="E665" s="55" t="n">
        <v>1995</v>
      </c>
      <c r="F665" s="12" t="s">
        <v>5</v>
      </c>
      <c r="G665" s="12" t="n">
        <v>5</v>
      </c>
      <c r="H665" s="12" t="n">
        <v>4</v>
      </c>
      <c r="I665" s="56" t="n">
        <v>4970.7</v>
      </c>
      <c r="J665" s="56" t="n">
        <v>4454.7</v>
      </c>
      <c r="K665" s="56" t="n">
        <v>0</v>
      </c>
      <c r="L665" s="55" t="n">
        <v>173</v>
      </c>
      <c r="M665" s="15" t="n">
        <f aca="false" ca="false" dt2D="false" dtr="false" t="normal">SUM(N665:S665)</f>
        <v>1803348.3399999999</v>
      </c>
      <c r="N665" s="15" t="n"/>
      <c r="O665" s="15" t="n"/>
      <c r="P665" s="15" t="n"/>
      <c r="Q665" s="15" t="n">
        <v>693864.07</v>
      </c>
      <c r="R665" s="15" t="n">
        <v>1109484.27</v>
      </c>
      <c r="S665" s="15" t="n"/>
      <c r="T665" s="15" t="n"/>
      <c r="U665" s="15" t="n"/>
      <c r="V665" s="15" t="n">
        <f aca="false" ca="false" dt2D="false" dtr="false" t="normal">$M665/($J665+$K665)</f>
        <v>404.8192560666262</v>
      </c>
      <c r="W665" s="15" t="n">
        <f aca="false" ca="false" dt2D="false" dtr="false" t="normal">$M665/($J665+$K665)</f>
        <v>404.8192560666262</v>
      </c>
      <c r="X665" s="12" t="n">
        <v>2026</v>
      </c>
      <c r="Y665" s="15" t="n"/>
      <c r="Z665" s="28" t="n">
        <f aca="false" ca="false" dt2D="false" dtr="false" t="normal">AC665-R665</f>
        <v>17729977.970000003</v>
      </c>
      <c r="AA665" s="30" t="n">
        <v>0</v>
      </c>
      <c r="AB665" s="30" t="n">
        <f aca="false" ca="false" dt2D="false" dtr="false" t="normal">+(J665*12.98+K665*25.97)*12</f>
        <v>693864.072</v>
      </c>
      <c r="AC665" s="30" t="n">
        <f aca="false" ca="false" dt2D="false" dtr="false" t="normal">+(J665*12.98+K665*25.97)*12*30-'[5]Лист1'!$AQ$247</f>
        <v>18839462.240000002</v>
      </c>
      <c r="AG665" s="57" t="n"/>
    </row>
    <row customHeight="true" ht="12.75" outlineLevel="0" r="666">
      <c r="A666" s="8" t="n">
        <f aca="false" ca="false" dt2D="false" dtr="false" t="normal">+A665+1</f>
        <v>626</v>
      </c>
      <c r="B666" s="8" t="s">
        <v>192</v>
      </c>
      <c r="C666" s="106" t="s">
        <v>389</v>
      </c>
      <c r="D666" s="8" t="s">
        <v>390</v>
      </c>
      <c r="E666" s="55" t="s">
        <v>152</v>
      </c>
      <c r="F666" s="12" t="s">
        <v>5</v>
      </c>
      <c r="G666" s="12" t="n">
        <v>5</v>
      </c>
      <c r="H666" s="12" t="n">
        <v>2</v>
      </c>
      <c r="I666" s="56" t="n">
        <v>1575.1</v>
      </c>
      <c r="J666" s="56" t="n">
        <v>1575.1</v>
      </c>
      <c r="K666" s="56" t="n">
        <v>0</v>
      </c>
      <c r="L666" s="55" t="n">
        <v>61</v>
      </c>
      <c r="M666" s="15" t="n">
        <f aca="false" ca="false" dt2D="false" dtr="false" t="normal">SUM(N666:S666)</f>
        <v>743535.6900000001</v>
      </c>
      <c r="N666" s="15" t="n"/>
      <c r="O666" s="15" t="n"/>
      <c r="P666" s="15" t="n"/>
      <c r="Q666" s="15" t="n">
        <v>89760.79</v>
      </c>
      <c r="R666" s="15" t="n">
        <v>653774.9</v>
      </c>
      <c r="S666" s="15" t="n"/>
      <c r="T666" s="15" t="n"/>
      <c r="U666" s="15" t="n"/>
      <c r="V666" s="15" t="n">
        <f aca="false" ca="false" dt2D="false" dtr="false" t="normal">$M666/($J666+$K666)</f>
        <v>472.0561805599645</v>
      </c>
      <c r="W666" s="15" t="n">
        <f aca="false" ca="false" dt2D="false" dtr="false" t="normal">$M666/($J666+$K666)</f>
        <v>472.0561805599645</v>
      </c>
      <c r="X666" s="12" t="n">
        <v>2026</v>
      </c>
      <c r="Y666" s="15" t="n"/>
      <c r="Z666" s="28" t="n">
        <f aca="false" ca="false" dt2D="false" dtr="false" t="normal">AC666-R666</f>
        <v>5497848</v>
      </c>
      <c r="AA666" s="30" t="n">
        <v>0</v>
      </c>
      <c r="AB666" s="30" t="n">
        <f aca="false" ca="false" dt2D="false" dtr="false" t="normal">+(J666*12.98+K666*25.97)*12</f>
        <v>245337.576</v>
      </c>
      <c r="AC666" s="30" t="n">
        <f aca="false" ca="false" dt2D="false" dtr="false" t="normal">+(J666*12.98+K666*25.97)*12*30-'[7]Лист1'!$AQ$496</f>
        <v>6151622.9</v>
      </c>
      <c r="AG666" s="57" t="n"/>
    </row>
    <row customHeight="true" ht="12.75" outlineLevel="0" r="667">
      <c r="A667" s="8" t="n">
        <f aca="false" ca="false" dt2D="false" dtr="false" t="normal">+A666+1</f>
        <v>627</v>
      </c>
      <c r="B667" s="8" t="n">
        <f aca="false" ca="false" dt2D="false" dtr="false" t="normal">B665+1</f>
        <v>449</v>
      </c>
      <c r="C667" s="106" t="s">
        <v>389</v>
      </c>
      <c r="D667" s="8" t="s">
        <v>1029</v>
      </c>
      <c r="E667" s="55" t="s">
        <v>83</v>
      </c>
      <c r="F667" s="12" t="s">
        <v>5</v>
      </c>
      <c r="G667" s="12" t="n">
        <v>5</v>
      </c>
      <c r="H667" s="12" t="n">
        <v>2</v>
      </c>
      <c r="I667" s="56" t="n">
        <v>1560.9</v>
      </c>
      <c r="J667" s="56" t="n">
        <v>1356.3</v>
      </c>
      <c r="K667" s="56" t="n">
        <v>204.6</v>
      </c>
      <c r="L667" s="55" t="n">
        <v>51</v>
      </c>
      <c r="M667" s="15" t="n">
        <f aca="false" ca="false" dt2D="false" dtr="false" t="normal">SUM(N667:S667)</f>
        <v>735544.01</v>
      </c>
      <c r="N667" s="15" t="n"/>
      <c r="O667" s="15" t="n"/>
      <c r="P667" s="15" t="n"/>
      <c r="Q667" s="15" t="n">
        <v>275018.83</v>
      </c>
      <c r="R667" s="15" t="n">
        <v>460525.18</v>
      </c>
      <c r="S667" s="15" t="n"/>
      <c r="T667" s="15" t="n"/>
      <c r="U667" s="15" t="n"/>
      <c r="V667" s="15" t="n">
        <f aca="false" ca="false" dt2D="false" dtr="false" t="normal">$M667/($J667+$K667)</f>
        <v>471.23070664360307</v>
      </c>
      <c r="W667" s="15" t="n">
        <f aca="false" ca="false" dt2D="false" dtr="false" t="normal">$M667/($J667+$K667)</f>
        <v>471.23070664360307</v>
      </c>
      <c r="X667" s="12" t="n">
        <v>2026</v>
      </c>
      <c r="Y667" s="15" t="n"/>
      <c r="Z667" s="28" t="n">
        <f aca="false" ca="false" dt2D="false" dtr="false" t="normal">AC667-R667</f>
        <v>6921456.34</v>
      </c>
      <c r="AA667" s="30" t="n">
        <v>0</v>
      </c>
      <c r="AB667" s="30" t="n">
        <f aca="false" ca="false" dt2D="false" dtr="false" t="normal">+(J667*12.98+K667*25.97)*12</f>
        <v>275018.832</v>
      </c>
      <c r="AC667" s="30" t="n">
        <f aca="false" ca="false" dt2D="false" dtr="false" t="normal">+(J667*12.98+K667*25.97)*12*30-'[7]Лист1'!$AQ$497</f>
        <v>7381981.52</v>
      </c>
      <c r="AD667" s="33" t="n"/>
      <c r="AG667" s="57" t="n"/>
    </row>
    <row customHeight="true" ht="14.25" outlineLevel="0" r="668">
      <c r="A668" s="8" t="n">
        <f aca="false" ca="false" dt2D="false" dtr="false" t="normal">+A667+1</f>
        <v>628</v>
      </c>
      <c r="B668" s="8" t="s">
        <v>192</v>
      </c>
      <c r="C668" s="106" t="s">
        <v>389</v>
      </c>
      <c r="D668" s="8" t="s">
        <v>399</v>
      </c>
      <c r="E668" s="55" t="s">
        <v>264</v>
      </c>
      <c r="F668" s="12" t="s">
        <v>5</v>
      </c>
      <c r="G668" s="12" t="n">
        <v>4</v>
      </c>
      <c r="H668" s="12" t="n">
        <v>4</v>
      </c>
      <c r="I668" s="56" t="n">
        <v>2493.9</v>
      </c>
      <c r="J668" s="56" t="n">
        <v>2493.9</v>
      </c>
      <c r="K668" s="56" t="n">
        <v>0</v>
      </c>
      <c r="L668" s="55" t="n">
        <v>121</v>
      </c>
      <c r="M668" s="15" t="n">
        <f aca="false" ca="false" dt2D="false" dtr="false" t="normal">SUM(N668:S668)</f>
        <v>1236692.4</v>
      </c>
      <c r="N668" s="15" t="n"/>
      <c r="O668" s="15" t="n"/>
      <c r="P668" s="15" t="n"/>
      <c r="Q668" s="15" t="n">
        <v>108880.16</v>
      </c>
      <c r="R668" s="15" t="n">
        <v>1127812.24</v>
      </c>
      <c r="S668" s="15" t="n"/>
      <c r="T668" s="15" t="n"/>
      <c r="U668" s="15" t="n"/>
      <c r="V668" s="15" t="n">
        <f aca="false" ca="false" dt2D="false" dtr="false" t="normal">$M668/($J668+$K668)</f>
        <v>495.88692409479125</v>
      </c>
      <c r="W668" s="15" t="n">
        <f aca="false" ca="false" dt2D="false" dtr="false" t="normal">$M668/($J668+$K668)</f>
        <v>495.88692409479125</v>
      </c>
      <c r="X668" s="12" t="n">
        <v>2026</v>
      </c>
      <c r="Y668" s="15" t="n"/>
      <c r="Z668" s="28" t="n">
        <f aca="false" ca="false" dt2D="false" dtr="false" t="normal">AC668-R668</f>
        <v>8790671.520000001</v>
      </c>
      <c r="AA668" s="30" t="n">
        <v>0</v>
      </c>
      <c r="AB668" s="30" t="n">
        <f aca="false" ca="false" dt2D="false" dtr="false" t="normal">+(J668*12.98+K668*25.97)*12</f>
        <v>388449.86400000006</v>
      </c>
      <c r="AC668" s="30" t="n">
        <f aca="false" ca="false" dt2D="false" dtr="false" t="normal">+(J668*12.98+K668*25.97)*12*30-'[7]Лист1'!$AQ$500</f>
        <v>9918483.760000002</v>
      </c>
      <c r="AG668" s="57" t="n"/>
    </row>
    <row customHeight="true" ht="12.75" outlineLevel="0" r="669">
      <c r="A669" s="8" t="n">
        <f aca="false" ca="false" dt2D="false" dtr="false" t="normal">+A668+1</f>
        <v>629</v>
      </c>
      <c r="B669" s="8" t="n">
        <f aca="false" ca="false" dt2D="false" dtr="false" t="normal">B667+1</f>
        <v>450</v>
      </c>
      <c r="C669" s="106" t="s">
        <v>389</v>
      </c>
      <c r="D669" s="8" t="s">
        <v>1031</v>
      </c>
      <c r="E669" s="55" t="s">
        <v>117</v>
      </c>
      <c r="F669" s="12" t="s">
        <v>5</v>
      </c>
      <c r="G669" s="12" t="n">
        <v>5</v>
      </c>
      <c r="H669" s="12" t="n">
        <v>4</v>
      </c>
      <c r="I669" s="56" t="n">
        <v>4673.6</v>
      </c>
      <c r="J669" s="56" t="n">
        <v>4481.6</v>
      </c>
      <c r="K669" s="56" t="n">
        <v>192</v>
      </c>
      <c r="L669" s="55" t="n">
        <v>189</v>
      </c>
      <c r="M669" s="15" t="n">
        <f aca="false" ca="false" dt2D="false" dtr="false" t="normal">SUM(N669:S669)</f>
        <v>2234803.99</v>
      </c>
      <c r="N669" s="15" t="n"/>
      <c r="O669" s="15" t="n"/>
      <c r="P669" s="15" t="n"/>
      <c r="Q669" s="15" t="n">
        <v>757888.9</v>
      </c>
      <c r="R669" s="15" t="n">
        <v>1476915.09</v>
      </c>
      <c r="S669" s="15" t="n"/>
      <c r="T669" s="15" t="n"/>
      <c r="U669" s="15" t="n"/>
      <c r="V669" s="15" t="n">
        <f aca="false" ca="false" dt2D="false" dtr="false" t="normal">$M669/($J669+$K669)</f>
        <v>478.1761361691202</v>
      </c>
      <c r="W669" s="15" t="n">
        <f aca="false" ca="false" dt2D="false" dtr="false" t="normal">$M669/($J669+$K669)</f>
        <v>478.1761361691202</v>
      </c>
      <c r="X669" s="12" t="n">
        <v>2026</v>
      </c>
      <c r="Y669" s="15" t="n"/>
      <c r="Z669" s="28" t="n">
        <f aca="false" ca="false" dt2D="false" dtr="false" t="normal">AC669-R669</f>
        <v>19683747.720000003</v>
      </c>
      <c r="AA669" s="30" t="n">
        <v>0</v>
      </c>
      <c r="AB669" s="30" t="n">
        <f aca="false" ca="false" dt2D="false" dtr="false" t="normal">+(J669*12.98+K669*25.97)*12</f>
        <v>757888.8960000001</v>
      </c>
      <c r="AC669" s="30" t="n">
        <f aca="false" ca="false" dt2D="false" dtr="false" t="normal">+(J669*12.98+K669*25.97)*12*30-'[7]Лист1'!$AQ$501</f>
        <v>21160662.810000002</v>
      </c>
      <c r="AG669" s="57" t="n"/>
    </row>
    <row customHeight="true" ht="12.75" outlineLevel="0" r="670">
      <c r="A670" s="8" t="n">
        <f aca="false" ca="false" dt2D="false" dtr="false" t="normal">+A669+1</f>
        <v>630</v>
      </c>
      <c r="B670" s="8" t="s">
        <v>192</v>
      </c>
      <c r="C670" s="106" t="s">
        <v>389</v>
      </c>
      <c r="D670" s="8" t="s">
        <v>401</v>
      </c>
      <c r="E670" s="55" t="s">
        <v>152</v>
      </c>
      <c r="F670" s="12" t="s">
        <v>5</v>
      </c>
      <c r="G670" s="12" t="n">
        <v>4</v>
      </c>
      <c r="H670" s="12" t="n">
        <v>4</v>
      </c>
      <c r="I670" s="56" t="n">
        <v>3488.7</v>
      </c>
      <c r="J670" s="56" t="n">
        <v>3488.7</v>
      </c>
      <c r="K670" s="56" t="n">
        <v>0</v>
      </c>
      <c r="L670" s="55" t="n">
        <v>160</v>
      </c>
      <c r="M670" s="15" t="n">
        <f aca="false" ca="false" dt2D="false" dtr="false" t="normal">SUM(N670:S670)</f>
        <v>1702748.53</v>
      </c>
      <c r="N670" s="15" t="n"/>
      <c r="O670" s="15" t="n"/>
      <c r="P670" s="15" t="n"/>
      <c r="Q670" s="15" t="n">
        <v>68906.25</v>
      </c>
      <c r="R670" s="15" t="n">
        <v>1633842.28</v>
      </c>
      <c r="S670" s="15" t="n"/>
      <c r="T670" s="15" t="n"/>
      <c r="U670" s="15" t="n"/>
      <c r="V670" s="15" t="n">
        <f aca="false" ca="false" dt2D="false" dtr="false" t="normal">$M670/($J670+$K670)</f>
        <v>488.07536618224555</v>
      </c>
      <c r="W670" s="15" t="n">
        <f aca="false" ca="false" dt2D="false" dtr="false" t="normal">$M670/($J670+$K670)</f>
        <v>488.07536618224555</v>
      </c>
      <c r="X670" s="12" t="n">
        <v>2026</v>
      </c>
      <c r="Y670" s="15" t="n"/>
      <c r="Z670" s="28" t="n">
        <f aca="false" ca="false" dt2D="false" dtr="false" t="normal">AC670-R670</f>
        <v>13714582.4</v>
      </c>
      <c r="AA670" s="30" t="n">
        <v>0</v>
      </c>
      <c r="AB670" s="30" t="n">
        <f aca="false" ca="false" dt2D="false" dtr="false" t="normal">+(J670*12.98+K670*25.97)*12</f>
        <v>543399.912</v>
      </c>
      <c r="AC670" s="30" t="n">
        <f aca="false" ca="false" dt2D="false" dtr="false" t="normal">+(J670*12.98+K670*25.97)*12*30-'[7]Лист1'!$AQ$502</f>
        <v>15348424.68</v>
      </c>
      <c r="AG670" s="57" t="n"/>
    </row>
    <row customHeight="true" ht="12.75" outlineLevel="0" r="671">
      <c r="A671" s="8" t="n">
        <f aca="false" ca="false" dt2D="false" dtr="false" t="normal">+A670+1</f>
        <v>631</v>
      </c>
      <c r="B671" s="8" t="n">
        <f aca="false" ca="false" dt2D="false" dtr="false" t="normal">B669+1</f>
        <v>451</v>
      </c>
      <c r="C671" s="106" t="s">
        <v>389</v>
      </c>
      <c r="D671" s="8" t="s">
        <v>596</v>
      </c>
      <c r="E671" s="56" t="s">
        <v>122</v>
      </c>
      <c r="F671" s="12" t="s">
        <v>5</v>
      </c>
      <c r="G671" s="12" t="n">
        <v>5</v>
      </c>
      <c r="H671" s="12" t="n">
        <v>4</v>
      </c>
      <c r="I671" s="56" t="n">
        <v>3289.1</v>
      </c>
      <c r="J671" s="56" t="n">
        <v>3117.4</v>
      </c>
      <c r="K671" s="56" t="n">
        <v>171.7</v>
      </c>
      <c r="L671" s="55" t="n">
        <v>147</v>
      </c>
      <c r="M671" s="15" t="n">
        <f aca="false" ca="false" dt2D="false" dtr="false" t="normal">SUM(N671:S671)</f>
        <v>5910943.699999999</v>
      </c>
      <c r="N671" s="15" t="n"/>
      <c r="O671" s="15" t="n"/>
      <c r="P671" s="15" t="n"/>
      <c r="Q671" s="15" t="n">
        <v>539074.81</v>
      </c>
      <c r="R671" s="15" t="n">
        <v>5371868.89</v>
      </c>
      <c r="S671" s="15" t="n"/>
      <c r="T671" s="15" t="n"/>
      <c r="U671" s="15" t="n"/>
      <c r="V671" s="15" t="n">
        <f aca="false" ca="false" dt2D="false" dtr="false" t="normal">$M671/($J671+$K671)</f>
        <v>1797.1310388860172</v>
      </c>
      <c r="W671" s="15" t="n">
        <f aca="false" ca="false" dt2D="false" dtr="false" t="normal">$M671/($J671+$K671)</f>
        <v>1797.1310388860172</v>
      </c>
      <c r="X671" s="12" t="n">
        <v>2026</v>
      </c>
      <c r="Y671" s="15" t="n"/>
      <c r="Z671" s="28" t="n">
        <f aca="false" ca="false" dt2D="false" dtr="false" t="normal">AC671-R671</f>
        <v>5968474.5699999975</v>
      </c>
      <c r="AA671" s="30" t="n">
        <v>0</v>
      </c>
      <c r="AB671" s="30" t="n">
        <f aca="false" ca="false" dt2D="false" dtr="false" t="normal">+(J671*12.98+K671*25.97)*12</f>
        <v>539074.8119999999</v>
      </c>
      <c r="AC671" s="30" t="n">
        <f aca="false" ca="false" dt2D="false" dtr="false" t="normal">+(J671*12.98+K671*25.97)*12*30-'[7]Лист1'!$AQ$504</f>
        <v>11340343.459999997</v>
      </c>
      <c r="AG671" s="57" t="n"/>
    </row>
    <row customHeight="true" ht="12.75" outlineLevel="0" r="672">
      <c r="A672" s="8" t="n">
        <f aca="false" ca="false" dt2D="false" dtr="false" t="normal">+A671+1</f>
        <v>632</v>
      </c>
      <c r="B672" s="8" t="n">
        <f aca="false" ca="false" dt2D="false" dtr="false" t="normal">B671+1</f>
        <v>452</v>
      </c>
      <c r="C672" s="106" t="s">
        <v>389</v>
      </c>
      <c r="D672" s="8" t="s">
        <v>1034</v>
      </c>
      <c r="E672" s="55" t="s">
        <v>170</v>
      </c>
      <c r="F672" s="12" t="s">
        <v>5</v>
      </c>
      <c r="G672" s="12" t="n">
        <v>4</v>
      </c>
      <c r="H672" s="12" t="n">
        <v>6</v>
      </c>
      <c r="I672" s="56" t="n">
        <v>4977.4</v>
      </c>
      <c r="J672" s="56" t="n">
        <v>4942.2</v>
      </c>
      <c r="K672" s="56" t="n">
        <v>35.1999999999998</v>
      </c>
      <c r="L672" s="55" t="n">
        <v>212</v>
      </c>
      <c r="M672" s="15" t="n">
        <f aca="false" ca="false" dt2D="false" dtr="false" t="normal">SUM(N672:S672)</f>
        <v>2465894.2</v>
      </c>
      <c r="N672" s="15" t="n"/>
      <c r="O672" s="15" t="n"/>
      <c r="P672" s="15" t="n"/>
      <c r="Q672" s="15" t="n">
        <v>1207465.44</v>
      </c>
      <c r="R672" s="15" t="n">
        <v>1258428.76</v>
      </c>
      <c r="S672" s="15" t="n"/>
      <c r="T672" s="15" t="n"/>
      <c r="U672" s="15" t="n"/>
      <c r="V672" s="15" t="n">
        <f aca="false" ca="false" dt2D="false" dtr="false" t="normal">$M672/($J672+$K672)</f>
        <v>495.41812994736216</v>
      </c>
      <c r="W672" s="15" t="n">
        <f aca="false" ca="false" dt2D="false" dtr="false" t="normal">$M672/($J672+$K672)</f>
        <v>495.41812994736216</v>
      </c>
      <c r="X672" s="12" t="n">
        <v>2026</v>
      </c>
      <c r="Y672" s="15" t="n"/>
      <c r="Z672" s="28" t="n">
        <f aca="false" ca="false" dt2D="false" dtr="false" t="normal">AC672-R672</f>
        <v>22164575.239999995</v>
      </c>
      <c r="AA672" s="30" t="n">
        <v>426698.64</v>
      </c>
      <c r="AB672" s="30" t="n">
        <f aca="false" ca="false" dt2D="false" dtr="false" t="normal">+(J672*12.98+K672*25.97)*12</f>
        <v>780766.7999999999</v>
      </c>
      <c r="AC672" s="30" t="n">
        <f aca="false" ca="false" dt2D="false" dtr="false" t="normal">+(J672*12.98+K672*25.97)*12*30</f>
        <v>23423003.999999996</v>
      </c>
      <c r="AG672" s="57" t="n"/>
    </row>
    <row customHeight="true" ht="12.75" outlineLevel="0" r="673">
      <c r="A673" s="8" t="n">
        <f aca="false" ca="false" dt2D="false" dtr="false" t="normal">+A672+1</f>
        <v>633</v>
      </c>
      <c r="B673" s="8" t="n">
        <f aca="false" ca="false" dt2D="false" dtr="false" t="normal">B672+1</f>
        <v>453</v>
      </c>
      <c r="C673" s="106" t="s">
        <v>389</v>
      </c>
      <c r="D673" s="8" t="s">
        <v>1036</v>
      </c>
      <c r="E673" s="55" t="s">
        <v>349</v>
      </c>
      <c r="F673" s="12" t="s">
        <v>5</v>
      </c>
      <c r="G673" s="12" t="n">
        <v>5</v>
      </c>
      <c r="H673" s="12" t="n">
        <v>4</v>
      </c>
      <c r="I673" s="56" t="n">
        <v>3370</v>
      </c>
      <c r="J673" s="56" t="n">
        <v>2494.1</v>
      </c>
      <c r="K673" s="56" t="n">
        <v>875.9</v>
      </c>
      <c r="L673" s="55" t="n">
        <v>129</v>
      </c>
      <c r="M673" s="15" t="n">
        <f aca="false" ca="false" dt2D="false" dtr="false" t="normal">SUM(N673:S673)</f>
        <v>1618271.85</v>
      </c>
      <c r="N673" s="15" t="n"/>
      <c r="O673" s="15" t="n"/>
      <c r="P673" s="15" t="n"/>
      <c r="Q673" s="15" t="n">
        <v>661446.49</v>
      </c>
      <c r="R673" s="15" t="n">
        <v>956825.36</v>
      </c>
      <c r="S673" s="15" t="n"/>
      <c r="T673" s="15" t="n"/>
      <c r="U673" s="15" t="n"/>
      <c r="V673" s="15" t="n">
        <f aca="false" ca="false" dt2D="false" dtr="false" t="normal">$M673/($J673+$K673)</f>
        <v>480.19936201780416</v>
      </c>
      <c r="W673" s="15" t="n">
        <f aca="false" ca="false" dt2D="false" dtr="false" t="normal">$M673/($J673+$K673)</f>
        <v>480.19936201780416</v>
      </c>
      <c r="X673" s="12" t="n">
        <v>2026</v>
      </c>
      <c r="Y673" s="15" t="n"/>
      <c r="Z673" s="28" t="n">
        <f aca="false" ca="false" dt2D="false" dtr="false" t="normal">AC673-R673</f>
        <v>18099756.2</v>
      </c>
      <c r="AA673" s="30" t="n">
        <v>0</v>
      </c>
      <c r="AB673" s="30" t="n">
        <f aca="false" ca="false" dt2D="false" dtr="false" t="normal">+(J673*12.98+K673*25.97)*12</f>
        <v>661446.492</v>
      </c>
      <c r="AC673" s="30" t="n">
        <f aca="false" ca="false" dt2D="false" dtr="false" t="normal">+(J673*12.98+K673*25.97)*12*30-'[7]Лист1'!$AQ$508</f>
        <v>19056581.56</v>
      </c>
      <c r="AG673" s="57" t="n"/>
    </row>
    <row customHeight="true" ht="12.75" outlineLevel="0" r="674">
      <c r="A674" s="8" t="n">
        <f aca="false" ca="false" dt2D="false" dtr="false" t="normal">+A673+1</f>
        <v>634</v>
      </c>
      <c r="B674" s="8" t="n">
        <f aca="false" ca="false" dt2D="false" dtr="false" t="normal">B673+1</f>
        <v>454</v>
      </c>
      <c r="C674" s="106" t="s">
        <v>389</v>
      </c>
      <c r="D674" s="8" t="s">
        <v>1040</v>
      </c>
      <c r="E674" s="55" t="n">
        <v>1987</v>
      </c>
      <c r="F674" s="12" t="s">
        <v>5</v>
      </c>
      <c r="G674" s="12" t="n">
        <v>5</v>
      </c>
      <c r="H674" s="12" t="n">
        <v>6</v>
      </c>
      <c r="I674" s="56" t="n">
        <v>7333.8</v>
      </c>
      <c r="J674" s="56" t="n">
        <v>6313.3</v>
      </c>
      <c r="K674" s="56" t="n">
        <v>0</v>
      </c>
      <c r="L674" s="55" t="n">
        <v>271</v>
      </c>
      <c r="M674" s="15" t="n">
        <f aca="false" ca="false" dt2D="false" dtr="false" t="normal">SUM(N674:S674)</f>
        <v>2929224.48</v>
      </c>
      <c r="N674" s="15" t="n"/>
      <c r="O674" s="15" t="n"/>
      <c r="P674" s="15" t="n"/>
      <c r="Q674" s="15" t="n">
        <v>2929224.48</v>
      </c>
      <c r="R674" s="15" t="n">
        <v>0</v>
      </c>
      <c r="S674" s="15" t="n"/>
      <c r="T674" s="15" t="n"/>
      <c r="U674" s="15" t="n"/>
      <c r="V674" s="15" t="n">
        <f aca="false" ca="false" dt2D="false" dtr="false" t="normal">$M674/($J674+$K674)</f>
        <v>463.97676017296817</v>
      </c>
      <c r="W674" s="15" t="n">
        <f aca="false" ca="false" dt2D="false" dtr="false" t="normal">$M674/($J674+$K674)</f>
        <v>463.97676017296817</v>
      </c>
      <c r="X674" s="12" t="n">
        <v>2026</v>
      </c>
      <c r="Y674" s="15" t="n"/>
      <c r="Z674" s="28" t="n">
        <f aca="false" ca="false" dt2D="false" dtr="false" t="normal">AC674-R674</f>
        <v>29500788.240000002</v>
      </c>
      <c r="AA674" s="30" t="n">
        <v>2579552.42</v>
      </c>
      <c r="AB674" s="30" t="n">
        <f aca="false" ca="false" dt2D="false" dtr="false" t="normal">+(J674*12.98+K674*25.97)*12</f>
        <v>983359.608</v>
      </c>
      <c r="AC674" s="30" t="n">
        <f aca="false" ca="false" dt2D="false" dtr="false" t="normal">+(J674*12.98+K674*25.97)*12*30</f>
        <v>29500788.240000002</v>
      </c>
      <c r="AG674" s="57" t="n"/>
    </row>
    <row customHeight="true" ht="12.75" outlineLevel="0" r="675">
      <c r="A675" s="8" t="n">
        <f aca="false" ca="false" dt2D="false" dtr="false" t="normal">+A674+1</f>
        <v>635</v>
      </c>
      <c r="B675" s="8" t="n">
        <f aca="false" ca="false" dt2D="false" dtr="false" t="normal">B674+1</f>
        <v>455</v>
      </c>
      <c r="C675" s="106" t="s">
        <v>389</v>
      </c>
      <c r="D675" s="8" t="s">
        <v>1041</v>
      </c>
      <c r="E675" s="55" t="s">
        <v>90</v>
      </c>
      <c r="F675" s="12" t="s">
        <v>5</v>
      </c>
      <c r="G675" s="12" t="n">
        <v>5</v>
      </c>
      <c r="H675" s="12" t="n">
        <v>4</v>
      </c>
      <c r="I675" s="56" t="n">
        <v>3081.6</v>
      </c>
      <c r="J675" s="56" t="n">
        <v>1856.9</v>
      </c>
      <c r="K675" s="56" t="n">
        <v>1224.7</v>
      </c>
      <c r="L675" s="55" t="n">
        <v>88</v>
      </c>
      <c r="M675" s="15" t="n">
        <f aca="false" ca="false" dt2D="false" dtr="false" t="normal">SUM(N675:S675)</f>
        <v>1469554.08</v>
      </c>
      <c r="N675" s="15" t="n"/>
      <c r="O675" s="15" t="n"/>
      <c r="P675" s="15" t="n"/>
      <c r="Q675" s="15" t="n">
        <v>670896.25</v>
      </c>
      <c r="R675" s="15" t="n">
        <v>798657.83</v>
      </c>
      <c r="S675" s="15" t="n"/>
      <c r="T675" s="15" t="n"/>
      <c r="U675" s="15" t="n"/>
      <c r="V675" s="15" t="n">
        <f aca="false" ca="false" dt2D="false" dtr="false" t="normal">$M675/($J675+$K675)</f>
        <v>476.8802180685358</v>
      </c>
      <c r="W675" s="15" t="n">
        <f aca="false" ca="false" dt2D="false" dtr="false" t="normal">$M675/($J675+$K675)</f>
        <v>476.8802180685358</v>
      </c>
      <c r="X675" s="12" t="n">
        <v>2026</v>
      </c>
      <c r="Y675" s="15" t="n"/>
      <c r="Z675" s="28" t="n">
        <f aca="false" ca="false" dt2D="false" dtr="false" t="normal">AC675-R675</f>
        <v>17757241.79</v>
      </c>
      <c r="AA675" s="30" t="n">
        <v>0</v>
      </c>
      <c r="AB675" s="30" t="n">
        <f aca="false" ca="false" dt2D="false" dtr="false" t="normal">+(J675*12.98+K675*25.97)*12</f>
        <v>670896.252</v>
      </c>
      <c r="AC675" s="30" t="n">
        <f aca="false" ca="false" dt2D="false" dtr="false" t="normal">+(J675*12.98+K675*25.97)*12*30-'[7]Лист1'!$AQ$509</f>
        <v>18555899.619999997</v>
      </c>
      <c r="AG675" s="57" t="n"/>
    </row>
    <row outlineLevel="0" r="676">
      <c r="A676" s="8" t="n">
        <f aca="false" ca="false" dt2D="false" dtr="false" t="normal">+A675+1</f>
        <v>636</v>
      </c>
      <c r="B676" s="8" t="n">
        <f aca="false" ca="false" dt2D="false" dtr="false" t="normal">B675+1</f>
        <v>456</v>
      </c>
      <c r="C676" s="106" t="s">
        <v>389</v>
      </c>
      <c r="D676" s="8" t="s">
        <v>989</v>
      </c>
      <c r="E676" s="55" t="s">
        <v>283</v>
      </c>
      <c r="F676" s="12" t="s">
        <v>5</v>
      </c>
      <c r="G676" s="12" t="n">
        <v>4</v>
      </c>
      <c r="H676" s="12" t="n">
        <v>4</v>
      </c>
      <c r="I676" s="56" t="n">
        <v>2520.5</v>
      </c>
      <c r="J676" s="56" t="n">
        <v>2454</v>
      </c>
      <c r="K676" s="56" t="n">
        <v>66.5</v>
      </c>
      <c r="L676" s="55" t="n">
        <v>120</v>
      </c>
      <c r="M676" s="15" t="n">
        <f aca="false" ca="false" dt2D="false" dtr="false" t="normal">SUM(N676:S676)</f>
        <v>1251251.01</v>
      </c>
      <c r="N676" s="15" t="n"/>
      <c r="O676" s="15" t="n"/>
      <c r="P676" s="15" t="n"/>
      <c r="Q676" s="15" t="n">
        <v>402959.1</v>
      </c>
      <c r="R676" s="15" t="n">
        <v>848291.91</v>
      </c>
      <c r="S676" s="15" t="n"/>
      <c r="T676" s="15" t="n"/>
      <c r="U676" s="15" t="n"/>
      <c r="V676" s="15" t="n">
        <f aca="false" ca="false" dt2D="false" dtr="false" t="normal">$M676/($J676+$K676)</f>
        <v>496.4296806189248</v>
      </c>
      <c r="W676" s="15" t="n">
        <f aca="false" ca="false" dt2D="false" dtr="false" t="normal">$M676/($J676+$K676)</f>
        <v>496.4296806189248</v>
      </c>
      <c r="X676" s="12" t="n">
        <v>2026</v>
      </c>
      <c r="Y676" s="15" t="n"/>
      <c r="Z676" s="28" t="n">
        <f aca="false" ca="false" dt2D="false" dtr="false" t="normal">AC676-R676</f>
        <v>772744.2900000011</v>
      </c>
      <c r="AA676" s="30" t="n">
        <v>0</v>
      </c>
      <c r="AB676" s="30" t="n">
        <f aca="false" ca="false" dt2D="false" dtr="false" t="normal">+(J676*12.98+K676*25.97)*12</f>
        <v>402959.10000000003</v>
      </c>
      <c r="AC676" s="30" t="n">
        <f aca="false" ca="false" dt2D="false" dtr="false" t="normal">+(J676*12.98+K676*25.97)*12*30-'[7]Лист1'!$AQ$510</f>
        <v>1621036.2000000011</v>
      </c>
      <c r="AG676" s="57" t="n"/>
    </row>
    <row customHeight="true" ht="12.75" outlineLevel="0" r="677">
      <c r="A677" s="8" t="n">
        <f aca="false" ca="false" dt2D="false" dtr="false" t="normal">+A676+1</f>
        <v>637</v>
      </c>
      <c r="B677" s="8" t="n">
        <f aca="false" ca="false" dt2D="false" dtr="false" t="normal">B676+1</f>
        <v>457</v>
      </c>
      <c r="C677" s="106" t="s">
        <v>389</v>
      </c>
      <c r="D677" s="8" t="s">
        <v>1033</v>
      </c>
      <c r="E677" s="55" t="s">
        <v>336</v>
      </c>
      <c r="F677" s="12" t="s">
        <v>5</v>
      </c>
      <c r="G677" s="12" t="n">
        <v>4</v>
      </c>
      <c r="H677" s="12" t="n">
        <v>4</v>
      </c>
      <c r="I677" s="56" t="n">
        <v>2534.5</v>
      </c>
      <c r="J677" s="56" t="n">
        <v>2436</v>
      </c>
      <c r="K677" s="56" t="n">
        <v>98.5</v>
      </c>
      <c r="L677" s="55" t="n">
        <v>116</v>
      </c>
      <c r="M677" s="15" t="n">
        <f aca="false" ca="false" dt2D="false" dtr="false" t="normal">SUM(N677:S677)</f>
        <v>2707839.85</v>
      </c>
      <c r="N677" s="15" t="n"/>
      <c r="O677" s="15" t="n"/>
      <c r="P677" s="15" t="n"/>
      <c r="Q677" s="15" t="n">
        <v>410127.9</v>
      </c>
      <c r="R677" s="15" t="n">
        <v>2297711.95</v>
      </c>
      <c r="S677" s="15" t="n"/>
      <c r="T677" s="15" t="n"/>
      <c r="U677" s="15" t="n"/>
      <c r="V677" s="15" t="n">
        <f aca="false" ca="false" dt2D="false" dtr="false" t="normal">$M677/($J677+$K677)</f>
        <v>1068.3921286249754</v>
      </c>
      <c r="W677" s="15" t="n">
        <f aca="false" ca="false" dt2D="false" dtr="false" t="normal">$M677/($J677+$K677)</f>
        <v>1068.3921286249754</v>
      </c>
      <c r="X677" s="12" t="n">
        <v>2026</v>
      </c>
      <c r="Y677" s="15" t="n"/>
      <c r="Z677" s="28" t="n">
        <f aca="false" ca="false" dt2D="false" dtr="false" t="normal">AC677-R677</f>
        <v>1237943.1499999994</v>
      </c>
      <c r="AA677" s="30" t="n">
        <v>0</v>
      </c>
      <c r="AB677" s="30" t="n">
        <f aca="false" ca="false" dt2D="false" dtr="false" t="normal">+(J677*12.98+K677*25.97)*12</f>
        <v>410127.9</v>
      </c>
      <c r="AC677" s="30" t="n">
        <f aca="false" ca="false" dt2D="false" dtr="false" t="normal">+(J677*12.98+K677*25.97)*12*30-'[7]Лист1'!$AQ$511</f>
        <v>3535655.0999999996</v>
      </c>
      <c r="AG677" s="57" t="n"/>
    </row>
    <row customHeight="true" ht="12.75" outlineLevel="0" r="678">
      <c r="A678" s="8" t="n">
        <f aca="false" ca="false" dt2D="false" dtr="false" t="normal">+A677+1</f>
        <v>638</v>
      </c>
      <c r="B678" s="8" t="n">
        <f aca="false" ca="false" dt2D="false" dtr="false" t="normal">B677+1</f>
        <v>458</v>
      </c>
      <c r="C678" s="106" t="s">
        <v>389</v>
      </c>
      <c r="D678" s="8" t="s">
        <v>991</v>
      </c>
      <c r="E678" s="56" t="s">
        <v>157</v>
      </c>
      <c r="F678" s="12" t="s">
        <v>5</v>
      </c>
      <c r="G678" s="12" t="n">
        <v>4</v>
      </c>
      <c r="H678" s="12" t="n">
        <v>4</v>
      </c>
      <c r="I678" s="56" t="n">
        <v>2715.2</v>
      </c>
      <c r="J678" s="56" t="n">
        <v>2715.2</v>
      </c>
      <c r="K678" s="56" t="n">
        <v>0</v>
      </c>
      <c r="L678" s="55" t="n">
        <v>134</v>
      </c>
      <c r="M678" s="15" t="n">
        <f aca="false" ca="false" dt2D="false" dtr="false" t="normal">SUM(N678:R678)</f>
        <v>27515158</v>
      </c>
      <c r="N678" s="15" t="n"/>
      <c r="O678" s="15" t="n">
        <v>16039427.07</v>
      </c>
      <c r="P678" s="15" t="n"/>
      <c r="Q678" s="15" t="n">
        <v>422919.55</v>
      </c>
      <c r="R678" s="15" t="n">
        <v>11052811.38</v>
      </c>
      <c r="S678" s="15" t="n"/>
      <c r="T678" s="15" t="n"/>
      <c r="U678" s="15" t="n"/>
      <c r="V678" s="15" t="n">
        <f aca="false" ca="false" dt2D="false" dtr="false" t="normal">$M678/($J678+$K678)</f>
        <v>10133.75</v>
      </c>
      <c r="W678" s="15" t="n">
        <f aca="false" ca="false" dt2D="false" dtr="false" t="normal">$M678/($J678+$K678)</f>
        <v>10133.75</v>
      </c>
      <c r="X678" s="12" t="n">
        <v>2026</v>
      </c>
      <c r="Y678" s="15" t="n"/>
      <c r="Z678" s="28" t="n">
        <f aca="false" ca="false" dt2D="false" dtr="false" t="normal">AC678-R678</f>
        <v>0</v>
      </c>
      <c r="AA678" s="30" t="n">
        <v>0</v>
      </c>
      <c r="AB678" s="30" t="n">
        <f aca="false" ca="false" dt2D="false" dtr="false" t="normal">+(J678*12.98+K678*25.97)*12</f>
        <v>422919.552</v>
      </c>
      <c r="AC678" s="30" t="n">
        <f aca="false" ca="false" dt2D="false" dtr="false" t="normal">+(J678*12.98+K678*25.97)*12*30-'[7]Лист1'!$AQ$512</f>
        <v>11052811.38</v>
      </c>
      <c r="AD678" s="33" t="n"/>
      <c r="AF678" s="33" t="n"/>
    </row>
    <row customHeight="true" ht="12.75" outlineLevel="0" r="679">
      <c r="A679" s="8" t="n">
        <f aca="false" ca="false" dt2D="false" dtr="false" t="normal">+A678+1</f>
        <v>639</v>
      </c>
      <c r="B679" s="8" t="s">
        <v>192</v>
      </c>
      <c r="C679" s="106" t="s">
        <v>389</v>
      </c>
      <c r="D679" s="8" t="s">
        <v>402</v>
      </c>
      <c r="E679" s="55" t="s">
        <v>83</v>
      </c>
      <c r="F679" s="12" t="s">
        <v>5</v>
      </c>
      <c r="G679" s="12" t="n">
        <v>5</v>
      </c>
      <c r="H679" s="12" t="n">
        <v>3</v>
      </c>
      <c r="I679" s="56" t="n">
        <v>2240</v>
      </c>
      <c r="J679" s="56" t="n">
        <v>2237</v>
      </c>
      <c r="K679" s="56" t="n">
        <v>3</v>
      </c>
      <c r="L679" s="55" t="n">
        <v>106</v>
      </c>
      <c r="M679" s="15" t="n">
        <f aca="false" ca="false" dt2D="false" dtr="false" t="normal">SUM(N679:S679)</f>
        <v>1087156.54</v>
      </c>
      <c r="N679" s="15" t="n"/>
      <c r="O679" s="15" t="n"/>
      <c r="P679" s="15" t="n"/>
      <c r="Q679" s="15" t="n">
        <v>280149.23</v>
      </c>
      <c r="R679" s="15" t="n">
        <v>807007.31</v>
      </c>
      <c r="S679" s="15" t="n"/>
      <c r="T679" s="15" t="n"/>
      <c r="U679" s="15" t="n"/>
      <c r="V679" s="15" t="n">
        <f aca="false" ca="false" dt2D="false" dtr="false" t="normal">$M679/($J679+$K679)</f>
        <v>485.3377410714286</v>
      </c>
      <c r="W679" s="15" t="n">
        <f aca="false" ca="false" dt2D="false" dtr="false" t="normal">$M679/($J679+$K679)</f>
        <v>485.3377410714286</v>
      </c>
      <c r="X679" s="12" t="n">
        <v>2026</v>
      </c>
      <c r="Y679" s="15" t="n"/>
      <c r="Z679" s="28" t="n">
        <f aca="false" ca="false" dt2D="false" dtr="false" t="normal">AC679-R679</f>
        <v>9674093.89</v>
      </c>
      <c r="AA679" s="30" t="n">
        <v>1068018.22</v>
      </c>
      <c r="AB679" s="30" t="n">
        <f aca="false" ca="false" dt2D="false" dtr="false" t="normal">+(J679*12.98+K679*25.97)*12</f>
        <v>349370.04000000004</v>
      </c>
      <c r="AC679" s="30" t="n">
        <f aca="false" ca="false" dt2D="false" dtr="false" t="normal">+(J679*12.98+K679*25.97)*12*30</f>
        <v>10481101.200000001</v>
      </c>
      <c r="AG679" s="57" t="n"/>
    </row>
    <row customHeight="true" ht="19.5" outlineLevel="0" r="680">
      <c r="A680" s="118" t="n"/>
      <c r="B680" s="118" t="n"/>
      <c r="C680" s="195" t="n"/>
      <c r="D680" s="100" t="s">
        <v>1035</v>
      </c>
      <c r="E680" s="196" t="n"/>
      <c r="F680" s="196" t="n"/>
      <c r="G680" s="196" t="n"/>
      <c r="H680" s="196" t="n"/>
      <c r="I680" s="101" t="n">
        <f aca="false" ca="false" dt2D="false" dtr="false" t="normal">SUM(I681)</f>
        <v>4938</v>
      </c>
      <c r="J680" s="101" t="n">
        <f aca="false" ca="false" dt2D="false" dtr="false" t="normal">SUM(J681)</f>
        <v>4205.4</v>
      </c>
      <c r="K680" s="101" t="n">
        <f aca="false" ca="false" dt2D="false" dtr="false" t="normal">SUM(K681)</f>
        <v>368.1</v>
      </c>
      <c r="L680" s="101" t="n">
        <f aca="false" ca="false" dt2D="false" dtr="false" t="normal">SUM(L681)</f>
        <v>144</v>
      </c>
      <c r="M680" s="101" t="n">
        <f aca="false" ca="false" dt2D="false" dtr="false" t="normal">SUM(M681)</f>
        <v>7108989.15</v>
      </c>
      <c r="N680" s="101" t="n">
        <f aca="false" ca="false" dt2D="false" dtr="false" t="normal">SUM(N681)</f>
        <v>0</v>
      </c>
      <c r="O680" s="101" t="n">
        <f aca="false" ca="false" dt2D="false" dtr="false" t="normal">SUM(O681)</f>
        <v>0</v>
      </c>
      <c r="P680" s="101" t="n">
        <f aca="false" ca="false" dt2D="false" dtr="false" t="normal">SUM(P681)</f>
        <v>0</v>
      </c>
      <c r="Q680" s="101" t="n">
        <f aca="false" ca="false" dt2D="false" dtr="false" t="normal">SUM(Q681)</f>
        <v>0</v>
      </c>
      <c r="R680" s="101" t="n">
        <f aca="false" ca="false" dt2D="false" dtr="false" t="normal">SUM(R681)</f>
        <v>0</v>
      </c>
      <c r="S680" s="101" t="n">
        <f aca="false" ca="false" dt2D="false" dtr="false" t="normal">SUM(S681)</f>
        <v>7108989.15</v>
      </c>
      <c r="T680" s="197" t="n"/>
      <c r="U680" s="198" t="n"/>
      <c r="V680" s="199" t="n"/>
      <c r="W680" s="123" t="n"/>
      <c r="X680" s="142" t="n"/>
      <c r="Y680" s="90" t="n"/>
      <c r="Z680" s="200" t="n"/>
      <c r="AA680" s="200" t="n"/>
      <c r="AB680" s="200" t="n"/>
      <c r="AC680" s="200" t="n"/>
    </row>
    <row outlineLevel="0" r="681">
      <c r="A681" s="8" t="n">
        <f aca="false" ca="false" dt2D="false" dtr="false" t="normal">A679+1</f>
        <v>640</v>
      </c>
      <c r="B681" s="8" t="n">
        <v>1</v>
      </c>
      <c r="C681" s="106" t="s">
        <v>1037</v>
      </c>
      <c r="D681" s="106" t="s">
        <v>1038</v>
      </c>
      <c r="E681" s="55" t="n">
        <v>1996</v>
      </c>
      <c r="F681" s="12" t="s">
        <v>1039</v>
      </c>
      <c r="G681" s="12" t="n">
        <v>5</v>
      </c>
      <c r="H681" s="12" t="n">
        <v>3</v>
      </c>
      <c r="I681" s="12" t="n">
        <v>4938</v>
      </c>
      <c r="J681" s="12" t="n">
        <v>4205.4</v>
      </c>
      <c r="K681" s="56" t="n">
        <v>368.1</v>
      </c>
      <c r="L681" s="55" t="n">
        <v>144</v>
      </c>
      <c r="M681" s="15" t="n">
        <f aca="false" ca="false" dt2D="false" dtr="false" t="normal">SUM(N681:S681)</f>
        <v>7108989.15</v>
      </c>
      <c r="N681" s="15" t="n"/>
      <c r="O681" s="15" t="n"/>
      <c r="P681" s="15" t="n"/>
      <c r="Q681" s="15" t="n"/>
      <c r="R681" s="15" t="n"/>
      <c r="S681" s="15" t="n">
        <v>7108989.15</v>
      </c>
      <c r="T681" s="201" t="n">
        <v>6378.55740208881</v>
      </c>
      <c r="U681" s="201" t="n">
        <v>1183.283020064</v>
      </c>
      <c r="V681" s="15" t="n">
        <f aca="false" ca="false" dt2D="false" dtr="false" t="normal">$M681/($J681+$K681)</f>
        <v>1554.3870449327649</v>
      </c>
      <c r="W681" s="15" t="n">
        <f aca="false" ca="false" dt2D="false" dtr="false" t="normal">$M681/($J681+$K681)</f>
        <v>1554.3870449327649</v>
      </c>
      <c r="X681" s="12" t="n">
        <v>2026</v>
      </c>
      <c r="Y681" s="200" t="n"/>
      <c r="Z681" s="200" t="n"/>
      <c r="AA681" s="200" t="n"/>
      <c r="AB681" s="200" t="n"/>
      <c r="AC681" s="200" t="n"/>
      <c r="AD681" s="4" t="n"/>
      <c r="AF681" s="4" t="n"/>
      <c r="AG681" s="4" t="n"/>
      <c r="AH681" s="4" t="n"/>
      <c r="AI681" s="4" t="n"/>
      <c r="AJ681" s="4" t="n"/>
      <c r="AK681" s="4" t="n"/>
      <c r="AL681" s="4" t="n"/>
      <c r="AM681" s="4" t="n"/>
      <c r="AN681" s="4" t="n"/>
      <c r="AO681" s="4" t="n"/>
      <c r="AP681" s="4" t="n"/>
      <c r="AQ681" s="4" t="n"/>
      <c r="AR681" s="4" t="n"/>
      <c r="AS681" s="4" t="n"/>
      <c r="AT681" s="4" t="n"/>
      <c r="AU681" s="4" t="n"/>
      <c r="AV681" s="4" t="n"/>
      <c r="AW681" s="4" t="n"/>
      <c r="AX681" s="4" t="n"/>
      <c r="AY681" s="4" t="n"/>
      <c r="AZ681" s="4" t="n"/>
      <c r="BA681" s="4" t="n"/>
      <c r="BB681" s="4" t="n"/>
      <c r="BC681" s="4" t="n"/>
      <c r="BD681" s="4" t="n"/>
      <c r="BE681" s="4" t="n"/>
      <c r="BF681" s="4" t="n"/>
      <c r="BG681" s="4" t="n"/>
      <c r="BH681" s="4" t="n"/>
      <c r="BI681" s="4" t="n"/>
      <c r="BJ681" s="4" t="n"/>
      <c r="BK681" s="4" t="n"/>
      <c r="BL681" s="4" t="n"/>
      <c r="BM681" s="4" t="n"/>
      <c r="BN681" s="4" t="n"/>
      <c r="BO681" s="4" t="n"/>
      <c r="BP681" s="4" t="n"/>
      <c r="BQ681" s="4" t="n"/>
      <c r="BR681" s="4" t="n"/>
      <c r="BS681" s="4" t="n"/>
      <c r="BT681" s="4" t="n"/>
      <c r="BU681" s="4" t="n"/>
      <c r="BV681" s="4" t="n"/>
      <c r="BW681" s="4" t="n"/>
      <c r="BX681" s="4" t="n"/>
      <c r="BY681" s="4" t="n"/>
      <c r="BZ681" s="4" t="n"/>
      <c r="CA681" s="4" t="n"/>
      <c r="CB681" s="4" t="n"/>
      <c r="CC681" s="4" t="n"/>
      <c r="CD681" s="4" t="n"/>
      <c r="CE681" s="4" t="n"/>
      <c r="CF681" s="4" t="n"/>
      <c r="CG681" s="4" t="n"/>
      <c r="CH681" s="4" t="n"/>
      <c r="CI681" s="4" t="n"/>
      <c r="CJ681" s="4" t="n"/>
      <c r="CK681" s="4" t="n"/>
      <c r="CL681" s="4" t="n"/>
      <c r="CM681" s="4" t="n"/>
      <c r="CN681" s="4" t="n"/>
      <c r="CO681" s="4" t="n"/>
      <c r="CP681" s="4" t="n"/>
      <c r="CQ681" s="4" t="n"/>
      <c r="CR681" s="4" t="n"/>
      <c r="CS681" s="4" t="n"/>
      <c r="CT681" s="4" t="n"/>
      <c r="CU681" s="4" t="n"/>
      <c r="CV681" s="4" t="n"/>
      <c r="CW681" s="4" t="n"/>
      <c r="CX681" s="4" t="n"/>
      <c r="CY681" s="4" t="n"/>
      <c r="CZ681" s="4" t="n"/>
      <c r="DA681" s="4" t="n"/>
      <c r="DB681" s="4" t="n"/>
      <c r="DC681" s="4" t="n"/>
      <c r="DD681" s="4" t="n"/>
      <c r="DE681" s="4" t="n"/>
      <c r="DF681" s="4" t="n"/>
      <c r="DG681" s="4" t="n"/>
      <c r="DH681" s="4" t="n"/>
      <c r="DI681" s="4" t="n"/>
      <c r="DJ681" s="4" t="n"/>
      <c r="DK681" s="4" t="n"/>
      <c r="DL681" s="4" t="n"/>
      <c r="DM681" s="4" t="n"/>
      <c r="DN681" s="4" t="n"/>
      <c r="DO681" s="4" t="n"/>
      <c r="DP681" s="4" t="n"/>
      <c r="DQ681" s="4" t="n"/>
      <c r="DR681" s="4" t="n"/>
      <c r="DS681" s="4" t="n"/>
      <c r="DT681" s="4" t="n"/>
      <c r="DU681" s="4" t="n"/>
      <c r="DV681" s="4" t="n"/>
      <c r="DW681" s="4" t="n"/>
      <c r="DX681" s="4" t="n"/>
      <c r="DY681" s="4" t="n"/>
      <c r="DZ681" s="4" t="n"/>
      <c r="EA681" s="4" t="n"/>
      <c r="EB681" s="4" t="n"/>
      <c r="EC681" s="4" t="n"/>
      <c r="ED681" s="4" t="n"/>
      <c r="EE681" s="4" t="n"/>
      <c r="EF681" s="4" t="n"/>
      <c r="EG681" s="4" t="n"/>
      <c r="EH681" s="4" t="n"/>
      <c r="EI681" s="4" t="n"/>
      <c r="EJ681" s="4" t="n"/>
      <c r="EK681" s="4" t="n"/>
      <c r="EL681" s="4" t="n"/>
      <c r="EM681" s="4" t="n"/>
      <c r="EN681" s="4" t="n"/>
      <c r="EO681" s="4" t="n"/>
      <c r="EP681" s="4" t="n"/>
      <c r="EQ681" s="4" t="n"/>
      <c r="ER681" s="4" t="n"/>
      <c r="ES681" s="4" t="n"/>
      <c r="ET681" s="4" t="n"/>
      <c r="EU681" s="4" t="n"/>
      <c r="EV681" s="4" t="n"/>
      <c r="EW681" s="4" t="n"/>
      <c r="EX681" s="4" t="n"/>
      <c r="EY681" s="4" t="n"/>
      <c r="EZ681" s="4" t="n"/>
      <c r="FA681" s="4" t="n"/>
      <c r="FB681" s="4" t="n"/>
      <c r="FC681" s="4" t="n"/>
      <c r="FD681" s="4" t="n"/>
      <c r="FE681" s="4" t="n"/>
      <c r="FF681" s="4" t="n"/>
      <c r="FG681" s="4" t="n"/>
      <c r="FH681" s="4" t="n"/>
      <c r="FI681" s="4" t="n"/>
      <c r="FJ681" s="4" t="n"/>
      <c r="FK681" s="4" t="n"/>
      <c r="FL681" s="4" t="n"/>
      <c r="FM681" s="4" t="n"/>
      <c r="FN681" s="4" t="n"/>
      <c r="FO681" s="4" t="n"/>
      <c r="FP681" s="4" t="n"/>
      <c r="FQ681" s="4" t="n"/>
      <c r="FR681" s="4" t="n"/>
      <c r="FS681" s="4" t="n"/>
      <c r="FT681" s="4" t="n"/>
      <c r="FU681" s="4" t="n"/>
      <c r="FV681" s="4" t="n"/>
      <c r="FW681" s="4" t="n"/>
      <c r="FX681" s="4" t="n"/>
      <c r="FY681" s="4" t="n"/>
      <c r="FZ681" s="4" t="n"/>
      <c r="GA681" s="4" t="n"/>
      <c r="GB681" s="4" t="n"/>
      <c r="GC681" s="4" t="n"/>
      <c r="GD681" s="4" t="n"/>
      <c r="GE681" s="4" t="n"/>
      <c r="GF681" s="4" t="n"/>
      <c r="GG681" s="4" t="n"/>
      <c r="GH681" s="4" t="n"/>
      <c r="GI681" s="4" t="n"/>
      <c r="GJ681" s="4" t="n"/>
      <c r="GK681" s="4" t="n"/>
      <c r="GL681" s="4" t="n"/>
      <c r="GM681" s="4" t="n"/>
      <c r="GN681" s="4" t="n"/>
      <c r="GO681" s="4" t="n"/>
      <c r="GP681" s="4" t="n"/>
      <c r="GQ681" s="4" t="n"/>
      <c r="GR681" s="4" t="n"/>
      <c r="GS681" s="4" t="n"/>
      <c r="GT681" s="4" t="n"/>
      <c r="GU681" s="4" t="n"/>
      <c r="GV681" s="4" t="n"/>
      <c r="GW681" s="4" t="n"/>
      <c r="GX681" s="4" t="n"/>
      <c r="GY681" s="4" t="n"/>
      <c r="GZ681" s="4" t="n"/>
      <c r="HA681" s="4" t="n"/>
      <c r="HB681" s="4" t="n"/>
      <c r="HC681" s="4" t="n"/>
      <c r="HD681" s="4" t="n"/>
      <c r="HE681" s="4" t="n"/>
      <c r="HF681" s="4" t="n"/>
      <c r="HG681" s="4" t="n"/>
      <c r="HH681" s="4" t="n"/>
      <c r="HI681" s="4" t="n"/>
      <c r="HJ681" s="4" t="n"/>
      <c r="HK681" s="4" t="n"/>
      <c r="HL681" s="4" t="n"/>
      <c r="HM681" s="4" t="n"/>
      <c r="HN681" s="4" t="n"/>
      <c r="HO681" s="4" t="n"/>
      <c r="HP681" s="4" t="n"/>
      <c r="HQ681" s="4" t="n"/>
      <c r="HR681" s="4" t="n"/>
      <c r="HS681" s="4" t="n"/>
      <c r="HT681" s="4" t="n"/>
      <c r="HU681" s="4" t="n"/>
      <c r="HV681" s="4" t="n"/>
      <c r="HW681" s="4" t="n"/>
      <c r="HX681" s="4" t="n"/>
      <c r="HY681" s="4" t="n"/>
      <c r="HZ681" s="4" t="n"/>
      <c r="IA681" s="4" t="n"/>
      <c r="IB681" s="4" t="n"/>
      <c r="IC681" s="4" t="n"/>
      <c r="ID681" s="4" t="n"/>
      <c r="IE681" s="4" t="n"/>
      <c r="IF681" s="4" t="n"/>
      <c r="IG681" s="4" t="n"/>
      <c r="IH681" s="4" t="n"/>
      <c r="II681" s="4" t="n"/>
      <c r="IJ681" s="4" t="n"/>
      <c r="IK681" s="4" t="n"/>
      <c r="IL681" s="4" t="n"/>
      <c r="IM681" s="4" t="n"/>
      <c r="IN681" s="4" t="n"/>
      <c r="IO681" s="4" t="n"/>
      <c r="IP681" s="4" t="n"/>
      <c r="IQ681" s="4" t="n"/>
      <c r="IR681" s="4" t="n"/>
      <c r="IS681" s="4" t="n"/>
      <c r="IT681" s="4" t="n"/>
      <c r="IU681" s="4" t="n"/>
      <c r="IV681" s="4" t="n"/>
      <c r="IW681" s="4" t="n"/>
      <c r="IX681" s="4" t="n"/>
      <c r="IY681" s="4" t="n"/>
      <c r="IZ681" s="4" t="n"/>
      <c r="JA681" s="4" t="n"/>
      <c r="JB681" s="4" t="n"/>
      <c r="JC681" s="4" t="n"/>
      <c r="JD681" s="4" t="n"/>
      <c r="JE681" s="4" t="n"/>
      <c r="JF681" s="4" t="n"/>
      <c r="JG681" s="4" t="n"/>
      <c r="JH681" s="4" t="n"/>
      <c r="JI681" s="4" t="n"/>
      <c r="JJ681" s="4" t="n"/>
      <c r="JK681" s="4" t="n"/>
      <c r="JL681" s="4" t="n"/>
      <c r="JM681" s="4" t="n"/>
      <c r="JN681" s="4" t="n"/>
      <c r="JO681" s="4" t="n"/>
      <c r="JP681" s="4" t="n"/>
      <c r="JQ681" s="4" t="n"/>
      <c r="JR681" s="4" t="n"/>
      <c r="JS681" s="4" t="n"/>
      <c r="JT681" s="4" t="n"/>
      <c r="JU681" s="4" t="n"/>
      <c r="JV681" s="4" t="n"/>
      <c r="JW681" s="4" t="n"/>
      <c r="JX681" s="4" t="n"/>
      <c r="JY681" s="4" t="n"/>
      <c r="JZ681" s="4" t="n"/>
      <c r="KA681" s="4" t="n"/>
      <c r="KB681" s="4" t="n"/>
      <c r="KC681" s="4" t="n"/>
      <c r="KD681" s="4" t="n"/>
      <c r="KE681" s="4" t="n"/>
      <c r="KF681" s="4" t="n"/>
      <c r="KG681" s="4" t="n"/>
      <c r="KH681" s="4" t="n"/>
      <c r="KI681" s="4" t="n"/>
      <c r="KJ681" s="4" t="n"/>
      <c r="KK681" s="4" t="n"/>
      <c r="KL681" s="4" t="n"/>
      <c r="KM681" s="4" t="n"/>
      <c r="KN681" s="4" t="n"/>
      <c r="KO681" s="4" t="n"/>
      <c r="KP681" s="4" t="n"/>
      <c r="KQ681" s="4" t="n"/>
      <c r="KR681" s="4" t="n"/>
      <c r="KS681" s="4" t="n"/>
      <c r="KT681" s="4" t="n"/>
      <c r="KU681" s="4" t="n"/>
      <c r="KV681" s="4" t="n"/>
      <c r="KW681" s="4" t="n"/>
      <c r="KX681" s="4" t="n"/>
      <c r="KY681" s="4" t="n"/>
      <c r="KZ681" s="4" t="n"/>
      <c r="LA681" s="4" t="n"/>
      <c r="LB681" s="4" t="n"/>
      <c r="LC681" s="4" t="n"/>
      <c r="LD681" s="4" t="n"/>
      <c r="LE681" s="4" t="n"/>
      <c r="LF681" s="4" t="n"/>
      <c r="LG681" s="4" t="n"/>
      <c r="LH681" s="4" t="n"/>
      <c r="LI681" s="4" t="n"/>
      <c r="LJ681" s="4" t="n"/>
      <c r="LK681" s="4" t="n"/>
      <c r="LL681" s="4" t="n"/>
      <c r="LM681" s="4" t="n"/>
      <c r="LN681" s="4" t="n"/>
      <c r="LO681" s="4" t="n"/>
      <c r="LP681" s="4" t="n"/>
      <c r="LQ681" s="4" t="n"/>
      <c r="LR681" s="4" t="n"/>
      <c r="LS681" s="4" t="n"/>
      <c r="LT681" s="4" t="n"/>
      <c r="LU681" s="4" t="n"/>
      <c r="LV681" s="4" t="n"/>
      <c r="LW681" s="4" t="n"/>
      <c r="LX681" s="4" t="n"/>
      <c r="LY681" s="4" t="n"/>
      <c r="LZ681" s="4" t="n"/>
      <c r="MA681" s="4" t="n"/>
      <c r="MB681" s="4" t="n"/>
      <c r="MC681" s="4" t="n"/>
      <c r="MD681" s="4" t="n"/>
      <c r="ME681" s="4" t="n"/>
      <c r="MF681" s="4" t="n"/>
      <c r="MG681" s="4" t="n"/>
      <c r="MH681" s="4" t="n"/>
      <c r="MI681" s="4" t="n"/>
      <c r="MJ681" s="4" t="n"/>
      <c r="MK681" s="4" t="n"/>
      <c r="ML681" s="4" t="n"/>
      <c r="MM681" s="4" t="n"/>
      <c r="MN681" s="4" t="n"/>
      <c r="MO681" s="4" t="n"/>
      <c r="MP681" s="4" t="n"/>
      <c r="MQ681" s="4" t="n"/>
      <c r="MR681" s="4" t="n"/>
      <c r="MS681" s="4" t="n"/>
    </row>
    <row customFormat="true" customHeight="true" ht="12.75" outlineLevel="0" r="682" s="98">
      <c r="A682" s="118" t="n"/>
      <c r="B682" s="118" t="n"/>
      <c r="C682" s="202" t="n"/>
      <c r="D682" s="100" t="s">
        <v>1042</v>
      </c>
      <c r="E682" s="203" t="n"/>
      <c r="F682" s="142" t="n"/>
      <c r="G682" s="101" t="n">
        <f aca="false" ca="false" dt2D="false" dtr="false" t="normal">SUM(G683:G685)</f>
        <v>21</v>
      </c>
      <c r="H682" s="101" t="n">
        <f aca="false" ca="false" dt2D="false" dtr="false" t="normal">SUM(H683:H685)</f>
        <v>6</v>
      </c>
      <c r="I682" s="101" t="n">
        <f aca="false" ca="false" dt2D="false" dtr="false" t="normal">SUM(I683:I685)</f>
        <v>13232.5</v>
      </c>
      <c r="J682" s="101" t="n">
        <f aca="false" ca="false" dt2D="false" dtr="false" t="normal">SUM(J683:J685)</f>
        <v>12091</v>
      </c>
      <c r="K682" s="101" t="n">
        <f aca="false" ca="false" dt2D="false" dtr="false" t="normal">SUM(K683:K685)</f>
        <v>777</v>
      </c>
      <c r="L682" s="101" t="n">
        <f aca="false" ca="false" dt2D="false" dtr="false" t="normal">SUM(L683:L685)</f>
        <v>394</v>
      </c>
      <c r="M682" s="101" t="n">
        <f aca="false" ca="false" dt2D="false" dtr="false" t="normal">SUM(M683:M685)</f>
        <v>15115562.280000001</v>
      </c>
      <c r="N682" s="101" t="n">
        <f aca="false" ca="false" dt2D="false" dtr="false" t="normal">SUM(N683:N685)</f>
        <v>0</v>
      </c>
      <c r="O682" s="101" t="n">
        <f aca="false" ca="false" dt2D="false" dtr="false" t="normal">SUM(O683:O685)</f>
        <v>0</v>
      </c>
      <c r="P682" s="101" t="n">
        <f aca="false" ca="false" dt2D="false" dtr="false" t="normal">SUM(P683:P685)</f>
        <v>0</v>
      </c>
      <c r="Q682" s="101" t="n">
        <f aca="false" ca="false" dt2D="false" dtr="false" t="normal">SUM(Q683:Q685)</f>
        <v>10774080</v>
      </c>
      <c r="R682" s="101" t="n">
        <f aca="false" ca="false" dt2D="false" dtr="false" t="normal">SUM(R683:R685)</f>
        <v>0</v>
      </c>
      <c r="S682" s="101" t="n">
        <f aca="false" ca="false" dt2D="false" dtr="false" t="normal">SUM(S683:S685)</f>
        <v>4341482.28</v>
      </c>
      <c r="T682" s="101" t="n">
        <f aca="false" ca="false" dt2D="false" dtr="false" t="normal">SUM(T683:T685)</f>
        <v>0</v>
      </c>
      <c r="U682" s="101" t="n">
        <f aca="false" ca="false" dt2D="false" dtr="false" t="normal">SUM(U683:U685)</f>
        <v>0</v>
      </c>
      <c r="V682" s="123" t="n"/>
      <c r="W682" s="123" t="n"/>
      <c r="X682" s="142" t="n"/>
      <c r="Y682" s="200" t="n"/>
      <c r="Z682" s="200" t="n"/>
      <c r="AA682" s="200" t="n"/>
      <c r="AB682" s="200" t="n"/>
      <c r="AC682" s="200" t="n"/>
      <c r="AD682" s="4" t="n"/>
      <c r="AE682" s="4" t="n"/>
      <c r="AF682" s="4" t="n"/>
      <c r="AG682" s="4" t="n"/>
      <c r="AH682" s="4" t="n"/>
      <c r="AI682" s="4" t="n"/>
      <c r="AJ682" s="4" t="n"/>
      <c r="AK682" s="4" t="n"/>
      <c r="AL682" s="4" t="n"/>
      <c r="AM682" s="4" t="n"/>
      <c r="AN682" s="4" t="n"/>
      <c r="AO682" s="4" t="n"/>
      <c r="AP682" s="4" t="n"/>
      <c r="AQ682" s="4" t="n"/>
      <c r="AR682" s="4" t="n"/>
      <c r="AS682" s="4" t="n"/>
      <c r="AT682" s="4" t="n"/>
      <c r="AU682" s="4" t="n"/>
      <c r="AV682" s="4" t="n"/>
      <c r="AW682" s="4" t="n"/>
      <c r="AX682" s="4" t="n"/>
      <c r="AY682" s="4" t="n"/>
      <c r="AZ682" s="4" t="n"/>
      <c r="BA682" s="4" t="n"/>
      <c r="BB682" s="4" t="n"/>
      <c r="BC682" s="4" t="n"/>
      <c r="BD682" s="4" t="n"/>
      <c r="BE682" s="4" t="n"/>
      <c r="BF682" s="4" t="n"/>
      <c r="BG682" s="4" t="n"/>
      <c r="BH682" s="4" t="n"/>
      <c r="BI682" s="4" t="n"/>
      <c r="BJ682" s="4" t="n"/>
      <c r="BK682" s="4" t="n"/>
      <c r="BL682" s="4" t="n"/>
      <c r="BM682" s="4" t="n"/>
      <c r="BN682" s="4" t="n"/>
      <c r="BO682" s="4" t="n"/>
      <c r="BP682" s="4" t="n"/>
      <c r="BQ682" s="4" t="n"/>
      <c r="BR682" s="4" t="n"/>
      <c r="BS682" s="4" t="n"/>
      <c r="BT682" s="4" t="n"/>
      <c r="BU682" s="4" t="n"/>
      <c r="BV682" s="4" t="n"/>
      <c r="BW682" s="4" t="n"/>
      <c r="BX682" s="4" t="n"/>
      <c r="BY682" s="4" t="n"/>
      <c r="BZ682" s="4" t="n"/>
      <c r="CA682" s="4" t="n"/>
      <c r="CB682" s="4" t="n"/>
      <c r="CC682" s="4" t="n"/>
      <c r="CD682" s="4" t="n"/>
      <c r="CE682" s="4" t="n"/>
      <c r="CF682" s="4" t="n"/>
      <c r="CG682" s="4" t="n"/>
      <c r="CH682" s="4" t="n"/>
      <c r="CI682" s="4" t="n"/>
      <c r="CJ682" s="4" t="n"/>
      <c r="CK682" s="4" t="n"/>
      <c r="CL682" s="4" t="n"/>
      <c r="CM682" s="4" t="n"/>
      <c r="CN682" s="4" t="n"/>
      <c r="CO682" s="4" t="n"/>
      <c r="CP682" s="4" t="n"/>
      <c r="CQ682" s="4" t="n"/>
      <c r="CR682" s="4" t="n"/>
      <c r="CS682" s="4" t="n"/>
      <c r="CT682" s="4" t="n"/>
      <c r="CU682" s="4" t="n"/>
      <c r="CV682" s="4" t="n"/>
      <c r="CW682" s="4" t="n"/>
      <c r="CX682" s="4" t="n"/>
      <c r="CY682" s="4" t="n"/>
      <c r="CZ682" s="4" t="n"/>
      <c r="DA682" s="4" t="n"/>
      <c r="DB682" s="4" t="n"/>
      <c r="DC682" s="4" t="n"/>
      <c r="DD682" s="4" t="n"/>
      <c r="DE682" s="4" t="n"/>
      <c r="DF682" s="4" t="n"/>
      <c r="DG682" s="4" t="n"/>
      <c r="DH682" s="4" t="n"/>
      <c r="DI682" s="4" t="n"/>
      <c r="DJ682" s="4" t="n"/>
      <c r="DK682" s="4" t="n"/>
      <c r="DL682" s="4" t="n"/>
      <c r="DM682" s="4" t="n"/>
      <c r="DN682" s="4" t="n"/>
      <c r="DO682" s="4" t="n"/>
      <c r="DP682" s="4" t="n"/>
      <c r="DQ682" s="4" t="n"/>
      <c r="DR682" s="4" t="n"/>
      <c r="DS682" s="4" t="n"/>
      <c r="DT682" s="4" t="n"/>
      <c r="DU682" s="4" t="n"/>
      <c r="DV682" s="4" t="n"/>
      <c r="DW682" s="4" t="n"/>
      <c r="DX682" s="4" t="n"/>
      <c r="DY682" s="4" t="n"/>
      <c r="DZ682" s="4" t="n"/>
      <c r="EA682" s="4" t="n"/>
      <c r="EB682" s="4" t="n"/>
      <c r="EC682" s="4" t="n"/>
      <c r="ED682" s="4" t="n"/>
      <c r="EE682" s="4" t="n"/>
      <c r="EF682" s="4" t="n"/>
      <c r="EG682" s="4" t="n"/>
      <c r="EH682" s="4" t="n"/>
      <c r="EI682" s="4" t="n"/>
      <c r="EJ682" s="4" t="n"/>
      <c r="EK682" s="4" t="n"/>
      <c r="EL682" s="4" t="n"/>
      <c r="EM682" s="4" t="n"/>
      <c r="EN682" s="4" t="n"/>
      <c r="EO682" s="4" t="n"/>
      <c r="EP682" s="4" t="n"/>
      <c r="EQ682" s="4" t="n"/>
      <c r="ER682" s="4" t="n"/>
      <c r="ES682" s="4" t="n"/>
      <c r="ET682" s="4" t="n"/>
      <c r="EU682" s="4" t="n"/>
      <c r="EV682" s="4" t="n"/>
      <c r="EW682" s="4" t="n"/>
      <c r="EX682" s="4" t="n"/>
      <c r="EY682" s="4" t="n"/>
      <c r="EZ682" s="4" t="n"/>
      <c r="FA682" s="4" t="n"/>
      <c r="FB682" s="4" t="n"/>
      <c r="FC682" s="4" t="n"/>
      <c r="FD682" s="4" t="n"/>
      <c r="FE682" s="4" t="n"/>
      <c r="FF682" s="4" t="n"/>
      <c r="FG682" s="4" t="n"/>
      <c r="FH682" s="4" t="n"/>
      <c r="FI682" s="4" t="n"/>
      <c r="FJ682" s="4" t="n"/>
      <c r="FK682" s="4" t="n"/>
      <c r="FL682" s="4" t="n"/>
      <c r="FM682" s="4" t="n"/>
      <c r="FN682" s="4" t="n"/>
      <c r="FO682" s="4" t="n"/>
      <c r="FP682" s="4" t="n"/>
      <c r="FQ682" s="4" t="n"/>
      <c r="FR682" s="4" t="n"/>
      <c r="FS682" s="4" t="n"/>
      <c r="FT682" s="4" t="n"/>
      <c r="FU682" s="4" t="n"/>
      <c r="FV682" s="4" t="n"/>
      <c r="FW682" s="4" t="n"/>
      <c r="FX682" s="4" t="n"/>
      <c r="FY682" s="4" t="n"/>
      <c r="FZ682" s="4" t="n"/>
      <c r="GA682" s="4" t="n"/>
      <c r="GB682" s="4" t="n"/>
      <c r="GC682" s="4" t="n"/>
      <c r="GD682" s="4" t="n"/>
      <c r="GE682" s="4" t="n"/>
      <c r="GF682" s="4" t="n"/>
      <c r="GG682" s="4" t="n"/>
      <c r="GH682" s="4" t="n"/>
      <c r="GI682" s="4" t="n"/>
      <c r="GJ682" s="4" t="n"/>
      <c r="GK682" s="4" t="n"/>
      <c r="GL682" s="4" t="n"/>
      <c r="GM682" s="4" t="n"/>
      <c r="GN682" s="4" t="n"/>
      <c r="GO682" s="4" t="n"/>
      <c r="GP682" s="4" t="n"/>
      <c r="GQ682" s="4" t="n"/>
      <c r="GR682" s="4" t="n"/>
      <c r="GS682" s="4" t="n"/>
      <c r="GT682" s="4" t="n"/>
      <c r="GU682" s="4" t="n"/>
      <c r="GV682" s="4" t="n"/>
      <c r="GW682" s="4" t="n"/>
      <c r="GX682" s="4" t="n"/>
      <c r="GY682" s="4" t="n"/>
      <c r="GZ682" s="4" t="n"/>
      <c r="HA682" s="4" t="n"/>
      <c r="HB682" s="4" t="n"/>
      <c r="HC682" s="4" t="n"/>
      <c r="HD682" s="4" t="n"/>
      <c r="HE682" s="4" t="n"/>
      <c r="HF682" s="4" t="n"/>
      <c r="HG682" s="4" t="n"/>
      <c r="HH682" s="4" t="n"/>
      <c r="HI682" s="4" t="n"/>
      <c r="HJ682" s="4" t="n"/>
      <c r="HK682" s="4" t="n"/>
      <c r="HL682" s="4" t="n"/>
      <c r="HM682" s="4" t="n"/>
      <c r="HN682" s="4" t="n"/>
      <c r="HO682" s="4" t="n"/>
      <c r="HP682" s="4" t="n"/>
      <c r="HQ682" s="4" t="n"/>
      <c r="HR682" s="4" t="n"/>
      <c r="HS682" s="4" t="n"/>
      <c r="HT682" s="4" t="n"/>
      <c r="HU682" s="4" t="n"/>
      <c r="HV682" s="4" t="n"/>
      <c r="HW682" s="4" t="n"/>
      <c r="HX682" s="4" t="n"/>
      <c r="HY682" s="4" t="n"/>
      <c r="HZ682" s="4" t="n"/>
      <c r="IA682" s="4" t="n"/>
      <c r="IB682" s="4" t="n"/>
      <c r="IC682" s="4" t="n"/>
      <c r="ID682" s="4" t="n"/>
      <c r="IE682" s="4" t="n"/>
      <c r="IF682" s="4" t="n"/>
      <c r="IG682" s="4" t="n"/>
      <c r="IH682" s="4" t="n"/>
      <c r="II682" s="4" t="n"/>
      <c r="IJ682" s="4" t="n"/>
      <c r="IK682" s="4" t="n"/>
      <c r="IL682" s="4" t="n"/>
      <c r="IM682" s="4" t="n"/>
      <c r="IN682" s="4" t="n"/>
      <c r="IO682" s="4" t="n"/>
      <c r="IP682" s="4" t="n"/>
      <c r="IQ682" s="4" t="n"/>
      <c r="IR682" s="4" t="n"/>
      <c r="IS682" s="4" t="n"/>
      <c r="IT682" s="4" t="n"/>
      <c r="IU682" s="4" t="n"/>
      <c r="IV682" s="4" t="n"/>
      <c r="IW682" s="4" t="n"/>
      <c r="IX682" s="4" t="n"/>
      <c r="IY682" s="4" t="n"/>
      <c r="IZ682" s="4" t="n"/>
      <c r="JA682" s="4" t="n"/>
      <c r="JB682" s="4" t="n"/>
      <c r="JC682" s="4" t="n"/>
      <c r="JD682" s="4" t="n"/>
      <c r="JE682" s="4" t="n"/>
      <c r="JF682" s="4" t="n"/>
      <c r="JG682" s="4" t="n"/>
      <c r="JH682" s="4" t="n"/>
      <c r="JI682" s="4" t="n"/>
      <c r="JJ682" s="4" t="n"/>
      <c r="JK682" s="4" t="n"/>
      <c r="JL682" s="4" t="n"/>
      <c r="JM682" s="4" t="n"/>
      <c r="JN682" s="4" t="n"/>
      <c r="JO682" s="4" t="n"/>
      <c r="JP682" s="4" t="n"/>
      <c r="JQ682" s="4" t="n"/>
      <c r="JR682" s="4" t="n"/>
      <c r="JS682" s="4" t="n"/>
      <c r="JT682" s="4" t="n"/>
      <c r="JU682" s="4" t="n"/>
      <c r="JV682" s="4" t="n"/>
      <c r="JW682" s="4" t="n"/>
      <c r="JX682" s="4" t="n"/>
      <c r="JY682" s="4" t="n"/>
      <c r="JZ682" s="4" t="n"/>
      <c r="KA682" s="4" t="n"/>
      <c r="KB682" s="4" t="n"/>
      <c r="KC682" s="4" t="n"/>
      <c r="KD682" s="4" t="n"/>
      <c r="KE682" s="4" t="n"/>
      <c r="KF682" s="4" t="n"/>
      <c r="KG682" s="4" t="n"/>
      <c r="KH682" s="4" t="n"/>
      <c r="KI682" s="4" t="n"/>
      <c r="KJ682" s="4" t="n"/>
      <c r="KK682" s="4" t="n"/>
      <c r="KL682" s="4" t="n"/>
      <c r="KM682" s="4" t="n"/>
      <c r="KN682" s="4" t="n"/>
      <c r="KO682" s="4" t="n"/>
      <c r="KP682" s="4" t="n"/>
      <c r="KQ682" s="4" t="n"/>
      <c r="KR682" s="4" t="n"/>
      <c r="KS682" s="4" t="n"/>
      <c r="KT682" s="4" t="n"/>
      <c r="KU682" s="4" t="n"/>
      <c r="KV682" s="4" t="n"/>
      <c r="KW682" s="4" t="n"/>
      <c r="KX682" s="4" t="n"/>
      <c r="KY682" s="4" t="n"/>
      <c r="KZ682" s="4" t="n"/>
      <c r="LA682" s="4" t="n"/>
      <c r="LB682" s="4" t="n"/>
      <c r="LC682" s="4" t="n"/>
      <c r="LD682" s="4" t="n"/>
      <c r="LE682" s="4" t="n"/>
      <c r="LF682" s="4" t="n"/>
      <c r="LG682" s="4" t="n"/>
      <c r="LH682" s="4" t="n"/>
      <c r="LI682" s="4" t="n"/>
      <c r="LJ682" s="4" t="n"/>
      <c r="LK682" s="4" t="n"/>
      <c r="LL682" s="4" t="n"/>
      <c r="LM682" s="4" t="n"/>
      <c r="LN682" s="4" t="n"/>
      <c r="LO682" s="4" t="n"/>
      <c r="LP682" s="4" t="n"/>
      <c r="LQ682" s="4" t="n"/>
      <c r="LR682" s="4" t="n"/>
      <c r="LS682" s="4" t="n"/>
      <c r="LT682" s="4" t="n"/>
      <c r="LU682" s="4" t="n"/>
      <c r="LV682" s="4" t="n"/>
      <c r="LW682" s="4" t="n"/>
      <c r="LX682" s="4" t="n"/>
      <c r="LY682" s="4" t="n"/>
      <c r="LZ682" s="4" t="n"/>
      <c r="MA682" s="4" t="n"/>
      <c r="MB682" s="4" t="n"/>
      <c r="MC682" s="4" t="n"/>
      <c r="MD682" s="4" t="n"/>
      <c r="ME682" s="4" t="n"/>
      <c r="MF682" s="4" t="n"/>
      <c r="MG682" s="4" t="n"/>
      <c r="MH682" s="4" t="n"/>
      <c r="MI682" s="4" t="n"/>
      <c r="MJ682" s="4" t="n"/>
      <c r="MK682" s="4" t="n"/>
      <c r="ML682" s="4" t="n"/>
      <c r="MM682" s="4" t="n"/>
      <c r="MN682" s="4" t="n"/>
      <c r="MO682" s="4" t="n"/>
      <c r="MP682" s="4" t="n"/>
      <c r="MQ682" s="4" t="n"/>
      <c r="MR682" s="4" t="n"/>
      <c r="MS682" s="4" t="n"/>
    </row>
    <row customFormat="true" customHeight="true" ht="13.5" outlineLevel="0" r="683" s="204">
      <c r="A683" s="8" t="n">
        <f aca="false" ca="false" dt2D="false" dtr="false" t="normal">A681+1</f>
        <v>641</v>
      </c>
      <c r="B683" s="8" t="n">
        <f aca="false" ca="false" dt2D="false" dtr="false" t="normal">B681+1</f>
        <v>2</v>
      </c>
      <c r="C683" s="106" t="s">
        <v>1044</v>
      </c>
      <c r="D683" s="106" t="s">
        <v>1045</v>
      </c>
      <c r="E683" s="55" t="n">
        <v>1996</v>
      </c>
      <c r="F683" s="12" t="s">
        <v>5</v>
      </c>
      <c r="G683" s="12" t="n">
        <v>5</v>
      </c>
      <c r="H683" s="12" t="n">
        <v>3</v>
      </c>
      <c r="I683" s="12" t="n">
        <v>4938</v>
      </c>
      <c r="J683" s="12" t="n">
        <v>4205.4</v>
      </c>
      <c r="K683" s="56" t="n">
        <v>368.1</v>
      </c>
      <c r="L683" s="55" t="n">
        <v>144</v>
      </c>
      <c r="M683" s="15" t="n">
        <f aca="false" ca="false" dt2D="false" dtr="false" t="normal">SUM(N683:S683)</f>
        <v>4341482.28</v>
      </c>
      <c r="N683" s="15" t="n"/>
      <c r="O683" s="15" t="n"/>
      <c r="P683" s="15" t="n"/>
      <c r="Q683" s="15" t="n"/>
      <c r="R683" s="15" t="n"/>
      <c r="S683" s="205" t="n">
        <v>4341482.28</v>
      </c>
      <c r="T683" s="206" t="n"/>
      <c r="U683" s="206" t="n"/>
      <c r="V683" s="15" t="n">
        <v>6378.55740208881</v>
      </c>
      <c r="W683" s="15" t="n">
        <v>1183.283020064</v>
      </c>
      <c r="X683" s="12" t="n">
        <v>2026</v>
      </c>
      <c r="Y683" s="200" t="n"/>
      <c r="Z683" s="200" t="n"/>
      <c r="AA683" s="200" t="n"/>
      <c r="AB683" s="200" t="n"/>
      <c r="AC683" s="200" t="n"/>
      <c r="AD683" s="4" t="n"/>
      <c r="AE683" s="4" t="n"/>
      <c r="AF683" s="4" t="n"/>
      <c r="AG683" s="4" t="n"/>
      <c r="AH683" s="4" t="n"/>
      <c r="AI683" s="4" t="n"/>
      <c r="AJ683" s="4" t="n"/>
      <c r="AK683" s="4" t="n"/>
      <c r="AL683" s="4" t="n"/>
      <c r="AM683" s="4" t="n"/>
      <c r="AN683" s="4" t="n"/>
      <c r="AO683" s="4" t="n"/>
      <c r="AP683" s="4" t="n"/>
      <c r="AQ683" s="4" t="n"/>
      <c r="AR683" s="4" t="n"/>
      <c r="AS683" s="4" t="n"/>
      <c r="AT683" s="4" t="n"/>
      <c r="AU683" s="4" t="n"/>
      <c r="AV683" s="4" t="n"/>
      <c r="AW683" s="4" t="n"/>
      <c r="AX683" s="4" t="n"/>
      <c r="AY683" s="4" t="n"/>
      <c r="AZ683" s="4" t="n"/>
      <c r="BA683" s="4" t="n"/>
      <c r="BB683" s="4" t="n"/>
      <c r="BC683" s="4" t="n"/>
      <c r="BD683" s="4" t="n"/>
      <c r="BE683" s="4" t="n"/>
      <c r="BF683" s="4" t="n"/>
      <c r="BG683" s="4" t="n"/>
      <c r="BH683" s="4" t="n"/>
      <c r="BI683" s="4" t="n"/>
      <c r="BJ683" s="4" t="n"/>
      <c r="BK683" s="4" t="n"/>
      <c r="BL683" s="4" t="n"/>
      <c r="BM683" s="4" t="n"/>
      <c r="BN683" s="4" t="n"/>
      <c r="BO683" s="4" t="n"/>
      <c r="BP683" s="4" t="n"/>
      <c r="BQ683" s="4" t="n"/>
      <c r="BR683" s="4" t="n"/>
      <c r="BS683" s="4" t="n"/>
      <c r="BT683" s="4" t="n"/>
      <c r="BU683" s="4" t="n"/>
      <c r="BV683" s="4" t="n"/>
      <c r="BW683" s="4" t="n"/>
      <c r="BX683" s="4" t="n"/>
      <c r="BY683" s="4" t="n"/>
      <c r="BZ683" s="4" t="n"/>
      <c r="CA683" s="4" t="n"/>
      <c r="CB683" s="4" t="n"/>
      <c r="CC683" s="4" t="n"/>
      <c r="CD683" s="4" t="n"/>
      <c r="CE683" s="4" t="n"/>
      <c r="CF683" s="4" t="n"/>
      <c r="CG683" s="4" t="n"/>
      <c r="CH683" s="4" t="n"/>
      <c r="CI683" s="4" t="n"/>
      <c r="CJ683" s="4" t="n"/>
      <c r="CK683" s="4" t="n"/>
      <c r="CL683" s="4" t="n"/>
      <c r="CM683" s="4" t="n"/>
      <c r="CN683" s="4" t="n"/>
      <c r="CO683" s="4" t="n"/>
      <c r="CP683" s="4" t="n"/>
      <c r="CQ683" s="4" t="n"/>
      <c r="CR683" s="4" t="n"/>
      <c r="CS683" s="4" t="n"/>
      <c r="CT683" s="4" t="n"/>
      <c r="CU683" s="4" t="n"/>
      <c r="CV683" s="4" t="n"/>
      <c r="CW683" s="4" t="n"/>
      <c r="CX683" s="4" t="n"/>
      <c r="CY683" s="4" t="n"/>
      <c r="CZ683" s="4" t="n"/>
      <c r="DA683" s="4" t="n"/>
      <c r="DB683" s="4" t="n"/>
      <c r="DC683" s="4" t="n"/>
      <c r="DD683" s="4" t="n"/>
      <c r="DE683" s="4" t="n"/>
      <c r="DF683" s="4" t="n"/>
      <c r="DG683" s="4" t="n"/>
      <c r="DH683" s="4" t="n"/>
      <c r="DI683" s="4" t="n"/>
      <c r="DJ683" s="4" t="n"/>
      <c r="DK683" s="4" t="n"/>
      <c r="DL683" s="4" t="n"/>
      <c r="DM683" s="4" t="n"/>
      <c r="DN683" s="4" t="n"/>
      <c r="DO683" s="4" t="n"/>
      <c r="DP683" s="4" t="n"/>
      <c r="DQ683" s="4" t="n"/>
      <c r="DR683" s="4" t="n"/>
      <c r="DS683" s="4" t="n"/>
      <c r="DT683" s="4" t="n"/>
      <c r="DU683" s="4" t="n"/>
      <c r="DV683" s="4" t="n"/>
      <c r="DW683" s="4" t="n"/>
      <c r="DX683" s="4" t="n"/>
      <c r="DY683" s="4" t="n"/>
      <c r="DZ683" s="4" t="n"/>
      <c r="EA683" s="4" t="n"/>
      <c r="EB683" s="4" t="n"/>
      <c r="EC683" s="4" t="n"/>
      <c r="ED683" s="4" t="n"/>
      <c r="EE683" s="4" t="n"/>
      <c r="EF683" s="4" t="n"/>
      <c r="EG683" s="4" t="n"/>
      <c r="EH683" s="4" t="n"/>
      <c r="EI683" s="4" t="n"/>
      <c r="EJ683" s="4" t="n"/>
      <c r="EK683" s="4" t="n"/>
      <c r="EL683" s="4" t="n"/>
      <c r="EM683" s="4" t="n"/>
      <c r="EN683" s="4" t="n"/>
      <c r="EO683" s="4" t="n"/>
      <c r="EP683" s="4" t="n"/>
      <c r="EQ683" s="4" t="n"/>
      <c r="ER683" s="4" t="n"/>
      <c r="ES683" s="4" t="n"/>
      <c r="ET683" s="4" t="n"/>
      <c r="EU683" s="4" t="n"/>
      <c r="EV683" s="4" t="n"/>
      <c r="EW683" s="4" t="n"/>
      <c r="EX683" s="4" t="n"/>
      <c r="EY683" s="4" t="n"/>
      <c r="EZ683" s="4" t="n"/>
      <c r="FA683" s="4" t="n"/>
      <c r="FB683" s="4" t="n"/>
      <c r="FC683" s="4" t="n"/>
      <c r="FD683" s="4" t="n"/>
      <c r="FE683" s="4" t="n"/>
      <c r="FF683" s="4" t="n"/>
      <c r="FG683" s="4" t="n"/>
      <c r="FH683" s="4" t="n"/>
      <c r="FI683" s="4" t="n"/>
      <c r="FJ683" s="4" t="n"/>
      <c r="FK683" s="4" t="n"/>
      <c r="FL683" s="4" t="n"/>
      <c r="FM683" s="4" t="n"/>
      <c r="FN683" s="4" t="n"/>
      <c r="FO683" s="4" t="n"/>
      <c r="FP683" s="4" t="n"/>
      <c r="FQ683" s="4" t="n"/>
      <c r="FR683" s="4" t="n"/>
      <c r="FS683" s="4" t="n"/>
      <c r="FT683" s="4" t="n"/>
      <c r="FU683" s="4" t="n"/>
      <c r="FV683" s="4" t="n"/>
      <c r="FW683" s="4" t="n"/>
      <c r="FX683" s="4" t="n"/>
      <c r="FY683" s="4" t="n"/>
      <c r="FZ683" s="4" t="n"/>
      <c r="GA683" s="4" t="n"/>
      <c r="GB683" s="4" t="n"/>
      <c r="GC683" s="4" t="n"/>
      <c r="GD683" s="4" t="n"/>
      <c r="GE683" s="4" t="n"/>
      <c r="GF683" s="4" t="n"/>
      <c r="GG683" s="4" t="n"/>
      <c r="GH683" s="4" t="n"/>
      <c r="GI683" s="4" t="n"/>
      <c r="GJ683" s="4" t="n"/>
      <c r="GK683" s="4" t="n"/>
      <c r="GL683" s="4" t="n"/>
      <c r="GM683" s="4" t="n"/>
      <c r="GN683" s="4" t="n"/>
      <c r="GO683" s="4" t="n"/>
      <c r="GP683" s="4" t="n"/>
      <c r="GQ683" s="4" t="n"/>
      <c r="GR683" s="4" t="n"/>
      <c r="GS683" s="4" t="n"/>
      <c r="GT683" s="4" t="n"/>
      <c r="GU683" s="4" t="n"/>
      <c r="GV683" s="4" t="n"/>
      <c r="GW683" s="4" t="n"/>
      <c r="GX683" s="4" t="n"/>
      <c r="GY683" s="4" t="n"/>
      <c r="GZ683" s="4" t="n"/>
      <c r="HA683" s="4" t="n"/>
      <c r="HB683" s="4" t="n"/>
      <c r="HC683" s="4" t="n"/>
      <c r="HD683" s="4" t="n"/>
      <c r="HE683" s="4" t="n"/>
      <c r="HF683" s="4" t="n"/>
      <c r="HG683" s="4" t="n"/>
      <c r="HH683" s="4" t="n"/>
      <c r="HI683" s="4" t="n"/>
      <c r="HJ683" s="4" t="n"/>
      <c r="HK683" s="4" t="n"/>
      <c r="HL683" s="4" t="n"/>
      <c r="HM683" s="4" t="n"/>
      <c r="HN683" s="4" t="n"/>
      <c r="HO683" s="4" t="n"/>
      <c r="HP683" s="4" t="n"/>
      <c r="HQ683" s="4" t="n"/>
      <c r="HR683" s="4" t="n"/>
      <c r="HS683" s="4" t="n"/>
      <c r="HT683" s="4" t="n"/>
      <c r="HU683" s="4" t="n"/>
      <c r="HV683" s="4" t="n"/>
      <c r="HW683" s="4" t="n"/>
      <c r="HX683" s="4" t="n"/>
      <c r="HY683" s="4" t="n"/>
      <c r="HZ683" s="4" t="n"/>
      <c r="IA683" s="4" t="n"/>
      <c r="IB683" s="4" t="n"/>
      <c r="IC683" s="4" t="n"/>
      <c r="ID683" s="4" t="n"/>
      <c r="IE683" s="4" t="n"/>
      <c r="IF683" s="4" t="n"/>
      <c r="IG683" s="4" t="n"/>
      <c r="IH683" s="4" t="n"/>
      <c r="II683" s="4" t="n"/>
      <c r="IJ683" s="4" t="n"/>
      <c r="IK683" s="4" t="n"/>
      <c r="IL683" s="4" t="n"/>
      <c r="IM683" s="4" t="n"/>
      <c r="IN683" s="4" t="n"/>
      <c r="IO683" s="4" t="n"/>
      <c r="IP683" s="4" t="n"/>
      <c r="IQ683" s="4" t="n"/>
      <c r="IR683" s="4" t="n"/>
      <c r="IS683" s="4" t="n"/>
      <c r="IT683" s="4" t="n"/>
      <c r="IU683" s="4" t="n"/>
      <c r="IV683" s="4" t="n"/>
      <c r="IW683" s="4" t="n"/>
      <c r="IX683" s="4" t="n"/>
      <c r="IY683" s="4" t="n"/>
      <c r="IZ683" s="4" t="n"/>
      <c r="JA683" s="4" t="n"/>
      <c r="JB683" s="4" t="n"/>
      <c r="JC683" s="4" t="n"/>
      <c r="JD683" s="4" t="n"/>
      <c r="JE683" s="4" t="n"/>
      <c r="JF683" s="4" t="n"/>
      <c r="JG683" s="4" t="n"/>
      <c r="JH683" s="4" t="n"/>
      <c r="JI683" s="4" t="n"/>
      <c r="JJ683" s="4" t="n"/>
      <c r="JK683" s="4" t="n"/>
      <c r="JL683" s="4" t="n"/>
      <c r="JM683" s="4" t="n"/>
      <c r="JN683" s="4" t="n"/>
      <c r="JO683" s="4" t="n"/>
      <c r="JP683" s="4" t="n"/>
      <c r="JQ683" s="4" t="n"/>
      <c r="JR683" s="4" t="n"/>
      <c r="JS683" s="4" t="n"/>
      <c r="JT683" s="4" t="n"/>
      <c r="JU683" s="4" t="n"/>
      <c r="JV683" s="4" t="n"/>
      <c r="JW683" s="4" t="n"/>
      <c r="JX683" s="4" t="n"/>
      <c r="JY683" s="4" t="n"/>
      <c r="JZ683" s="4" t="n"/>
      <c r="KA683" s="4" t="n"/>
      <c r="KB683" s="4" t="n"/>
      <c r="KC683" s="4" t="n"/>
      <c r="KD683" s="4" t="n"/>
      <c r="KE683" s="4" t="n"/>
      <c r="KF683" s="4" t="n"/>
      <c r="KG683" s="4" t="n"/>
      <c r="KH683" s="4" t="n"/>
      <c r="KI683" s="4" t="n"/>
      <c r="KJ683" s="4" t="n"/>
      <c r="KK683" s="4" t="n"/>
      <c r="KL683" s="4" t="n"/>
      <c r="KM683" s="4" t="n"/>
      <c r="KN683" s="4" t="n"/>
      <c r="KO683" s="4" t="n"/>
      <c r="KP683" s="4" t="n"/>
      <c r="KQ683" s="4" t="n"/>
      <c r="KR683" s="4" t="n"/>
      <c r="KS683" s="4" t="n"/>
      <c r="KT683" s="4" t="n"/>
      <c r="KU683" s="4" t="n"/>
      <c r="KV683" s="4" t="n"/>
      <c r="KW683" s="4" t="n"/>
      <c r="KX683" s="4" t="n"/>
      <c r="KY683" s="4" t="n"/>
      <c r="KZ683" s="4" t="n"/>
      <c r="LA683" s="4" t="n"/>
      <c r="LB683" s="4" t="n"/>
      <c r="LC683" s="4" t="n"/>
      <c r="LD683" s="4" t="n"/>
      <c r="LE683" s="4" t="n"/>
      <c r="LF683" s="4" t="n"/>
      <c r="LG683" s="4" t="n"/>
      <c r="LH683" s="4" t="n"/>
      <c r="LI683" s="4" t="n"/>
      <c r="LJ683" s="4" t="n"/>
      <c r="LK683" s="4" t="n"/>
      <c r="LL683" s="4" t="n"/>
      <c r="LM683" s="4" t="n"/>
      <c r="LN683" s="4" t="n"/>
      <c r="LO683" s="4" t="n"/>
      <c r="LP683" s="4" t="n"/>
      <c r="LQ683" s="4" t="n"/>
      <c r="LR683" s="4" t="n"/>
      <c r="LS683" s="4" t="n"/>
      <c r="LT683" s="4" t="n"/>
      <c r="LU683" s="4" t="n"/>
      <c r="LV683" s="4" t="n"/>
      <c r="LW683" s="4" t="n"/>
      <c r="LX683" s="4" t="n"/>
      <c r="LY683" s="4" t="n"/>
      <c r="LZ683" s="4" t="n"/>
      <c r="MA683" s="4" t="n"/>
      <c r="MB683" s="4" t="n"/>
      <c r="MC683" s="4" t="n"/>
      <c r="MD683" s="4" t="n"/>
      <c r="ME683" s="4" t="n"/>
      <c r="MF683" s="4" t="n"/>
      <c r="MG683" s="4" t="n"/>
      <c r="MH683" s="4" t="n"/>
      <c r="MI683" s="4" t="n"/>
      <c r="MJ683" s="4" t="n"/>
      <c r="MK683" s="4" t="n"/>
      <c r="ML683" s="4" t="n"/>
      <c r="MM683" s="4" t="n"/>
      <c r="MN683" s="4" t="n"/>
      <c r="MO683" s="4" t="n"/>
      <c r="MP683" s="4" t="n"/>
      <c r="MQ683" s="4" t="n"/>
      <c r="MR683" s="4" t="n"/>
      <c r="MS683" s="4" t="n"/>
    </row>
    <row customHeight="true" ht="12.75" outlineLevel="0" r="684">
      <c r="A684" s="8" t="n">
        <f aca="false" ca="false" dt2D="false" dtr="false" t="normal">A683+1</f>
        <v>642</v>
      </c>
      <c r="B684" s="8" t="n">
        <f aca="false" ca="false" dt2D="false" dtr="false" t="normal">B683+1</f>
        <v>3</v>
      </c>
      <c r="C684" s="106" t="s">
        <v>214</v>
      </c>
      <c r="D684" s="8" t="s">
        <v>1046</v>
      </c>
      <c r="E684" s="56" t="s">
        <v>845</v>
      </c>
      <c r="F684" s="12" t="s">
        <v>5</v>
      </c>
      <c r="G684" s="12" t="n">
        <v>7</v>
      </c>
      <c r="H684" s="12" t="n">
        <v>1</v>
      </c>
      <c r="I684" s="56" t="n">
        <v>3593.4</v>
      </c>
      <c r="J684" s="56" t="n">
        <v>3184.5</v>
      </c>
      <c r="K684" s="56" t="n">
        <v>408.9</v>
      </c>
      <c r="L684" s="55" t="n">
        <v>57</v>
      </c>
      <c r="M684" s="15" t="n">
        <f aca="false" ca="false" dt2D="false" dtr="false" t="normal">SUM(N684:R684)</f>
        <v>3591360</v>
      </c>
      <c r="N684" s="15" t="n"/>
      <c r="O684" s="15" t="n"/>
      <c r="P684" s="15" t="n"/>
      <c r="Q684" s="15" t="n">
        <v>3591360</v>
      </c>
      <c r="R684" s="15" t="n"/>
      <c r="S684" s="15" t="n"/>
      <c r="T684" s="107" t="n"/>
      <c r="U684" s="107" t="n"/>
      <c r="V684" s="15" t="n">
        <f aca="false" ca="false" dt2D="false" dtr="false" t="normal">$M684/($J684+$K684)</f>
        <v>999.4322925363166</v>
      </c>
      <c r="W684" s="15" t="n">
        <f aca="false" ca="false" dt2D="false" dtr="false" t="normal">$M684/($J684+$K684)</f>
        <v>999.4322925363166</v>
      </c>
      <c r="X684" s="12" t="n">
        <v>2026</v>
      </c>
      <c r="Y684" s="200" t="n"/>
      <c r="Z684" s="200" t="n"/>
      <c r="AA684" s="200" t="n"/>
      <c r="AB684" s="200" t="n"/>
      <c r="AC684" s="200" t="n"/>
      <c r="AD684" s="4" t="n"/>
      <c r="AF684" s="4" t="n"/>
      <c r="AG684" s="4" t="n"/>
      <c r="AH684" s="4" t="n"/>
      <c r="AI684" s="4" t="n"/>
      <c r="AJ684" s="4" t="n"/>
      <c r="AK684" s="4" t="n"/>
      <c r="AL684" s="4" t="n"/>
      <c r="AM684" s="4" t="n"/>
      <c r="AN684" s="4" t="n"/>
      <c r="AO684" s="4" t="n"/>
      <c r="AP684" s="4" t="n"/>
      <c r="AQ684" s="4" t="n"/>
      <c r="AR684" s="4" t="n"/>
      <c r="AS684" s="4" t="n"/>
      <c r="AT684" s="4" t="n"/>
      <c r="AU684" s="4" t="n"/>
      <c r="AV684" s="4" t="n"/>
      <c r="AW684" s="4" t="n"/>
      <c r="AX684" s="4" t="n"/>
      <c r="AY684" s="4" t="n"/>
      <c r="AZ684" s="4" t="n"/>
      <c r="BA684" s="4" t="n"/>
      <c r="BB684" s="4" t="n"/>
      <c r="BC684" s="4" t="n"/>
      <c r="BD684" s="4" t="n"/>
      <c r="BE684" s="4" t="n"/>
      <c r="BF684" s="4" t="n"/>
      <c r="BG684" s="4" t="n"/>
      <c r="BH684" s="4" t="n"/>
      <c r="BI684" s="4" t="n"/>
      <c r="BJ684" s="4" t="n"/>
      <c r="BK684" s="4" t="n"/>
      <c r="BL684" s="4" t="n"/>
      <c r="BM684" s="4" t="n"/>
      <c r="BN684" s="4" t="n"/>
      <c r="BO684" s="4" t="n"/>
      <c r="BP684" s="4" t="n"/>
      <c r="BQ684" s="4" t="n"/>
      <c r="BR684" s="4" t="n"/>
      <c r="BS684" s="4" t="n"/>
      <c r="BT684" s="4" t="n"/>
      <c r="BU684" s="4" t="n"/>
      <c r="BV684" s="4" t="n"/>
      <c r="BW684" s="4" t="n"/>
      <c r="BX684" s="4" t="n"/>
      <c r="BY684" s="4" t="n"/>
      <c r="BZ684" s="4" t="n"/>
      <c r="CA684" s="4" t="n"/>
      <c r="CB684" s="4" t="n"/>
      <c r="CC684" s="4" t="n"/>
      <c r="CD684" s="4" t="n"/>
      <c r="CE684" s="4" t="n"/>
      <c r="CF684" s="4" t="n"/>
      <c r="CG684" s="4" t="n"/>
      <c r="CH684" s="4" t="n"/>
      <c r="CI684" s="4" t="n"/>
      <c r="CJ684" s="4" t="n"/>
      <c r="CK684" s="4" t="n"/>
      <c r="CL684" s="4" t="n"/>
      <c r="CM684" s="4" t="n"/>
      <c r="CN684" s="4" t="n"/>
      <c r="CO684" s="4" t="n"/>
      <c r="CP684" s="4" t="n"/>
      <c r="CQ684" s="4" t="n"/>
      <c r="CR684" s="4" t="n"/>
      <c r="CS684" s="4" t="n"/>
      <c r="CT684" s="4" t="n"/>
      <c r="CU684" s="4" t="n"/>
      <c r="CV684" s="4" t="n"/>
      <c r="CW684" s="4" t="n"/>
      <c r="CX684" s="4" t="n"/>
      <c r="CY684" s="4" t="n"/>
      <c r="CZ684" s="4" t="n"/>
      <c r="DA684" s="4" t="n"/>
      <c r="DB684" s="4" t="n"/>
      <c r="DC684" s="4" t="n"/>
      <c r="DD684" s="4" t="n"/>
      <c r="DE684" s="4" t="n"/>
      <c r="DF684" s="4" t="n"/>
      <c r="DG684" s="4" t="n"/>
      <c r="DH684" s="4" t="n"/>
      <c r="DI684" s="4" t="n"/>
      <c r="DJ684" s="4" t="n"/>
      <c r="DK684" s="4" t="n"/>
      <c r="DL684" s="4" t="n"/>
      <c r="DM684" s="4" t="n"/>
      <c r="DN684" s="4" t="n"/>
      <c r="DO684" s="4" t="n"/>
      <c r="DP684" s="4" t="n"/>
      <c r="DQ684" s="4" t="n"/>
      <c r="DR684" s="4" t="n"/>
      <c r="DS684" s="4" t="n"/>
      <c r="DT684" s="4" t="n"/>
      <c r="DU684" s="4" t="n"/>
      <c r="DV684" s="4" t="n"/>
      <c r="DW684" s="4" t="n"/>
      <c r="DX684" s="4" t="n"/>
      <c r="DY684" s="4" t="n"/>
      <c r="DZ684" s="4" t="n"/>
      <c r="EA684" s="4" t="n"/>
      <c r="EB684" s="4" t="n"/>
      <c r="EC684" s="4" t="n"/>
      <c r="ED684" s="4" t="n"/>
      <c r="EE684" s="4" t="n"/>
      <c r="EF684" s="4" t="n"/>
      <c r="EG684" s="4" t="n"/>
      <c r="EH684" s="4" t="n"/>
      <c r="EI684" s="4" t="n"/>
      <c r="EJ684" s="4" t="n"/>
      <c r="EK684" s="4" t="n"/>
      <c r="EL684" s="4" t="n"/>
      <c r="EM684" s="4" t="n"/>
      <c r="EN684" s="4" t="n"/>
      <c r="EO684" s="4" t="n"/>
      <c r="EP684" s="4" t="n"/>
      <c r="EQ684" s="4" t="n"/>
      <c r="ER684" s="4" t="n"/>
      <c r="ES684" s="4" t="n"/>
      <c r="ET684" s="4" t="n"/>
      <c r="EU684" s="4" t="n"/>
      <c r="EV684" s="4" t="n"/>
      <c r="EW684" s="4" t="n"/>
      <c r="EX684" s="4" t="n"/>
      <c r="EY684" s="4" t="n"/>
      <c r="EZ684" s="4" t="n"/>
      <c r="FA684" s="4" t="n"/>
      <c r="FB684" s="4" t="n"/>
      <c r="FC684" s="4" t="n"/>
      <c r="FD684" s="4" t="n"/>
      <c r="FE684" s="4" t="n"/>
      <c r="FF684" s="4" t="n"/>
      <c r="FG684" s="4" t="n"/>
      <c r="FH684" s="4" t="n"/>
      <c r="FI684" s="4" t="n"/>
      <c r="FJ684" s="4" t="n"/>
      <c r="FK684" s="4" t="n"/>
      <c r="FL684" s="4" t="n"/>
      <c r="FM684" s="4" t="n"/>
      <c r="FN684" s="4" t="n"/>
      <c r="FO684" s="4" t="n"/>
      <c r="FP684" s="4" t="n"/>
      <c r="FQ684" s="4" t="n"/>
      <c r="FR684" s="4" t="n"/>
      <c r="FS684" s="4" t="n"/>
      <c r="FT684" s="4" t="n"/>
      <c r="FU684" s="4" t="n"/>
      <c r="FV684" s="4" t="n"/>
      <c r="FW684" s="4" t="n"/>
      <c r="FX684" s="4" t="n"/>
      <c r="FY684" s="4" t="n"/>
      <c r="FZ684" s="4" t="n"/>
      <c r="GA684" s="4" t="n"/>
      <c r="GB684" s="4" t="n"/>
      <c r="GC684" s="4" t="n"/>
      <c r="GD684" s="4" t="n"/>
      <c r="GE684" s="4" t="n"/>
      <c r="GF684" s="4" t="n"/>
      <c r="GG684" s="4" t="n"/>
      <c r="GH684" s="4" t="n"/>
      <c r="GI684" s="4" t="n"/>
      <c r="GJ684" s="4" t="n"/>
      <c r="GK684" s="4" t="n"/>
      <c r="GL684" s="4" t="n"/>
      <c r="GM684" s="4" t="n"/>
      <c r="GN684" s="4" t="n"/>
      <c r="GO684" s="4" t="n"/>
      <c r="GP684" s="4" t="n"/>
      <c r="GQ684" s="4" t="n"/>
      <c r="GR684" s="4" t="n"/>
      <c r="GS684" s="4" t="n"/>
      <c r="GT684" s="4" t="n"/>
      <c r="GU684" s="4" t="n"/>
      <c r="GV684" s="4" t="n"/>
      <c r="GW684" s="4" t="n"/>
      <c r="GX684" s="4" t="n"/>
      <c r="GY684" s="4" t="n"/>
      <c r="GZ684" s="4" t="n"/>
      <c r="HA684" s="4" t="n"/>
      <c r="HB684" s="4" t="n"/>
      <c r="HC684" s="4" t="n"/>
      <c r="HD684" s="4" t="n"/>
      <c r="HE684" s="4" t="n"/>
      <c r="HF684" s="4" t="n"/>
      <c r="HG684" s="4" t="n"/>
      <c r="HH684" s="4" t="n"/>
      <c r="HI684" s="4" t="n"/>
      <c r="HJ684" s="4" t="n"/>
      <c r="HK684" s="4" t="n"/>
      <c r="HL684" s="4" t="n"/>
      <c r="HM684" s="4" t="n"/>
      <c r="HN684" s="4" t="n"/>
      <c r="HO684" s="4" t="n"/>
      <c r="HP684" s="4" t="n"/>
      <c r="HQ684" s="4" t="n"/>
      <c r="HR684" s="4" t="n"/>
      <c r="HS684" s="4" t="n"/>
      <c r="HT684" s="4" t="n"/>
      <c r="HU684" s="4" t="n"/>
      <c r="HV684" s="4" t="n"/>
      <c r="HW684" s="4" t="n"/>
      <c r="HX684" s="4" t="n"/>
      <c r="HY684" s="4" t="n"/>
      <c r="HZ684" s="4" t="n"/>
      <c r="IA684" s="4" t="n"/>
      <c r="IB684" s="4" t="n"/>
      <c r="IC684" s="4" t="n"/>
      <c r="ID684" s="4" t="n"/>
      <c r="IE684" s="4" t="n"/>
      <c r="IF684" s="4" t="n"/>
      <c r="IG684" s="4" t="n"/>
      <c r="IH684" s="4" t="n"/>
      <c r="II684" s="4" t="n"/>
      <c r="IJ684" s="4" t="n"/>
      <c r="IK684" s="4" t="n"/>
      <c r="IL684" s="4" t="n"/>
      <c r="IM684" s="4" t="n"/>
      <c r="IN684" s="4" t="n"/>
      <c r="IO684" s="4" t="n"/>
      <c r="IP684" s="4" t="n"/>
      <c r="IQ684" s="4" t="n"/>
      <c r="IR684" s="4" t="n"/>
      <c r="IS684" s="4" t="n"/>
      <c r="IT684" s="4" t="n"/>
      <c r="IU684" s="4" t="n"/>
      <c r="IV684" s="4" t="n"/>
      <c r="IW684" s="4" t="n"/>
      <c r="IX684" s="4" t="n"/>
      <c r="IY684" s="4" t="n"/>
      <c r="IZ684" s="4" t="n"/>
      <c r="JA684" s="4" t="n"/>
      <c r="JB684" s="4" t="n"/>
      <c r="JC684" s="4" t="n"/>
      <c r="JD684" s="4" t="n"/>
      <c r="JE684" s="4" t="n"/>
      <c r="JF684" s="4" t="n"/>
      <c r="JG684" s="4" t="n"/>
      <c r="JH684" s="4" t="n"/>
      <c r="JI684" s="4" t="n"/>
      <c r="JJ684" s="4" t="n"/>
      <c r="JK684" s="4" t="n"/>
      <c r="JL684" s="4" t="n"/>
      <c r="JM684" s="4" t="n"/>
      <c r="JN684" s="4" t="n"/>
      <c r="JO684" s="4" t="n"/>
      <c r="JP684" s="4" t="n"/>
      <c r="JQ684" s="4" t="n"/>
      <c r="JR684" s="4" t="n"/>
      <c r="JS684" s="4" t="n"/>
      <c r="JT684" s="4" t="n"/>
      <c r="JU684" s="4" t="n"/>
      <c r="JV684" s="4" t="n"/>
      <c r="JW684" s="4" t="n"/>
      <c r="JX684" s="4" t="n"/>
      <c r="JY684" s="4" t="n"/>
      <c r="JZ684" s="4" t="n"/>
      <c r="KA684" s="4" t="n"/>
      <c r="KB684" s="4" t="n"/>
      <c r="KC684" s="4" t="n"/>
      <c r="KD684" s="4" t="n"/>
      <c r="KE684" s="4" t="n"/>
      <c r="KF684" s="4" t="n"/>
      <c r="KG684" s="4" t="n"/>
      <c r="KH684" s="4" t="n"/>
      <c r="KI684" s="4" t="n"/>
      <c r="KJ684" s="4" t="n"/>
      <c r="KK684" s="4" t="n"/>
      <c r="KL684" s="4" t="n"/>
      <c r="KM684" s="4" t="n"/>
      <c r="KN684" s="4" t="n"/>
      <c r="KO684" s="4" t="n"/>
      <c r="KP684" s="4" t="n"/>
      <c r="KQ684" s="4" t="n"/>
      <c r="KR684" s="4" t="n"/>
      <c r="KS684" s="4" t="n"/>
      <c r="KT684" s="4" t="n"/>
      <c r="KU684" s="4" t="n"/>
      <c r="KV684" s="4" t="n"/>
      <c r="KW684" s="4" t="n"/>
      <c r="KX684" s="4" t="n"/>
      <c r="KY684" s="4" t="n"/>
      <c r="KZ684" s="4" t="n"/>
      <c r="LA684" s="4" t="n"/>
      <c r="LB684" s="4" t="n"/>
      <c r="LC684" s="4" t="n"/>
      <c r="LD684" s="4" t="n"/>
      <c r="LE684" s="4" t="n"/>
      <c r="LF684" s="4" t="n"/>
      <c r="LG684" s="4" t="n"/>
      <c r="LH684" s="4" t="n"/>
      <c r="LI684" s="4" t="n"/>
      <c r="LJ684" s="4" t="n"/>
      <c r="LK684" s="4" t="n"/>
      <c r="LL684" s="4" t="n"/>
      <c r="LM684" s="4" t="n"/>
      <c r="LN684" s="4" t="n"/>
      <c r="LO684" s="4" t="n"/>
      <c r="LP684" s="4" t="n"/>
      <c r="LQ684" s="4" t="n"/>
      <c r="LR684" s="4" t="n"/>
      <c r="LS684" s="4" t="n"/>
      <c r="LT684" s="4" t="n"/>
      <c r="LU684" s="4" t="n"/>
      <c r="LV684" s="4" t="n"/>
      <c r="LW684" s="4" t="n"/>
      <c r="LX684" s="4" t="n"/>
      <c r="LY684" s="4" t="n"/>
      <c r="LZ684" s="4" t="n"/>
      <c r="MA684" s="4" t="n"/>
      <c r="MB684" s="4" t="n"/>
      <c r="MC684" s="4" t="n"/>
      <c r="MD684" s="4" t="n"/>
      <c r="ME684" s="4" t="n"/>
      <c r="MF684" s="4" t="n"/>
      <c r="MG684" s="4" t="n"/>
      <c r="MH684" s="4" t="n"/>
      <c r="MI684" s="4" t="n"/>
      <c r="MJ684" s="4" t="n"/>
      <c r="MK684" s="4" t="n"/>
      <c r="ML684" s="4" t="n"/>
      <c r="MM684" s="4" t="n"/>
      <c r="MN684" s="4" t="n"/>
      <c r="MO684" s="4" t="n"/>
      <c r="MP684" s="4" t="n"/>
      <c r="MQ684" s="4" t="n"/>
      <c r="MR684" s="4" t="n"/>
      <c r="MS684" s="4" t="n"/>
    </row>
    <row customHeight="true" ht="12.75" outlineLevel="0" r="685">
      <c r="A685" s="8" t="n">
        <f aca="false" ca="false" dt2D="false" dtr="false" t="normal">A684+1</f>
        <v>643</v>
      </c>
      <c r="B685" s="8" t="n">
        <f aca="false" ca="false" dt2D="false" dtr="false" t="normal">B684+1</f>
        <v>4</v>
      </c>
      <c r="C685" s="106" t="s">
        <v>214</v>
      </c>
      <c r="D685" s="8" t="s">
        <v>1043</v>
      </c>
      <c r="E685" s="56" t="s">
        <v>845</v>
      </c>
      <c r="F685" s="12" t="s">
        <v>5</v>
      </c>
      <c r="G685" s="12" t="n">
        <v>9</v>
      </c>
      <c r="H685" s="12" t="n">
        <v>2</v>
      </c>
      <c r="I685" s="56" t="n">
        <v>4701.1</v>
      </c>
      <c r="J685" s="56" t="n">
        <v>4701.1</v>
      </c>
      <c r="K685" s="56" t="n">
        <v>0</v>
      </c>
      <c r="L685" s="55" t="n">
        <v>193</v>
      </c>
      <c r="M685" s="15" t="n">
        <f aca="false" ca="false" dt2D="false" dtr="false" t="normal">SUM(N685:R685)</f>
        <v>7182720</v>
      </c>
      <c r="N685" s="15" t="n"/>
      <c r="O685" s="15" t="n"/>
      <c r="P685" s="15" t="n"/>
      <c r="Q685" s="15" t="n">
        <v>7182720</v>
      </c>
      <c r="R685" s="15" t="n"/>
      <c r="S685" s="15" t="n"/>
      <c r="T685" s="107" t="n"/>
      <c r="U685" s="107" t="n"/>
      <c r="V685" s="15" t="n">
        <f aca="false" ca="false" dt2D="false" dtr="false" t="normal">$M685/($J685+$K685)</f>
        <v>1527.8807087702876</v>
      </c>
      <c r="W685" s="15" t="n">
        <f aca="false" ca="false" dt2D="false" dtr="false" t="normal">$M685/($J685+$K685)</f>
        <v>1527.8807087702876</v>
      </c>
      <c r="X685" s="12" t="n">
        <v>2026</v>
      </c>
      <c r="Y685" s="200" t="n"/>
      <c r="Z685" s="200" t="n"/>
      <c r="AA685" s="200" t="n"/>
      <c r="AB685" s="200" t="n"/>
      <c r="AC685" s="200" t="n"/>
      <c r="AD685" s="4" t="n"/>
      <c r="AF685" s="4" t="n"/>
      <c r="AG685" s="4" t="n"/>
      <c r="AH685" s="4" t="n"/>
      <c r="AI685" s="4" t="n"/>
      <c r="AJ685" s="4" t="n"/>
      <c r="AK685" s="4" t="n"/>
      <c r="AL685" s="4" t="n"/>
      <c r="AM685" s="4" t="n"/>
      <c r="AN685" s="4" t="n"/>
      <c r="AO685" s="4" t="n"/>
      <c r="AP685" s="4" t="n"/>
      <c r="AQ685" s="4" t="n"/>
      <c r="AR685" s="4" t="n"/>
      <c r="AS685" s="4" t="n"/>
      <c r="AT685" s="4" t="n"/>
      <c r="AU685" s="4" t="n"/>
      <c r="AV685" s="4" t="n"/>
      <c r="AW685" s="4" t="n"/>
      <c r="AX685" s="4" t="n"/>
      <c r="AY685" s="4" t="n"/>
      <c r="AZ685" s="4" t="n"/>
      <c r="BA685" s="4" t="n"/>
      <c r="BB685" s="4" t="n"/>
      <c r="BC685" s="4" t="n"/>
      <c r="BD685" s="4" t="n"/>
      <c r="BE685" s="4" t="n"/>
      <c r="BF685" s="4" t="n"/>
      <c r="BG685" s="4" t="n"/>
      <c r="BH685" s="4" t="n"/>
      <c r="BI685" s="4" t="n"/>
      <c r="BJ685" s="4" t="n"/>
      <c r="BK685" s="4" t="n"/>
      <c r="BL685" s="4" t="n"/>
      <c r="BM685" s="4" t="n"/>
      <c r="BN685" s="4" t="n"/>
      <c r="BO685" s="4" t="n"/>
      <c r="BP685" s="4" t="n"/>
      <c r="BQ685" s="4" t="n"/>
      <c r="BR685" s="4" t="n"/>
      <c r="BS685" s="4" t="n"/>
      <c r="BT685" s="4" t="n"/>
      <c r="BU685" s="4" t="n"/>
      <c r="BV685" s="4" t="n"/>
      <c r="BW685" s="4" t="n"/>
      <c r="BX685" s="4" t="n"/>
      <c r="BY685" s="4" t="n"/>
      <c r="BZ685" s="4" t="n"/>
      <c r="CA685" s="4" t="n"/>
      <c r="CB685" s="4" t="n"/>
      <c r="CC685" s="4" t="n"/>
      <c r="CD685" s="4" t="n"/>
      <c r="CE685" s="4" t="n"/>
      <c r="CF685" s="4" t="n"/>
      <c r="CG685" s="4" t="n"/>
      <c r="CH685" s="4" t="n"/>
      <c r="CI685" s="4" t="n"/>
      <c r="CJ685" s="4" t="n"/>
      <c r="CK685" s="4" t="n"/>
      <c r="CL685" s="4" t="n"/>
      <c r="CM685" s="4" t="n"/>
      <c r="CN685" s="4" t="n"/>
      <c r="CO685" s="4" t="n"/>
      <c r="CP685" s="4" t="n"/>
      <c r="CQ685" s="4" t="n"/>
      <c r="CR685" s="4" t="n"/>
      <c r="CS685" s="4" t="n"/>
      <c r="CT685" s="4" t="n"/>
      <c r="CU685" s="4" t="n"/>
      <c r="CV685" s="4" t="n"/>
      <c r="CW685" s="4" t="n"/>
      <c r="CX685" s="4" t="n"/>
      <c r="CY685" s="4" t="n"/>
      <c r="CZ685" s="4" t="n"/>
      <c r="DA685" s="4" t="n"/>
      <c r="DB685" s="4" t="n"/>
      <c r="DC685" s="4" t="n"/>
      <c r="DD685" s="4" t="n"/>
      <c r="DE685" s="4" t="n"/>
      <c r="DF685" s="4" t="n"/>
      <c r="DG685" s="4" t="n"/>
      <c r="DH685" s="4" t="n"/>
      <c r="DI685" s="4" t="n"/>
      <c r="DJ685" s="4" t="n"/>
      <c r="DK685" s="4" t="n"/>
      <c r="DL685" s="4" t="n"/>
      <c r="DM685" s="4" t="n"/>
      <c r="DN685" s="4" t="n"/>
      <c r="DO685" s="4" t="n"/>
      <c r="DP685" s="4" t="n"/>
      <c r="DQ685" s="4" t="n"/>
      <c r="DR685" s="4" t="n"/>
      <c r="DS685" s="4" t="n"/>
      <c r="DT685" s="4" t="n"/>
      <c r="DU685" s="4" t="n"/>
      <c r="DV685" s="4" t="n"/>
      <c r="DW685" s="4" t="n"/>
      <c r="DX685" s="4" t="n"/>
      <c r="DY685" s="4" t="n"/>
      <c r="DZ685" s="4" t="n"/>
      <c r="EA685" s="4" t="n"/>
      <c r="EB685" s="4" t="n"/>
      <c r="EC685" s="4" t="n"/>
      <c r="ED685" s="4" t="n"/>
      <c r="EE685" s="4" t="n"/>
      <c r="EF685" s="4" t="n"/>
      <c r="EG685" s="4" t="n"/>
      <c r="EH685" s="4" t="n"/>
      <c r="EI685" s="4" t="n"/>
      <c r="EJ685" s="4" t="n"/>
      <c r="EK685" s="4" t="n"/>
      <c r="EL685" s="4" t="n"/>
      <c r="EM685" s="4" t="n"/>
      <c r="EN685" s="4" t="n"/>
      <c r="EO685" s="4" t="n"/>
      <c r="EP685" s="4" t="n"/>
      <c r="EQ685" s="4" t="n"/>
      <c r="ER685" s="4" t="n"/>
      <c r="ES685" s="4" t="n"/>
      <c r="ET685" s="4" t="n"/>
      <c r="EU685" s="4" t="n"/>
      <c r="EV685" s="4" t="n"/>
      <c r="EW685" s="4" t="n"/>
      <c r="EX685" s="4" t="n"/>
      <c r="EY685" s="4" t="n"/>
      <c r="EZ685" s="4" t="n"/>
      <c r="FA685" s="4" t="n"/>
      <c r="FB685" s="4" t="n"/>
      <c r="FC685" s="4" t="n"/>
      <c r="FD685" s="4" t="n"/>
      <c r="FE685" s="4" t="n"/>
      <c r="FF685" s="4" t="n"/>
      <c r="FG685" s="4" t="n"/>
      <c r="FH685" s="4" t="n"/>
      <c r="FI685" s="4" t="n"/>
      <c r="FJ685" s="4" t="n"/>
      <c r="FK685" s="4" t="n"/>
      <c r="FL685" s="4" t="n"/>
      <c r="FM685" s="4" t="n"/>
      <c r="FN685" s="4" t="n"/>
      <c r="FO685" s="4" t="n"/>
      <c r="FP685" s="4" t="n"/>
      <c r="FQ685" s="4" t="n"/>
      <c r="FR685" s="4" t="n"/>
      <c r="FS685" s="4" t="n"/>
      <c r="FT685" s="4" t="n"/>
      <c r="FU685" s="4" t="n"/>
      <c r="FV685" s="4" t="n"/>
      <c r="FW685" s="4" t="n"/>
      <c r="FX685" s="4" t="n"/>
      <c r="FY685" s="4" t="n"/>
      <c r="FZ685" s="4" t="n"/>
      <c r="GA685" s="4" t="n"/>
      <c r="GB685" s="4" t="n"/>
      <c r="GC685" s="4" t="n"/>
      <c r="GD685" s="4" t="n"/>
      <c r="GE685" s="4" t="n"/>
      <c r="GF685" s="4" t="n"/>
      <c r="GG685" s="4" t="n"/>
      <c r="GH685" s="4" t="n"/>
      <c r="GI685" s="4" t="n"/>
      <c r="GJ685" s="4" t="n"/>
      <c r="GK685" s="4" t="n"/>
      <c r="GL685" s="4" t="n"/>
      <c r="GM685" s="4" t="n"/>
      <c r="GN685" s="4" t="n"/>
      <c r="GO685" s="4" t="n"/>
      <c r="GP685" s="4" t="n"/>
      <c r="GQ685" s="4" t="n"/>
      <c r="GR685" s="4" t="n"/>
      <c r="GS685" s="4" t="n"/>
      <c r="GT685" s="4" t="n"/>
      <c r="GU685" s="4" t="n"/>
      <c r="GV685" s="4" t="n"/>
      <c r="GW685" s="4" t="n"/>
      <c r="GX685" s="4" t="n"/>
      <c r="GY685" s="4" t="n"/>
      <c r="GZ685" s="4" t="n"/>
      <c r="HA685" s="4" t="n"/>
      <c r="HB685" s="4" t="n"/>
      <c r="HC685" s="4" t="n"/>
      <c r="HD685" s="4" t="n"/>
      <c r="HE685" s="4" t="n"/>
      <c r="HF685" s="4" t="n"/>
      <c r="HG685" s="4" t="n"/>
      <c r="HH685" s="4" t="n"/>
      <c r="HI685" s="4" t="n"/>
      <c r="HJ685" s="4" t="n"/>
      <c r="HK685" s="4" t="n"/>
      <c r="HL685" s="4" t="n"/>
      <c r="HM685" s="4" t="n"/>
      <c r="HN685" s="4" t="n"/>
      <c r="HO685" s="4" t="n"/>
      <c r="HP685" s="4" t="n"/>
      <c r="HQ685" s="4" t="n"/>
      <c r="HR685" s="4" t="n"/>
      <c r="HS685" s="4" t="n"/>
      <c r="HT685" s="4" t="n"/>
      <c r="HU685" s="4" t="n"/>
      <c r="HV685" s="4" t="n"/>
      <c r="HW685" s="4" t="n"/>
      <c r="HX685" s="4" t="n"/>
      <c r="HY685" s="4" t="n"/>
      <c r="HZ685" s="4" t="n"/>
      <c r="IA685" s="4" t="n"/>
      <c r="IB685" s="4" t="n"/>
      <c r="IC685" s="4" t="n"/>
      <c r="ID685" s="4" t="n"/>
      <c r="IE685" s="4" t="n"/>
      <c r="IF685" s="4" t="n"/>
      <c r="IG685" s="4" t="n"/>
      <c r="IH685" s="4" t="n"/>
      <c r="II685" s="4" t="n"/>
      <c r="IJ685" s="4" t="n"/>
      <c r="IK685" s="4" t="n"/>
      <c r="IL685" s="4" t="n"/>
      <c r="IM685" s="4" t="n"/>
      <c r="IN685" s="4" t="n"/>
      <c r="IO685" s="4" t="n"/>
      <c r="IP685" s="4" t="n"/>
      <c r="IQ685" s="4" t="n"/>
      <c r="IR685" s="4" t="n"/>
      <c r="IS685" s="4" t="n"/>
      <c r="IT685" s="4" t="n"/>
      <c r="IU685" s="4" t="n"/>
      <c r="IV685" s="4" t="n"/>
      <c r="IW685" s="4" t="n"/>
      <c r="IX685" s="4" t="n"/>
      <c r="IY685" s="4" t="n"/>
      <c r="IZ685" s="4" t="n"/>
      <c r="JA685" s="4" t="n"/>
      <c r="JB685" s="4" t="n"/>
      <c r="JC685" s="4" t="n"/>
      <c r="JD685" s="4" t="n"/>
      <c r="JE685" s="4" t="n"/>
      <c r="JF685" s="4" t="n"/>
      <c r="JG685" s="4" t="n"/>
      <c r="JH685" s="4" t="n"/>
      <c r="JI685" s="4" t="n"/>
      <c r="JJ685" s="4" t="n"/>
      <c r="JK685" s="4" t="n"/>
      <c r="JL685" s="4" t="n"/>
      <c r="JM685" s="4" t="n"/>
      <c r="JN685" s="4" t="n"/>
      <c r="JO685" s="4" t="n"/>
      <c r="JP685" s="4" t="n"/>
      <c r="JQ685" s="4" t="n"/>
      <c r="JR685" s="4" t="n"/>
      <c r="JS685" s="4" t="n"/>
      <c r="JT685" s="4" t="n"/>
      <c r="JU685" s="4" t="n"/>
      <c r="JV685" s="4" t="n"/>
      <c r="JW685" s="4" t="n"/>
      <c r="JX685" s="4" t="n"/>
      <c r="JY685" s="4" t="n"/>
      <c r="JZ685" s="4" t="n"/>
      <c r="KA685" s="4" t="n"/>
      <c r="KB685" s="4" t="n"/>
      <c r="KC685" s="4" t="n"/>
      <c r="KD685" s="4" t="n"/>
      <c r="KE685" s="4" t="n"/>
      <c r="KF685" s="4" t="n"/>
      <c r="KG685" s="4" t="n"/>
      <c r="KH685" s="4" t="n"/>
      <c r="KI685" s="4" t="n"/>
      <c r="KJ685" s="4" t="n"/>
      <c r="KK685" s="4" t="n"/>
      <c r="KL685" s="4" t="n"/>
      <c r="KM685" s="4" t="n"/>
      <c r="KN685" s="4" t="n"/>
      <c r="KO685" s="4" t="n"/>
      <c r="KP685" s="4" t="n"/>
      <c r="KQ685" s="4" t="n"/>
      <c r="KR685" s="4" t="n"/>
      <c r="KS685" s="4" t="n"/>
      <c r="KT685" s="4" t="n"/>
      <c r="KU685" s="4" t="n"/>
      <c r="KV685" s="4" t="n"/>
      <c r="KW685" s="4" t="n"/>
      <c r="KX685" s="4" t="n"/>
      <c r="KY685" s="4" t="n"/>
      <c r="KZ685" s="4" t="n"/>
      <c r="LA685" s="4" t="n"/>
      <c r="LB685" s="4" t="n"/>
      <c r="LC685" s="4" t="n"/>
      <c r="LD685" s="4" t="n"/>
      <c r="LE685" s="4" t="n"/>
      <c r="LF685" s="4" t="n"/>
      <c r="LG685" s="4" t="n"/>
      <c r="LH685" s="4" t="n"/>
      <c r="LI685" s="4" t="n"/>
      <c r="LJ685" s="4" t="n"/>
      <c r="LK685" s="4" t="n"/>
      <c r="LL685" s="4" t="n"/>
      <c r="LM685" s="4" t="n"/>
      <c r="LN685" s="4" t="n"/>
      <c r="LO685" s="4" t="n"/>
      <c r="LP685" s="4" t="n"/>
      <c r="LQ685" s="4" t="n"/>
      <c r="LR685" s="4" t="n"/>
      <c r="LS685" s="4" t="n"/>
      <c r="LT685" s="4" t="n"/>
      <c r="LU685" s="4" t="n"/>
      <c r="LV685" s="4" t="n"/>
      <c r="LW685" s="4" t="n"/>
      <c r="LX685" s="4" t="n"/>
      <c r="LY685" s="4" t="n"/>
      <c r="LZ685" s="4" t="n"/>
      <c r="MA685" s="4" t="n"/>
      <c r="MB685" s="4" t="n"/>
      <c r="MC685" s="4" t="n"/>
      <c r="MD685" s="4" t="n"/>
      <c r="ME685" s="4" t="n"/>
      <c r="MF685" s="4" t="n"/>
      <c r="MG685" s="4" t="n"/>
      <c r="MH685" s="4" t="n"/>
      <c r="MI685" s="4" t="n"/>
      <c r="MJ685" s="4" t="n"/>
      <c r="MK685" s="4" t="n"/>
      <c r="ML685" s="4" t="n"/>
      <c r="MM685" s="4" t="n"/>
      <c r="MN685" s="4" t="n"/>
      <c r="MO685" s="4" t="n"/>
      <c r="MP685" s="4" t="n"/>
      <c r="MQ685" s="4" t="n"/>
      <c r="MR685" s="4" t="n"/>
      <c r="MS685" s="4" t="n"/>
    </row>
    <row customHeight="true" ht="12.75" outlineLevel="0" r="686">
      <c r="A686" s="133" t="n"/>
      <c r="B686" s="133" t="n"/>
      <c r="C686" s="133" t="n"/>
      <c r="D686" s="92" t="n">
        <v>2027</v>
      </c>
      <c r="E686" s="134" t="n"/>
      <c r="F686" s="135" t="n"/>
      <c r="G686" s="135" t="n"/>
      <c r="H686" s="135" t="n"/>
      <c r="I686" s="93" t="n">
        <f aca="false" ca="false" dt2D="false" dtr="false" t="normal">SUM(I687:I760, I762:I768, I771:I802, I804:I807, I809:I835, I837:I840, I843, I845:I850, I852:I862, I864:I875, I877:I882, I884:I894, I896:I897, I900, I902:I913, I916:I917)</f>
        <v>650544.1200000002</v>
      </c>
      <c r="J686" s="93" t="n">
        <f aca="false" ca="false" dt2D="false" dtr="false" t="normal">SUM(J687:J760, J762:J768, J771:J802, J804:J807, J809:J835, J837:J840, J843, J845:J850, J852:J862, J864:J875, J877:J882, J884:J894, J896:J897, J900, J902:J913, J916:J917)</f>
        <v>603561.2100000001</v>
      </c>
      <c r="K686" s="93" t="n">
        <f aca="false" ca="false" dt2D="false" dtr="false" t="normal">SUM(K687:K760, K762:K768, K771:K802, K804:K807, K809:K835, K837:K840, K843, K845:K850, K852:K862, K864:K875, K877:K882, K884:K894, K896:K897, K900, K902:K913, K916:K917)</f>
        <v>33991.760000000024</v>
      </c>
      <c r="L686" s="93" t="n">
        <f aca="false" ca="false" dt2D="false" dtr="false" t="normal">SUM(L687:L760, L762:L768, L771:L802, L804:L807, L809:L835, L837:L840, L843, L845:L850, L852:L862, L864:L875, L877:L882, L884:L894, L896:L897, L900, L902:L913, L916:L917)</f>
        <v>26567</v>
      </c>
      <c r="M686" s="93" t="n">
        <f aca="false" ca="false" dt2D="false" dtr="false" t="normal">SUM(M687:M917)</f>
        <v>3079963111.3287654</v>
      </c>
      <c r="N686" s="93" t="n">
        <f aca="false" ca="false" dt2D="false" dtr="false" t="normal">SUM(N687:N917)</f>
        <v>0</v>
      </c>
      <c r="O686" s="93" t="n">
        <f aca="false" ca="false" dt2D="false" dtr="false" t="normal">SUM(O687:O917)</f>
        <v>438008110</v>
      </c>
      <c r="P686" s="93" t="n">
        <f aca="false" ca="false" dt2D="false" dtr="false" t="normal">SUM(P687:P917)</f>
        <v>0</v>
      </c>
      <c r="Q686" s="93" t="n">
        <f aca="false" ca="false" dt2D="false" dtr="false" t="normal">SUM(Q687:Q917)</f>
        <v>371335158.4309998</v>
      </c>
      <c r="R686" s="93" t="n">
        <f aca="false" ca="false" dt2D="false" dtr="false" t="normal">SUM(R687:R917)</f>
        <v>2270619842.8977623</v>
      </c>
      <c r="S686" s="93" t="n">
        <f aca="false" ca="false" dt2D="false" dtr="false" t="normal">SUM(S687:S917)</f>
        <v>0</v>
      </c>
      <c r="T686" s="136" t="n"/>
      <c r="U686" s="136" t="n"/>
      <c r="V686" s="137" t="n"/>
      <c r="W686" s="137" t="n"/>
      <c r="X686" s="96" t="n"/>
      <c r="Y686" s="200" t="n"/>
      <c r="Z686" s="200" t="n"/>
      <c r="AA686" s="200" t="n"/>
      <c r="AB686" s="200" t="n"/>
      <c r="AC686" s="200" t="n"/>
      <c r="AD686" s="4" t="n"/>
      <c r="AF686" s="4" t="n"/>
      <c r="AG686" s="4" t="n"/>
      <c r="AH686" s="4" t="n"/>
      <c r="AI686" s="4" t="n"/>
      <c r="AJ686" s="4" t="n"/>
      <c r="AK686" s="4" t="n"/>
      <c r="AL686" s="4" t="n"/>
      <c r="AM686" s="4" t="n"/>
      <c r="AN686" s="4" t="n"/>
      <c r="AO686" s="4" t="n"/>
      <c r="AP686" s="4" t="n"/>
      <c r="AQ686" s="4" t="n"/>
      <c r="AR686" s="4" t="n"/>
      <c r="AS686" s="4" t="n"/>
      <c r="AT686" s="4" t="n"/>
      <c r="AU686" s="4" t="n"/>
      <c r="AV686" s="4" t="n"/>
      <c r="AW686" s="4" t="n"/>
      <c r="AX686" s="4" t="n"/>
      <c r="AY686" s="4" t="n"/>
      <c r="AZ686" s="4" t="n"/>
      <c r="BA686" s="4" t="n"/>
      <c r="BB686" s="4" t="n"/>
      <c r="BC686" s="4" t="n"/>
      <c r="BD686" s="4" t="n"/>
      <c r="BE686" s="4" t="n"/>
      <c r="BF686" s="4" t="n"/>
      <c r="BG686" s="4" t="n"/>
      <c r="BH686" s="4" t="n"/>
      <c r="BI686" s="4" t="n"/>
      <c r="BJ686" s="4" t="n"/>
      <c r="BK686" s="4" t="n"/>
      <c r="BL686" s="4" t="n"/>
      <c r="BM686" s="4" t="n"/>
      <c r="BN686" s="4" t="n"/>
      <c r="BO686" s="4" t="n"/>
      <c r="BP686" s="4" t="n"/>
      <c r="BQ686" s="4" t="n"/>
      <c r="BR686" s="4" t="n"/>
      <c r="BS686" s="4" t="n"/>
      <c r="BT686" s="4" t="n"/>
      <c r="BU686" s="4" t="n"/>
      <c r="BV686" s="4" t="n"/>
      <c r="BW686" s="4" t="n"/>
      <c r="BX686" s="4" t="n"/>
      <c r="BY686" s="4" t="n"/>
      <c r="BZ686" s="4" t="n"/>
      <c r="CA686" s="4" t="n"/>
      <c r="CB686" s="4" t="n"/>
      <c r="CC686" s="4" t="n"/>
      <c r="CD686" s="4" t="n"/>
      <c r="CE686" s="4" t="n"/>
      <c r="CF686" s="4" t="n"/>
      <c r="CG686" s="4" t="n"/>
      <c r="CH686" s="4" t="n"/>
      <c r="CI686" s="4" t="n"/>
      <c r="CJ686" s="4" t="n"/>
      <c r="CK686" s="4" t="n"/>
      <c r="CL686" s="4" t="n"/>
      <c r="CM686" s="4" t="n"/>
      <c r="CN686" s="4" t="n"/>
      <c r="CO686" s="4" t="n"/>
      <c r="CP686" s="4" t="n"/>
      <c r="CQ686" s="4" t="n"/>
      <c r="CR686" s="4" t="n"/>
      <c r="CS686" s="4" t="n"/>
      <c r="CT686" s="4" t="n"/>
      <c r="CU686" s="4" t="n"/>
      <c r="CV686" s="4" t="n"/>
      <c r="CW686" s="4" t="n"/>
      <c r="CX686" s="4" t="n"/>
      <c r="CY686" s="4" t="n"/>
      <c r="CZ686" s="4" t="n"/>
      <c r="DA686" s="4" t="n"/>
      <c r="DB686" s="4" t="n"/>
      <c r="DC686" s="4" t="n"/>
      <c r="DD686" s="4" t="n"/>
      <c r="DE686" s="4" t="n"/>
      <c r="DF686" s="4" t="n"/>
      <c r="DG686" s="4" t="n"/>
      <c r="DH686" s="4" t="n"/>
      <c r="DI686" s="4" t="n"/>
      <c r="DJ686" s="4" t="n"/>
      <c r="DK686" s="4" t="n"/>
      <c r="DL686" s="4" t="n"/>
      <c r="DM686" s="4" t="n"/>
      <c r="DN686" s="4" t="n"/>
      <c r="DO686" s="4" t="n"/>
      <c r="DP686" s="4" t="n"/>
      <c r="DQ686" s="4" t="n"/>
      <c r="DR686" s="4" t="n"/>
      <c r="DS686" s="4" t="n"/>
      <c r="DT686" s="4" t="n"/>
      <c r="DU686" s="4" t="n"/>
      <c r="DV686" s="4" t="n"/>
      <c r="DW686" s="4" t="n"/>
      <c r="DX686" s="4" t="n"/>
      <c r="DY686" s="4" t="n"/>
      <c r="DZ686" s="4" t="n"/>
      <c r="EA686" s="4" t="n"/>
      <c r="EB686" s="4" t="n"/>
      <c r="EC686" s="4" t="n"/>
      <c r="ED686" s="4" t="n"/>
      <c r="EE686" s="4" t="n"/>
      <c r="EF686" s="4" t="n"/>
      <c r="EG686" s="4" t="n"/>
      <c r="EH686" s="4" t="n"/>
      <c r="EI686" s="4" t="n"/>
      <c r="EJ686" s="4" t="n"/>
      <c r="EK686" s="4" t="n"/>
      <c r="EL686" s="4" t="n"/>
      <c r="EM686" s="4" t="n"/>
      <c r="EN686" s="4" t="n"/>
      <c r="EO686" s="4" t="n"/>
      <c r="EP686" s="4" t="n"/>
      <c r="EQ686" s="4" t="n"/>
      <c r="ER686" s="4" t="n"/>
      <c r="ES686" s="4" t="n"/>
      <c r="ET686" s="4" t="n"/>
      <c r="EU686" s="4" t="n"/>
      <c r="EV686" s="4" t="n"/>
      <c r="EW686" s="4" t="n"/>
      <c r="EX686" s="4" t="n"/>
      <c r="EY686" s="4" t="n"/>
      <c r="EZ686" s="4" t="n"/>
      <c r="FA686" s="4" t="n"/>
      <c r="FB686" s="4" t="n"/>
      <c r="FC686" s="4" t="n"/>
      <c r="FD686" s="4" t="n"/>
      <c r="FE686" s="4" t="n"/>
      <c r="FF686" s="4" t="n"/>
      <c r="FG686" s="4" t="n"/>
      <c r="FH686" s="4" t="n"/>
      <c r="FI686" s="4" t="n"/>
      <c r="FJ686" s="4" t="n"/>
      <c r="FK686" s="4" t="n"/>
      <c r="FL686" s="4" t="n"/>
      <c r="FM686" s="4" t="n"/>
      <c r="FN686" s="4" t="n"/>
      <c r="FO686" s="4" t="n"/>
      <c r="FP686" s="4" t="n"/>
      <c r="FQ686" s="4" t="n"/>
      <c r="FR686" s="4" t="n"/>
      <c r="FS686" s="4" t="n"/>
      <c r="FT686" s="4" t="n"/>
      <c r="FU686" s="4" t="n"/>
      <c r="FV686" s="4" t="n"/>
      <c r="FW686" s="4" t="n"/>
      <c r="FX686" s="4" t="n"/>
      <c r="FY686" s="4" t="n"/>
      <c r="FZ686" s="4" t="n"/>
      <c r="GA686" s="4" t="n"/>
      <c r="GB686" s="4" t="n"/>
      <c r="GC686" s="4" t="n"/>
      <c r="GD686" s="4" t="n"/>
      <c r="GE686" s="4" t="n"/>
      <c r="GF686" s="4" t="n"/>
      <c r="GG686" s="4" t="n"/>
      <c r="GH686" s="4" t="n"/>
      <c r="GI686" s="4" t="n"/>
      <c r="GJ686" s="4" t="n"/>
      <c r="GK686" s="4" t="n"/>
      <c r="GL686" s="4" t="n"/>
      <c r="GM686" s="4" t="n"/>
      <c r="GN686" s="4" t="n"/>
      <c r="GO686" s="4" t="n"/>
      <c r="GP686" s="4" t="n"/>
      <c r="GQ686" s="4" t="n"/>
      <c r="GR686" s="4" t="n"/>
      <c r="GS686" s="4" t="n"/>
      <c r="GT686" s="4" t="n"/>
      <c r="GU686" s="4" t="n"/>
      <c r="GV686" s="4" t="n"/>
      <c r="GW686" s="4" t="n"/>
      <c r="GX686" s="4" t="n"/>
      <c r="GY686" s="4" t="n"/>
      <c r="GZ686" s="4" t="n"/>
      <c r="HA686" s="4" t="n"/>
      <c r="HB686" s="4" t="n"/>
      <c r="HC686" s="4" t="n"/>
      <c r="HD686" s="4" t="n"/>
      <c r="HE686" s="4" t="n"/>
      <c r="HF686" s="4" t="n"/>
      <c r="HG686" s="4" t="n"/>
      <c r="HH686" s="4" t="n"/>
      <c r="HI686" s="4" t="n"/>
      <c r="HJ686" s="4" t="n"/>
      <c r="HK686" s="4" t="n"/>
      <c r="HL686" s="4" t="n"/>
      <c r="HM686" s="4" t="n"/>
      <c r="HN686" s="4" t="n"/>
      <c r="HO686" s="4" t="n"/>
      <c r="HP686" s="4" t="n"/>
      <c r="HQ686" s="4" t="n"/>
      <c r="HR686" s="4" t="n"/>
      <c r="HS686" s="4" t="n"/>
      <c r="HT686" s="4" t="n"/>
      <c r="HU686" s="4" t="n"/>
      <c r="HV686" s="4" t="n"/>
      <c r="HW686" s="4" t="n"/>
      <c r="HX686" s="4" t="n"/>
      <c r="HY686" s="4" t="n"/>
      <c r="HZ686" s="4" t="n"/>
      <c r="IA686" s="4" t="n"/>
      <c r="IB686" s="4" t="n"/>
      <c r="IC686" s="4" t="n"/>
      <c r="ID686" s="4" t="n"/>
      <c r="IE686" s="4" t="n"/>
      <c r="IF686" s="4" t="n"/>
      <c r="IG686" s="4" t="n"/>
      <c r="IH686" s="4" t="n"/>
      <c r="II686" s="4" t="n"/>
      <c r="IJ686" s="4" t="n"/>
      <c r="IK686" s="4" t="n"/>
      <c r="IL686" s="4" t="n"/>
      <c r="IM686" s="4" t="n"/>
      <c r="IN686" s="4" t="n"/>
      <c r="IO686" s="4" t="n"/>
      <c r="IP686" s="4" t="n"/>
      <c r="IQ686" s="4" t="n"/>
      <c r="IR686" s="4" t="n"/>
      <c r="IS686" s="4" t="n"/>
      <c r="IT686" s="4" t="n"/>
      <c r="IU686" s="4" t="n"/>
      <c r="IV686" s="4" t="n"/>
      <c r="IW686" s="4" t="n"/>
      <c r="IX686" s="4" t="n"/>
      <c r="IY686" s="4" t="n"/>
      <c r="IZ686" s="4" t="n"/>
      <c r="JA686" s="4" t="n"/>
      <c r="JB686" s="4" t="n"/>
      <c r="JC686" s="4" t="n"/>
      <c r="JD686" s="4" t="n"/>
      <c r="JE686" s="4" t="n"/>
      <c r="JF686" s="4" t="n"/>
      <c r="JG686" s="4" t="n"/>
      <c r="JH686" s="4" t="n"/>
      <c r="JI686" s="4" t="n"/>
      <c r="JJ686" s="4" t="n"/>
      <c r="JK686" s="4" t="n"/>
      <c r="JL686" s="4" t="n"/>
      <c r="JM686" s="4" t="n"/>
      <c r="JN686" s="4" t="n"/>
      <c r="JO686" s="4" t="n"/>
      <c r="JP686" s="4" t="n"/>
      <c r="JQ686" s="4" t="n"/>
      <c r="JR686" s="4" t="n"/>
      <c r="JS686" s="4" t="n"/>
      <c r="JT686" s="4" t="n"/>
      <c r="JU686" s="4" t="n"/>
      <c r="JV686" s="4" t="n"/>
      <c r="JW686" s="4" t="n"/>
      <c r="JX686" s="4" t="n"/>
      <c r="JY686" s="4" t="n"/>
      <c r="JZ686" s="4" t="n"/>
      <c r="KA686" s="4" t="n"/>
      <c r="KB686" s="4" t="n"/>
      <c r="KC686" s="4" t="n"/>
      <c r="KD686" s="4" t="n"/>
      <c r="KE686" s="4" t="n"/>
      <c r="KF686" s="4" t="n"/>
      <c r="KG686" s="4" t="n"/>
      <c r="KH686" s="4" t="n"/>
      <c r="KI686" s="4" t="n"/>
      <c r="KJ686" s="4" t="n"/>
      <c r="KK686" s="4" t="n"/>
      <c r="KL686" s="4" t="n"/>
      <c r="KM686" s="4" t="n"/>
      <c r="KN686" s="4" t="n"/>
      <c r="KO686" s="4" t="n"/>
      <c r="KP686" s="4" t="n"/>
      <c r="KQ686" s="4" t="n"/>
      <c r="KR686" s="4" t="n"/>
      <c r="KS686" s="4" t="n"/>
      <c r="KT686" s="4" t="n"/>
      <c r="KU686" s="4" t="n"/>
      <c r="KV686" s="4" t="n"/>
      <c r="KW686" s="4" t="n"/>
      <c r="KX686" s="4" t="n"/>
      <c r="KY686" s="4" t="n"/>
      <c r="KZ686" s="4" t="n"/>
      <c r="LA686" s="4" t="n"/>
      <c r="LB686" s="4" t="n"/>
      <c r="LC686" s="4" t="n"/>
      <c r="LD686" s="4" t="n"/>
      <c r="LE686" s="4" t="n"/>
      <c r="LF686" s="4" t="n"/>
      <c r="LG686" s="4" t="n"/>
      <c r="LH686" s="4" t="n"/>
      <c r="LI686" s="4" t="n"/>
      <c r="LJ686" s="4" t="n"/>
      <c r="LK686" s="4" t="n"/>
      <c r="LL686" s="4" t="n"/>
      <c r="LM686" s="4" t="n"/>
      <c r="LN686" s="4" t="n"/>
      <c r="LO686" s="4" t="n"/>
      <c r="LP686" s="4" t="n"/>
      <c r="LQ686" s="4" t="n"/>
      <c r="LR686" s="4" t="n"/>
      <c r="LS686" s="4" t="n"/>
      <c r="LT686" s="4" t="n"/>
      <c r="LU686" s="4" t="n"/>
      <c r="LV686" s="4" t="n"/>
      <c r="LW686" s="4" t="n"/>
      <c r="LX686" s="4" t="n"/>
      <c r="LY686" s="4" t="n"/>
      <c r="LZ686" s="4" t="n"/>
      <c r="MA686" s="4" t="n"/>
      <c r="MB686" s="4" t="n"/>
      <c r="MC686" s="4" t="n"/>
      <c r="MD686" s="4" t="n"/>
      <c r="ME686" s="4" t="n"/>
      <c r="MF686" s="4" t="n"/>
      <c r="MG686" s="4" t="n"/>
      <c r="MH686" s="4" t="n"/>
      <c r="MI686" s="4" t="n"/>
      <c r="MJ686" s="4" t="n"/>
      <c r="MK686" s="4" t="n"/>
      <c r="ML686" s="4" t="n"/>
      <c r="MM686" s="4" t="n"/>
      <c r="MN686" s="4" t="n"/>
      <c r="MO686" s="4" t="n"/>
      <c r="MP686" s="4" t="n"/>
      <c r="MQ686" s="4" t="n"/>
      <c r="MR686" s="4" t="n"/>
      <c r="MS686" s="4" t="n"/>
    </row>
    <row customHeight="true" ht="12.75" outlineLevel="0" r="687">
      <c r="A687" s="8" t="n">
        <f aca="false" ca="false" dt2D="false" dtr="false" t="normal">A685+1</f>
        <v>644</v>
      </c>
      <c r="B687" s="8" t="n">
        <v>1</v>
      </c>
      <c r="C687" s="11" t="s">
        <v>560</v>
      </c>
      <c r="D687" s="8" t="s">
        <v>1047</v>
      </c>
      <c r="E687" s="12" t="s">
        <v>74</v>
      </c>
      <c r="F687" s="12" t="s">
        <v>5</v>
      </c>
      <c r="G687" s="12" t="n">
        <v>2</v>
      </c>
      <c r="H687" s="12" t="n">
        <v>2</v>
      </c>
      <c r="I687" s="12" t="n">
        <v>694.82</v>
      </c>
      <c r="J687" s="12" t="n">
        <v>644.29</v>
      </c>
      <c r="K687" s="12" t="n">
        <v>0</v>
      </c>
      <c r="L687" s="12" t="n">
        <v>28</v>
      </c>
      <c r="M687" s="15" t="n">
        <f aca="false" ca="false" dt2D="false" dtr="false" t="normal">SUM(N687:R687)</f>
        <v>5729140.81</v>
      </c>
      <c r="N687" s="15" t="n"/>
      <c r="O687" s="15" t="n">
        <v>2541377.82</v>
      </c>
      <c r="P687" s="15" t="n"/>
      <c r="Q687" s="15" t="n">
        <v>239749.67</v>
      </c>
      <c r="R687" s="15" t="n">
        <v>2948013.32</v>
      </c>
      <c r="S687" s="15" t="n"/>
      <c r="T687" s="15" t="n"/>
      <c r="U687" s="15" t="n"/>
      <c r="V687" s="15" t="n">
        <f aca="false" ca="false" dt2D="false" dtr="false" t="normal">$M687/($J687+$K687)</f>
        <v>8892.177140728554</v>
      </c>
      <c r="W687" s="15" t="n">
        <f aca="false" ca="false" dt2D="false" dtr="false" t="normal">$M687/($J687+$K687)</f>
        <v>8892.177140728554</v>
      </c>
      <c r="X687" s="12" t="n">
        <v>2027</v>
      </c>
      <c r="Y687" s="15" t="n"/>
      <c r="Z687" s="28" t="n">
        <f aca="false" ca="false" dt2D="false" dtr="false" t="normal">AC687-R687</f>
        <v>0.004000000189989805</v>
      </c>
      <c r="AA687" s="207" t="n">
        <v>141482.56</v>
      </c>
      <c r="AB687" s="207" t="n">
        <f aca="false" ca="false" dt2D="false" dtr="false" t="normal">(J687*12.71+K687*25.41)*12</f>
        <v>98267.1108</v>
      </c>
      <c r="AC687" s="207" t="n">
        <f aca="false" ca="false" dt2D="false" dtr="false" t="normal">(J687*12.71+K687*25.41)*12*30</f>
        <v>2948013.324</v>
      </c>
      <c r="AD687" s="33" t="n"/>
    </row>
    <row customHeight="true" ht="12.75" outlineLevel="0" r="688">
      <c r="A688" s="8" t="n">
        <f aca="false" ca="false" dt2D="false" dtr="false" t="normal">A687+1</f>
        <v>645</v>
      </c>
      <c r="B688" s="8" t="n">
        <f aca="false" ca="false" dt2D="false" dtr="false" t="normal">B687+1</f>
        <v>2</v>
      </c>
      <c r="C688" s="11" t="s">
        <v>3</v>
      </c>
      <c r="D688" s="8" t="s">
        <v>4</v>
      </c>
      <c r="E688" s="12" t="n">
        <v>1981</v>
      </c>
      <c r="F688" s="12" t="s">
        <v>5</v>
      </c>
      <c r="G688" s="12" t="n">
        <v>2</v>
      </c>
      <c r="H688" s="12" t="n">
        <v>2</v>
      </c>
      <c r="I688" s="12" t="n">
        <v>774.6</v>
      </c>
      <c r="J688" s="12" t="n">
        <v>714.53</v>
      </c>
      <c r="K688" s="12" t="n">
        <v>0</v>
      </c>
      <c r="L688" s="12" t="n">
        <v>28</v>
      </c>
      <c r="M688" s="15" t="n">
        <f aca="false" ca="false" dt2D="false" dtr="false" t="normal">SUM(N688:R688)</f>
        <v>3067190.0199999996</v>
      </c>
      <c r="N688" s="15" t="n"/>
      <c r="O688" s="15" t="n">
        <v>411240.62</v>
      </c>
      <c r="P688" s="15" t="n"/>
      <c r="Q688" s="15" t="n">
        <v>108980.12</v>
      </c>
      <c r="R688" s="15" t="n">
        <v>2546969.28</v>
      </c>
      <c r="S688" s="15" t="n"/>
      <c r="T688" s="15" t="n"/>
      <c r="U688" s="15" t="n"/>
      <c r="V688" s="15" t="n">
        <f aca="false" ca="false" dt2D="false" dtr="false" t="normal">$M688/($J688+$K688)</f>
        <v>4292.597959497852</v>
      </c>
      <c r="W688" s="15" t="n">
        <f aca="false" ca="false" dt2D="false" dtr="false" t="normal">$M688/($J688+$K688)</f>
        <v>4292.597959497852</v>
      </c>
      <c r="X688" s="12" t="n">
        <v>2027</v>
      </c>
      <c r="Y688" s="15" t="n"/>
      <c r="Z688" s="28" t="n">
        <f aca="false" ca="false" dt2D="false" dtr="false" t="normal">AC688-R688</f>
        <v>-0.0019999993965029716</v>
      </c>
      <c r="AA688" s="30" t="n">
        <v>0</v>
      </c>
      <c r="AB688" s="30" t="n">
        <f aca="false" ca="false" dt2D="false" dtr="false" t="normal">+(J688*12.71+K688*25.41)*12</f>
        <v>108980.11560000002</v>
      </c>
      <c r="AC688" s="30" t="n">
        <f aca="false" ca="false" dt2D="false" dtr="false" t="normal">+(J688*12.71+K688*25.41)*12*30-'[7]Лист1'!$AQ$38</f>
        <v>2546969.2780000004</v>
      </c>
      <c r="AD688" s="33" t="n"/>
    </row>
    <row customHeight="true" ht="12.75" outlineLevel="0" r="689">
      <c r="A689" s="8" t="n">
        <f aca="false" ca="false" dt2D="false" dtr="false" t="normal">A688+1</f>
        <v>646</v>
      </c>
      <c r="B689" s="8" t="n">
        <f aca="false" ca="false" dt2D="false" dtr="false" t="normal">B688+1</f>
        <v>3</v>
      </c>
      <c r="C689" s="54" t="s">
        <v>25</v>
      </c>
      <c r="D689" s="8" t="s">
        <v>26</v>
      </c>
      <c r="E689" s="55" t="n">
        <v>1984</v>
      </c>
      <c r="F689" s="12" t="s">
        <v>5</v>
      </c>
      <c r="G689" s="12" t="n">
        <v>2</v>
      </c>
      <c r="H689" s="12" t="n">
        <v>2</v>
      </c>
      <c r="I689" s="56" t="n">
        <v>638.8</v>
      </c>
      <c r="J689" s="56" t="n">
        <v>591.8</v>
      </c>
      <c r="K689" s="56" t="n">
        <v>0</v>
      </c>
      <c r="L689" s="55" t="n">
        <v>27</v>
      </c>
      <c r="M689" s="15" t="n">
        <f aca="false" ca="false" dt2D="false" dtr="false" t="normal">SUM(N689:R689)</f>
        <v>885857.05</v>
      </c>
      <c r="N689" s="15" t="n"/>
      <c r="O689" s="15" t="n"/>
      <c r="P689" s="15" t="n"/>
      <c r="Q689" s="15" t="n">
        <v>165082.57</v>
      </c>
      <c r="R689" s="15" t="n">
        <v>720774.48</v>
      </c>
      <c r="S689" s="15" t="n"/>
      <c r="T689" s="15" t="n"/>
      <c r="U689" s="15" t="n"/>
      <c r="V689" s="15" t="n">
        <f aca="false" ca="false" dt2D="false" dtr="false" t="normal">$M689/($J689+$K689)</f>
        <v>1496.8858567083475</v>
      </c>
      <c r="W689" s="15" t="n">
        <f aca="false" ca="false" dt2D="false" dtr="false" t="normal">$M689/($J689+$K689)</f>
        <v>1496.8858567083475</v>
      </c>
      <c r="X689" s="12" t="n">
        <v>2027</v>
      </c>
      <c r="Y689" s="15" t="n"/>
      <c r="Z689" s="28" t="n">
        <f aca="false" ca="false" dt2D="false" dtr="false" t="normal">AC689-R689</f>
        <v>1987065.6</v>
      </c>
      <c r="AA689" s="30" t="n"/>
      <c r="AB689" s="30" t="n">
        <f aca="false" ca="false" dt2D="false" dtr="false" t="normal">+(J689*12.71+K689*25.41)*12</f>
        <v>90261.33600000001</v>
      </c>
      <c r="AC689" s="30" t="n">
        <f aca="false" ca="false" dt2D="false" dtr="false" t="normal">+(J689*12.71+K689*25.41)*12*30</f>
        <v>2707840.08</v>
      </c>
    </row>
    <row customHeight="true" ht="12.75" outlineLevel="0" r="690">
      <c r="A690" s="8" t="n">
        <f aca="false" ca="false" dt2D="false" dtr="false" t="normal">A689+1</f>
        <v>647</v>
      </c>
      <c r="B690" s="8" t="n">
        <f aca="false" ca="false" dt2D="false" dtr="false" t="normal">B689+1</f>
        <v>4</v>
      </c>
      <c r="C690" s="11" t="s">
        <v>25</v>
      </c>
      <c r="D690" s="8" t="s">
        <v>38</v>
      </c>
      <c r="E690" s="12" t="n">
        <v>1989</v>
      </c>
      <c r="F690" s="12" t="s">
        <v>5</v>
      </c>
      <c r="G690" s="12" t="n">
        <v>2</v>
      </c>
      <c r="H690" s="12" t="n">
        <v>1</v>
      </c>
      <c r="I690" s="12" t="n">
        <v>390.65</v>
      </c>
      <c r="J690" s="12" t="n">
        <v>349.25</v>
      </c>
      <c r="K690" s="12" t="n">
        <v>0</v>
      </c>
      <c r="L690" s="12" t="n">
        <v>1</v>
      </c>
      <c r="M690" s="15" t="n">
        <f aca="false" ca="false" dt2D="false" dtr="false" t="normal">SUM(N690:R690)</f>
        <v>1499189.84</v>
      </c>
      <c r="N690" s="15" t="n"/>
      <c r="O690" s="15" t="n">
        <v>247564.15</v>
      </c>
      <c r="P690" s="15" t="n"/>
      <c r="Q690" s="15" t="n">
        <v>53267.61</v>
      </c>
      <c r="R690" s="15" t="n">
        <v>1198358.08</v>
      </c>
      <c r="S690" s="15" t="n"/>
      <c r="T690" s="15" t="n"/>
      <c r="U690" s="15" t="n"/>
      <c r="V690" s="15" t="n">
        <f aca="false" ca="false" dt2D="false" dtr="false" t="normal">$M690/($J690+$K690)</f>
        <v>4292.597967072298</v>
      </c>
      <c r="W690" s="15" t="n">
        <f aca="false" ca="false" dt2D="false" dtr="false" t="normal">$M690/($J690+$K690)</f>
        <v>4292.597967072298</v>
      </c>
      <c r="X690" s="12" t="n">
        <v>2027</v>
      </c>
      <c r="Y690" s="15" t="n"/>
      <c r="Z690" s="28" t="n">
        <f aca="false" ca="false" dt2D="false" dtr="false" t="normal">AC690-R690</f>
        <v>135561.7000000002</v>
      </c>
      <c r="AA690" s="30" t="n">
        <v>0</v>
      </c>
      <c r="AB690" s="30" t="n">
        <f aca="false" ca="false" dt2D="false" dtr="false" t="normal">+(J690*12.71+K690*25.41)*12</f>
        <v>53267.61000000001</v>
      </c>
      <c r="AC690" s="30" t="n">
        <f aca="false" ca="false" dt2D="false" dtr="false" t="normal">+(J690*12.71+K690*25.41)*12*30-'[7]Лист1'!$AQ$47</f>
        <v>1333919.7800000003</v>
      </c>
      <c r="AD690" s="33" t="n"/>
    </row>
    <row customHeight="true" ht="12.75" outlineLevel="0" r="691">
      <c r="A691" s="8" t="n">
        <f aca="false" ca="false" dt2D="false" dtr="false" t="normal">A690+1</f>
        <v>648</v>
      </c>
      <c r="B691" s="8" t="n">
        <f aca="false" ca="false" dt2D="false" dtr="false" t="normal">B690+1</f>
        <v>5</v>
      </c>
      <c r="C691" s="54" t="s">
        <v>51</v>
      </c>
      <c r="D691" s="8" t="s">
        <v>52</v>
      </c>
      <c r="E691" s="56" t="s">
        <v>53</v>
      </c>
      <c r="F691" s="12" t="s">
        <v>5</v>
      </c>
      <c r="G691" s="12" t="n">
        <v>2</v>
      </c>
      <c r="H691" s="12" t="n">
        <v>2</v>
      </c>
      <c r="I691" s="56" t="n">
        <v>831.7</v>
      </c>
      <c r="J691" s="56" t="n">
        <v>831.7</v>
      </c>
      <c r="K691" s="56" t="n">
        <v>0</v>
      </c>
      <c r="L691" s="55" t="n">
        <v>42</v>
      </c>
      <c r="M691" s="15" t="n">
        <f aca="false" ca="false" dt2D="false" dtr="false" t="normal">SUM(N691:R691)</f>
        <v>7063924.890000001</v>
      </c>
      <c r="N691" s="15" t="n"/>
      <c r="O691" s="15" t="n">
        <v>2430313.07</v>
      </c>
      <c r="P691" s="15" t="n"/>
      <c r="Q691" s="15" t="n">
        <v>828085.3</v>
      </c>
      <c r="R691" s="15" t="n">
        <v>3805526.52</v>
      </c>
      <c r="S691" s="15" t="n"/>
      <c r="T691" s="15" t="n"/>
      <c r="U691" s="15" t="n"/>
      <c r="V691" s="15" t="n">
        <f aca="false" ca="false" dt2D="false" dtr="false" t="normal">$M691/($J691+$K691)</f>
        <v>8493.356847420946</v>
      </c>
      <c r="W691" s="15" t="n">
        <f aca="false" ca="false" dt2D="false" dtr="false" t="normal">$M691/($J691+$K691)</f>
        <v>8493.356847420946</v>
      </c>
      <c r="X691" s="12" t="n">
        <v>2027</v>
      </c>
      <c r="Y691" s="15" t="n"/>
      <c r="Z691" s="28" t="n">
        <f aca="false" ca="false" dt2D="false" dtr="false" t="normal">AC691-R691</f>
        <v>0</v>
      </c>
      <c r="AA691" s="30" t="n">
        <v>701234.42</v>
      </c>
      <c r="AB691" s="30" t="n">
        <f aca="false" ca="false" dt2D="false" dtr="false" t="normal">+(J691*12.71+K691*25.41)*12</f>
        <v>126850.88400000002</v>
      </c>
      <c r="AC691" s="30" t="n">
        <f aca="false" ca="false" dt2D="false" dtr="false" t="normal">+(J691*12.71+K691*25.41)*12*30</f>
        <v>3805526.5200000005</v>
      </c>
      <c r="AD691" s="33" t="n"/>
    </row>
    <row customHeight="true" ht="12.75" outlineLevel="0" r="692">
      <c r="A692" s="8" t="n">
        <f aca="false" ca="false" dt2D="false" dtr="false" t="normal">A691+1</f>
        <v>649</v>
      </c>
      <c r="B692" s="8" t="n">
        <f aca="false" ca="false" dt2D="false" dtr="false" t="normal">B691+1</f>
        <v>6</v>
      </c>
      <c r="C692" s="54" t="s">
        <v>51</v>
      </c>
      <c r="D692" s="8" t="s">
        <v>55</v>
      </c>
      <c r="E692" s="56" t="s">
        <v>53</v>
      </c>
      <c r="F692" s="12" t="s">
        <v>5</v>
      </c>
      <c r="G692" s="12" t="n">
        <v>3</v>
      </c>
      <c r="H692" s="12" t="n">
        <v>2</v>
      </c>
      <c r="I692" s="56" t="n">
        <v>953.33</v>
      </c>
      <c r="J692" s="56" t="n">
        <v>953.33</v>
      </c>
      <c r="K692" s="56" t="n">
        <v>0</v>
      </c>
      <c r="L692" s="55" t="n">
        <v>30</v>
      </c>
      <c r="M692" s="15" t="n">
        <f aca="false" ca="false" dt2D="false" dtr="false" t="normal">SUM(N692:R692)</f>
        <v>8096971.89</v>
      </c>
      <c r="N692" s="15" t="n"/>
      <c r="O692" s="15" t="n">
        <v>5049231.02</v>
      </c>
      <c r="P692" s="15" t="n"/>
      <c r="Q692" s="15" t="n">
        <v>969235.63</v>
      </c>
      <c r="R692" s="15" t="n">
        <v>2078505.24</v>
      </c>
      <c r="S692" s="15" t="n"/>
      <c r="T692" s="15" t="n"/>
      <c r="U692" s="15" t="n"/>
      <c r="V692" s="15" t="n">
        <f aca="false" ca="false" dt2D="false" dtr="false" t="normal">$M692/($J692+$K692)</f>
        <v>8493.356854394595</v>
      </c>
      <c r="W692" s="15" t="n">
        <f aca="false" ca="false" dt2D="false" dtr="false" t="normal">$M692/($J692+$K692)</f>
        <v>8493.356854394595</v>
      </c>
      <c r="X692" s="12" t="n">
        <v>2027</v>
      </c>
      <c r="Y692" s="15" t="n"/>
      <c r="Z692" s="28" t="n">
        <f aca="false" ca="false" dt2D="false" dtr="false" t="normal">AC692-R692</f>
        <v>2283551.5080000004</v>
      </c>
      <c r="AA692" s="30" t="n">
        <v>823833.74</v>
      </c>
      <c r="AB692" s="30" t="n">
        <f aca="false" ca="false" dt2D="false" dtr="false" t="normal">+(J692*12.71+K692*25.41)*12</f>
        <v>145401.89160000003</v>
      </c>
      <c r="AC692" s="30" t="n">
        <f aca="false" ca="false" dt2D="false" dtr="false" t="normal">+(J692*12.71+K692*25.41)*12*30</f>
        <v>4362056.748000001</v>
      </c>
      <c r="AD692" s="33" t="n"/>
    </row>
    <row customHeight="true" ht="12.75" outlineLevel="0" r="693">
      <c r="A693" s="8" t="n">
        <f aca="false" ca="false" dt2D="false" dtr="false" t="normal">A692+1</f>
        <v>650</v>
      </c>
      <c r="B693" s="8" t="n">
        <f aca="false" ca="false" dt2D="false" dtr="false" t="normal">B692+1</f>
        <v>7</v>
      </c>
      <c r="C693" s="54" t="s">
        <v>51</v>
      </c>
      <c r="D693" s="8" t="s">
        <v>57</v>
      </c>
      <c r="E693" s="56" t="s">
        <v>58</v>
      </c>
      <c r="F693" s="12" t="s">
        <v>5</v>
      </c>
      <c r="G693" s="12" t="n">
        <v>5</v>
      </c>
      <c r="H693" s="12" t="n">
        <v>2</v>
      </c>
      <c r="I693" s="56" t="n">
        <v>2333.57</v>
      </c>
      <c r="J693" s="56" t="n">
        <v>1625.84</v>
      </c>
      <c r="K693" s="56" t="n">
        <v>707.73</v>
      </c>
      <c r="L693" s="55" t="n">
        <v>58</v>
      </c>
      <c r="M693" s="15" t="n">
        <f aca="false" ca="false" dt2D="false" dtr="false" t="normal">SUM(N693:R693)</f>
        <v>15740524.48</v>
      </c>
      <c r="N693" s="15" t="n"/>
      <c r="O693" s="15" t="n">
        <v>1598619.82</v>
      </c>
      <c r="P693" s="15" t="n"/>
      <c r="Q693" s="15" t="n">
        <v>1794112.25</v>
      </c>
      <c r="R693" s="15" t="n">
        <v>12347792.41</v>
      </c>
      <c r="S693" s="15" t="n"/>
      <c r="T693" s="15" t="n"/>
      <c r="U693" s="15" t="n"/>
      <c r="V693" s="15" t="n">
        <f aca="false" ca="false" dt2D="false" dtr="false" t="normal">$M693/($J693+$K693)</f>
        <v>6745.254901288585</v>
      </c>
      <c r="W693" s="15" t="n">
        <f aca="false" ca="false" dt2D="false" dtr="false" t="normal">$M693/($J693+$K693)</f>
        <v>6745.254901288585</v>
      </c>
      <c r="X693" s="12" t="n">
        <v>2027</v>
      </c>
      <c r="Y693" s="15" t="n"/>
      <c r="Z693" s="28" t="n">
        <f aca="false" ca="false" dt2D="false" dtr="false" t="normal">AC693-R693</f>
        <v>1565432.0420000013</v>
      </c>
      <c r="AA693" s="30" t="n">
        <v>1330338.1</v>
      </c>
      <c r="AB693" s="30" t="n">
        <f aca="false" ca="false" dt2D="false" dtr="false" t="normal">+(J693*12.71+K693*25.41)*12</f>
        <v>463774.14840000006</v>
      </c>
      <c r="AC693" s="30" t="n">
        <f aca="false" ca="false" dt2D="false" dtr="false" t="normal">+(J693*12.71+K693*25.41)*12*30</f>
        <v>13913224.452000001</v>
      </c>
      <c r="AD693" s="33" t="n"/>
    </row>
    <row customHeight="true" ht="12.75" outlineLevel="0" r="694">
      <c r="A694" s="8" t="n">
        <f aca="false" ca="false" dt2D="false" dtr="false" t="normal">A693+1</f>
        <v>651</v>
      </c>
      <c r="B694" s="8" t="n">
        <f aca="false" ca="false" dt2D="false" dtr="false" t="normal">B693+1</f>
        <v>8</v>
      </c>
      <c r="C694" s="54" t="s">
        <v>51</v>
      </c>
      <c r="D694" s="8" t="s">
        <v>59</v>
      </c>
      <c r="E694" s="56" t="s">
        <v>53</v>
      </c>
      <c r="F694" s="12" t="s">
        <v>5</v>
      </c>
      <c r="G694" s="12" t="n">
        <v>5</v>
      </c>
      <c r="H694" s="12" t="n">
        <v>2</v>
      </c>
      <c r="I694" s="56" t="n">
        <v>2220.83</v>
      </c>
      <c r="J694" s="56" t="n">
        <v>1625.4</v>
      </c>
      <c r="K694" s="56" t="n">
        <v>595.43</v>
      </c>
      <c r="L694" s="55" t="n">
        <v>64</v>
      </c>
      <c r="M694" s="15" t="n">
        <f aca="false" ca="false" dt2D="false" dtr="false" t="normal">SUM(N694:R694)</f>
        <v>14980064.45</v>
      </c>
      <c r="N694" s="15" t="n"/>
      <c r="O694" s="15" t="n">
        <v>5897676.35</v>
      </c>
      <c r="P694" s="15" t="n"/>
      <c r="Q694" s="15" t="n">
        <v>1823480.71</v>
      </c>
      <c r="R694" s="15" t="n">
        <v>7258907.39</v>
      </c>
      <c r="S694" s="15" t="n"/>
      <c r="T694" s="15" t="n"/>
      <c r="U694" s="15" t="n"/>
      <c r="V694" s="15" t="n">
        <f aca="false" ca="false" dt2D="false" dtr="false" t="normal">$M694/($J694+$K694)</f>
        <v>6745.254904697793</v>
      </c>
      <c r="W694" s="15" t="n">
        <f aca="false" ca="false" dt2D="false" dtr="false" t="normal">$M694/($J694+$K694)</f>
        <v>6745.254904697793</v>
      </c>
      <c r="X694" s="12" t="n">
        <v>2027</v>
      </c>
      <c r="Y694" s="15" t="n"/>
      <c r="Z694" s="28" t="n">
        <f aca="false" ca="false" dt2D="false" dtr="false" t="normal">AC694-R694</f>
        <v>5625028.317999999</v>
      </c>
      <c r="AA694" s="30" t="n">
        <v>1394016.19</v>
      </c>
      <c r="AB694" s="30" t="n">
        <f aca="false" ca="false" dt2D="false" dtr="false" t="normal">+(J694*12.71+K694*25.41)*12</f>
        <v>429464.52359999996</v>
      </c>
      <c r="AC694" s="30" t="n">
        <f aca="false" ca="false" dt2D="false" dtr="false" t="normal">+(J694*12.71+K694*25.41)*12*30</f>
        <v>12883935.707999999</v>
      </c>
      <c r="AD694" s="33" t="n"/>
    </row>
    <row customHeight="true" ht="12.75" outlineLevel="0" r="695">
      <c r="A695" s="8" t="n">
        <f aca="false" ca="false" dt2D="false" dtr="false" t="normal">A694+1</f>
        <v>652</v>
      </c>
      <c r="B695" s="8" t="n">
        <f aca="false" ca="false" dt2D="false" dtr="false" t="normal">B694+1</f>
        <v>9</v>
      </c>
      <c r="C695" s="54" t="s">
        <v>51</v>
      </c>
      <c r="D695" s="8" t="s">
        <v>63</v>
      </c>
      <c r="E695" s="56" t="s">
        <v>64</v>
      </c>
      <c r="F695" s="12" t="s">
        <v>5</v>
      </c>
      <c r="G695" s="12" t="n">
        <v>5</v>
      </c>
      <c r="H695" s="12" t="n">
        <v>2</v>
      </c>
      <c r="I695" s="56" t="n">
        <v>1616.08</v>
      </c>
      <c r="J695" s="56" t="n">
        <v>1616.08</v>
      </c>
      <c r="K695" s="56" t="n">
        <v>0</v>
      </c>
      <c r="L695" s="55" t="n">
        <v>82</v>
      </c>
      <c r="M695" s="15" t="n">
        <f aca="false" ca="false" dt2D="false" dtr="false" t="normal">SUM(N695:R695)</f>
        <v>10900871.55</v>
      </c>
      <c r="N695" s="15" t="n"/>
      <c r="O695" s="15" t="n">
        <v>4819701.98</v>
      </c>
      <c r="P695" s="15" t="n"/>
      <c r="Q695" s="15" t="n">
        <v>1601862.51</v>
      </c>
      <c r="R695" s="15" t="n">
        <v>4479307.06</v>
      </c>
      <c r="S695" s="15" t="n"/>
      <c r="T695" s="15" t="n"/>
      <c r="U695" s="15" t="n"/>
      <c r="V695" s="15" t="n">
        <f aca="false" ca="false" dt2D="false" dtr="false" t="normal">$M695/($J695+$K695)</f>
        <v>6745.254906935301</v>
      </c>
      <c r="W695" s="15" t="n">
        <f aca="false" ca="false" dt2D="false" dtr="false" t="normal">$M695/($J695+$K695)</f>
        <v>6745.254906935301</v>
      </c>
      <c r="X695" s="12" t="n">
        <v>2027</v>
      </c>
      <c r="Y695" s="15" t="n"/>
      <c r="Z695" s="28" t="n">
        <f aca="false" ca="false" dt2D="false" dtr="false" t="normal">AC695-R695</f>
        <v>2915228.5880000014</v>
      </c>
      <c r="AA695" s="30" t="n">
        <v>1355377.99</v>
      </c>
      <c r="AB695" s="30" t="n">
        <f aca="false" ca="false" dt2D="false" dtr="false" t="normal">+(J695*12.71+K695*25.41)*12</f>
        <v>246484.52160000004</v>
      </c>
      <c r="AC695" s="30" t="n">
        <f aca="false" ca="false" dt2D="false" dtr="false" t="normal">+(J695*12.71+K695*25.41)*12*30</f>
        <v>7394535.648000001</v>
      </c>
      <c r="AD695" s="33" t="n"/>
    </row>
    <row customHeight="true" ht="12.75" outlineLevel="0" r="696">
      <c r="A696" s="8" t="n">
        <f aca="false" ca="false" dt2D="false" dtr="false" t="normal">A695+1</f>
        <v>653</v>
      </c>
      <c r="B696" s="8" t="n">
        <f aca="false" ca="false" dt2D="false" dtr="false" t="normal">B695+1</f>
        <v>10</v>
      </c>
      <c r="C696" s="54" t="s">
        <v>51</v>
      </c>
      <c r="D696" s="8" t="s">
        <v>67</v>
      </c>
      <c r="E696" s="56" t="s">
        <v>53</v>
      </c>
      <c r="F696" s="12" t="s">
        <v>5</v>
      </c>
      <c r="G696" s="12" t="n">
        <v>5</v>
      </c>
      <c r="H696" s="12" t="n">
        <v>2</v>
      </c>
      <c r="I696" s="56" t="n">
        <v>1617.48</v>
      </c>
      <c r="J696" s="56" t="n">
        <v>1617.48</v>
      </c>
      <c r="K696" s="56" t="n">
        <v>0</v>
      </c>
      <c r="L696" s="55" t="n">
        <v>65</v>
      </c>
      <c r="M696" s="15" t="n">
        <f aca="false" ca="false" dt2D="false" dtr="false" t="normal">SUM(N696:R696)</f>
        <v>10910314.91</v>
      </c>
      <c r="N696" s="15" t="n"/>
      <c r="O696" s="15" t="n">
        <v>4931599.77</v>
      </c>
      <c r="P696" s="15" t="n"/>
      <c r="Q696" s="15" t="n">
        <v>1674515.49</v>
      </c>
      <c r="R696" s="15" t="n">
        <v>4304199.65</v>
      </c>
      <c r="S696" s="15" t="n"/>
      <c r="T696" s="15" t="n"/>
      <c r="U696" s="15" t="n"/>
      <c r="V696" s="15" t="n">
        <f aca="false" ca="false" dt2D="false" dtr="false" t="normal">$M696/($J696+$K696)</f>
        <v>6745.254908870589</v>
      </c>
      <c r="W696" s="15" t="n">
        <f aca="false" ca="false" dt2D="false" dtr="false" t="normal">$M696/($J696+$K696)</f>
        <v>6745.254908870589</v>
      </c>
      <c r="X696" s="12" t="n">
        <v>2027</v>
      </c>
      <c r="Y696" s="15" t="n"/>
      <c r="Z696" s="28" t="n">
        <f aca="false" ca="false" dt2D="false" dtr="false" t="normal">AC696-R696</f>
        <v>3096741.8379999995</v>
      </c>
      <c r="AA696" s="30" t="n">
        <v>1427817.44</v>
      </c>
      <c r="AB696" s="30" t="n">
        <f aca="false" ca="false" dt2D="false" dtr="false" t="normal">+(J696*12.71+K696*25.41)*12</f>
        <v>246698.0496</v>
      </c>
      <c r="AC696" s="30" t="n">
        <f aca="false" ca="false" dt2D="false" dtr="false" t="normal">+(J696*12.71+K696*25.41)*12*30</f>
        <v>7400941.488</v>
      </c>
      <c r="AD696" s="33" t="n"/>
    </row>
    <row customHeight="true" ht="12.75" outlineLevel="0" r="697">
      <c r="A697" s="8" t="n">
        <f aca="false" ca="false" dt2D="false" dtr="false" t="normal">A696+1</f>
        <v>654</v>
      </c>
      <c r="B697" s="8" t="n">
        <f aca="false" ca="false" dt2D="false" dtr="false" t="normal">B696+1</f>
        <v>11</v>
      </c>
      <c r="C697" s="54" t="s">
        <v>51</v>
      </c>
      <c r="D697" s="8" t="s">
        <v>71</v>
      </c>
      <c r="E697" s="56" t="s">
        <v>64</v>
      </c>
      <c r="F697" s="12" t="s">
        <v>5</v>
      </c>
      <c r="G697" s="12" t="n">
        <v>5</v>
      </c>
      <c r="H697" s="12" t="n">
        <v>2</v>
      </c>
      <c r="I697" s="56" t="n">
        <v>1614.69</v>
      </c>
      <c r="J697" s="56" t="n">
        <v>1614.69</v>
      </c>
      <c r="K697" s="56" t="n">
        <v>0</v>
      </c>
      <c r="L697" s="55" t="n">
        <v>43</v>
      </c>
      <c r="M697" s="15" t="n">
        <f aca="false" ca="false" dt2D="false" dtr="false" t="normal">SUM(N697:R697)</f>
        <v>10891495.65</v>
      </c>
      <c r="N697" s="15" t="n"/>
      <c r="O697" s="15" t="n">
        <v>4918615.11</v>
      </c>
      <c r="P697" s="15" t="n"/>
      <c r="Q697" s="15" t="n">
        <v>1653641.92</v>
      </c>
      <c r="R697" s="15" t="n">
        <v>4319238.62</v>
      </c>
      <c r="S697" s="15" t="n"/>
      <c r="T697" s="15" t="n"/>
      <c r="U697" s="15" t="n"/>
      <c r="V697" s="15" t="n">
        <f aca="false" ca="false" dt2D="false" dtr="false" t="normal">$M697/($J697+$K697)</f>
        <v>6745.2549096111325</v>
      </c>
      <c r="W697" s="15" t="n">
        <f aca="false" ca="false" dt2D="false" dtr="false" t="normal">$M697/($J697+$K697)</f>
        <v>6745.2549096111325</v>
      </c>
      <c r="X697" s="12" t="n">
        <v>2027</v>
      </c>
      <c r="Y697" s="15" t="n"/>
      <c r="Z697" s="28" t="n">
        <f aca="false" ca="false" dt2D="false" dtr="false" t="normal">AC697-R697</f>
        <v>3068936.944</v>
      </c>
      <c r="AA697" s="30" t="n">
        <v>1407369.4</v>
      </c>
      <c r="AB697" s="30" t="n">
        <f aca="false" ca="false" dt2D="false" dtr="false" t="normal">+(J697*12.71+K697*25.41)*12</f>
        <v>246272.51880000002</v>
      </c>
      <c r="AC697" s="30" t="n">
        <f aca="false" ca="false" dt2D="false" dtr="false" t="normal">+(J697*12.71+K697*25.41)*12*30</f>
        <v>7388175.564</v>
      </c>
      <c r="AD697" s="33" t="n"/>
    </row>
    <row customHeight="true" ht="12.75" outlineLevel="0" r="698">
      <c r="A698" s="8" t="n">
        <f aca="false" ca="false" dt2D="false" dtr="false" t="normal">A697+1</f>
        <v>655</v>
      </c>
      <c r="B698" s="8" t="n">
        <f aca="false" ca="false" dt2D="false" dtr="false" t="normal">B697+1</f>
        <v>12</v>
      </c>
      <c r="C698" s="54" t="s">
        <v>77</v>
      </c>
      <c r="D698" s="8" t="s">
        <v>78</v>
      </c>
      <c r="E698" s="56" t="s">
        <v>53</v>
      </c>
      <c r="F698" s="12" t="s">
        <v>79</v>
      </c>
      <c r="G698" s="12" t="n">
        <v>2</v>
      </c>
      <c r="H698" s="12" t="n">
        <v>2</v>
      </c>
      <c r="I698" s="56" t="n">
        <v>815.5</v>
      </c>
      <c r="J698" s="56" t="n">
        <v>815.5</v>
      </c>
      <c r="K698" s="56" t="n">
        <v>0</v>
      </c>
      <c r="L698" s="55" t="n">
        <v>46</v>
      </c>
      <c r="M698" s="15" t="n">
        <f aca="false" ca="false" dt2D="false" dtr="false" t="normal">SUM(N698:R698)</f>
        <v>6706615.44</v>
      </c>
      <c r="N698" s="15" t="n"/>
      <c r="O698" s="15" t="n">
        <v>5439750.36</v>
      </c>
      <c r="P698" s="15" t="n"/>
      <c r="Q698" s="15" t="n">
        <v>383189.28</v>
      </c>
      <c r="R698" s="15" t="n">
        <v>883675.8</v>
      </c>
      <c r="S698" s="15" t="n"/>
      <c r="T698" s="15" t="n"/>
      <c r="U698" s="15" t="n"/>
      <c r="V698" s="15" t="n">
        <f aca="false" ca="false" dt2D="false" dtr="false" t="normal">$M698/($J698+$K698)</f>
        <v>8223.930643776825</v>
      </c>
      <c r="W698" s="15" t="n">
        <f aca="false" ca="false" dt2D="false" dtr="false" t="normal">$M698/($J698+$K698)</f>
        <v>8223.930643776825</v>
      </c>
      <c r="X698" s="12" t="n">
        <v>2027</v>
      </c>
      <c r="Y698" s="15" t="n"/>
      <c r="Z698" s="28" t="n">
        <f aca="false" ca="false" dt2D="false" dtr="false" t="normal">AC698-R698</f>
        <v>0</v>
      </c>
      <c r="AA698" s="30" t="n">
        <v>294821.7</v>
      </c>
      <c r="AB698" s="30" t="n">
        <f aca="false" ca="false" dt2D="false" dtr="false" t="normal">+(J698*9.03+K698*24.78)*12</f>
        <v>88367.57999999999</v>
      </c>
      <c r="AC698" s="30" t="n">
        <f aca="false" ca="false" dt2D="false" dtr="false" t="normal">+(J698*9.03+K698*24.78)*12*10</f>
        <v>883675.7999999998</v>
      </c>
      <c r="AD698" s="0" t="s">
        <v>81</v>
      </c>
    </row>
    <row customHeight="true" ht="12.75" outlineLevel="0" r="699">
      <c r="A699" s="8" t="n">
        <f aca="false" ca="false" dt2D="false" dtr="false" t="normal">A698+1</f>
        <v>656</v>
      </c>
      <c r="B699" s="8" t="n">
        <f aca="false" ca="false" dt2D="false" dtr="false" t="normal">B698+1</f>
        <v>13</v>
      </c>
      <c r="C699" s="54" t="s">
        <v>77</v>
      </c>
      <c r="D699" s="8" t="s">
        <v>82</v>
      </c>
      <c r="E699" s="56" t="s">
        <v>83</v>
      </c>
      <c r="F699" s="12" t="s">
        <v>79</v>
      </c>
      <c r="G699" s="12" t="n">
        <v>2</v>
      </c>
      <c r="H699" s="12" t="n">
        <v>2</v>
      </c>
      <c r="I699" s="56" t="n">
        <v>260.9</v>
      </c>
      <c r="J699" s="56" t="n">
        <v>260.9</v>
      </c>
      <c r="K699" s="56" t="n">
        <v>0</v>
      </c>
      <c r="L699" s="55" t="n">
        <v>9</v>
      </c>
      <c r="M699" s="15" t="n">
        <f aca="false" ca="false" dt2D="false" dtr="false" t="normal">SUM(N699:R699)</f>
        <v>2145623.5</v>
      </c>
      <c r="N699" s="15" t="n"/>
      <c r="O699" s="15" t="n">
        <v>1763980.89</v>
      </c>
      <c r="P699" s="15" t="n"/>
      <c r="Q699" s="15" t="n">
        <v>124162.83</v>
      </c>
      <c r="R699" s="15" t="n">
        <v>257479.78</v>
      </c>
      <c r="S699" s="15" t="n"/>
      <c r="T699" s="15" t="n"/>
      <c r="U699" s="15" t="n"/>
      <c r="V699" s="15" t="n">
        <f aca="false" ca="false" dt2D="false" dtr="false" t="normal">$M699/($J699+$K699)</f>
        <v>8223.930624760445</v>
      </c>
      <c r="W699" s="15" t="n">
        <f aca="false" ca="false" dt2D="false" dtr="false" t="normal">$M699/($J699+$K699)</f>
        <v>8223.930624760445</v>
      </c>
      <c r="X699" s="12" t="n">
        <v>2027</v>
      </c>
      <c r="Y699" s="15" t="n"/>
      <c r="Z699" s="28" t="n">
        <f aca="false" ca="false" dt2D="false" dtr="false" t="normal">AC699-R699</f>
        <v>25231.459999999992</v>
      </c>
      <c r="AA699" s="30" t="n">
        <v>95891.71</v>
      </c>
      <c r="AB699" s="30" t="n">
        <f aca="false" ca="false" dt2D="false" dtr="false" t="normal">+(J699*9.03+K699*24.78)*12</f>
        <v>28271.123999999996</v>
      </c>
      <c r="AC699" s="30" t="n">
        <f aca="false" ca="false" dt2D="false" dtr="false" t="normal">+(J699*9.03+K699*24.78)*12*10</f>
        <v>282711.24</v>
      </c>
      <c r="AD699" s="0" t="s">
        <v>81</v>
      </c>
    </row>
    <row customHeight="true" ht="12.75" outlineLevel="0" r="700">
      <c r="A700" s="8" t="n">
        <f aca="false" ca="false" dt2D="false" dtr="false" t="normal">A699+1</f>
        <v>657</v>
      </c>
      <c r="B700" s="8" t="n">
        <f aca="false" ca="false" dt2D="false" dtr="false" t="normal">B699+1</f>
        <v>14</v>
      </c>
      <c r="C700" s="54" t="s">
        <v>86</v>
      </c>
      <c r="D700" s="8" t="s">
        <v>87</v>
      </c>
      <c r="E700" s="56" t="s">
        <v>53</v>
      </c>
      <c r="F700" s="12" t="s">
        <v>5</v>
      </c>
      <c r="G700" s="12" t="n">
        <v>5</v>
      </c>
      <c r="H700" s="12" t="n">
        <v>4</v>
      </c>
      <c r="I700" s="56" t="n">
        <v>2834</v>
      </c>
      <c r="J700" s="56" t="n">
        <v>2834</v>
      </c>
      <c r="K700" s="56" t="n">
        <v>0</v>
      </c>
      <c r="L700" s="55" t="n">
        <v>90</v>
      </c>
      <c r="M700" s="15" t="n">
        <f aca="false" ca="false" dt2D="false" dtr="false" t="normal">SUM(N700:R700)</f>
        <v>12160070.530000001</v>
      </c>
      <c r="N700" s="15" t="n"/>
      <c r="O700" s="15" t="n"/>
      <c r="P700" s="15" t="n"/>
      <c r="Q700" s="15" t="n">
        <v>1825382.05</v>
      </c>
      <c r="R700" s="15" t="n">
        <v>10334688.48</v>
      </c>
      <c r="S700" s="15" t="n"/>
      <c r="T700" s="15" t="n"/>
      <c r="U700" s="15" t="n"/>
      <c r="V700" s="15" t="n">
        <f aca="false" ca="false" dt2D="false" dtr="false" t="normal">$M700/($J700+$K700)</f>
        <v>4290.780003528582</v>
      </c>
      <c r="W700" s="15" t="n">
        <f aca="false" ca="false" dt2D="false" dtr="false" t="normal">$M700/($J700+$K700)</f>
        <v>4290.780003528582</v>
      </c>
      <c r="X700" s="12" t="n">
        <v>2027</v>
      </c>
      <c r="Y700" s="15" t="n"/>
      <c r="Z700" s="28" t="n">
        <f aca="false" ca="false" dt2D="false" dtr="false" t="normal">AC700-R700</f>
        <v>2632561.92</v>
      </c>
      <c r="AA700" s="30" t="n">
        <v>1393140.37</v>
      </c>
      <c r="AB700" s="30" t="n">
        <f aca="false" ca="false" dt2D="false" dtr="false" t="normal">+(J700*12.71+K700*25.41)*12</f>
        <v>432241.68</v>
      </c>
      <c r="AC700" s="30" t="n">
        <f aca="false" ca="false" dt2D="false" dtr="false" t="normal">+(J700*12.71+K700*25.41)*12*30</f>
        <v>12967250.4</v>
      </c>
      <c r="AD700" s="33" t="n"/>
    </row>
    <row customHeight="true" ht="12.75" outlineLevel="0" r="701">
      <c r="A701" s="8" t="n">
        <f aca="false" ca="false" dt2D="false" dtr="false" t="normal">A700+1</f>
        <v>658</v>
      </c>
      <c r="B701" s="8" t="n">
        <f aca="false" ca="false" dt2D="false" dtr="false" t="normal">B700+1</f>
        <v>15</v>
      </c>
      <c r="C701" s="54" t="s">
        <v>86</v>
      </c>
      <c r="D701" s="8" t="s">
        <v>89</v>
      </c>
      <c r="E701" s="56" t="s">
        <v>90</v>
      </c>
      <c r="F701" s="12" t="s">
        <v>5</v>
      </c>
      <c r="G701" s="12" t="n">
        <v>4</v>
      </c>
      <c r="H701" s="12" t="n">
        <v>3</v>
      </c>
      <c r="I701" s="56" t="n">
        <v>2238.2</v>
      </c>
      <c r="J701" s="56" t="n">
        <v>2068.45</v>
      </c>
      <c r="K701" s="56" t="n">
        <v>0</v>
      </c>
      <c r="L701" s="55" t="n">
        <v>74</v>
      </c>
      <c r="M701" s="15" t="n">
        <f aca="false" ca="false" dt2D="false" dtr="false" t="normal">SUM(N701:R701)</f>
        <v>16366424.46</v>
      </c>
      <c r="N701" s="15" t="n"/>
      <c r="O701" s="15" t="n">
        <v>5699606.64</v>
      </c>
      <c r="P701" s="15" t="n"/>
      <c r="Q701" s="15" t="n">
        <v>1202418</v>
      </c>
      <c r="R701" s="15" t="n">
        <v>9464399.82</v>
      </c>
      <c r="S701" s="15" t="n"/>
      <c r="T701" s="15" t="n"/>
      <c r="U701" s="15" t="n"/>
      <c r="V701" s="15" t="n">
        <f aca="false" ca="false" dt2D="false" dtr="false" t="normal">$M701/($J701+$K701)</f>
        <v>7912.409997824459</v>
      </c>
      <c r="W701" s="15" t="n">
        <f aca="false" ca="false" dt2D="false" dtr="false" t="normal">$M701/($J701+$K701)</f>
        <v>7912.409997824459</v>
      </c>
      <c r="X701" s="12" t="n">
        <v>2027</v>
      </c>
      <c r="Y701" s="15" t="n"/>
      <c r="Z701" s="28" t="n">
        <f aca="false" ca="false" dt2D="false" dtr="false" t="normal">AC701-R701</f>
        <v>0</v>
      </c>
      <c r="AA701" s="30" t="n">
        <v>886938.01</v>
      </c>
      <c r="AB701" s="30" t="n">
        <f aca="false" ca="false" dt2D="false" dtr="false" t="normal">+(J701*12.71+K701*25.41)*12</f>
        <v>315479.99399999995</v>
      </c>
      <c r="AC701" s="30" t="n">
        <f aca="false" ca="false" dt2D="false" dtr="false" t="normal">+(J701*12.71+K701*25.41)*12*30</f>
        <v>9464399.819999998</v>
      </c>
      <c r="AD701" s="33" t="n"/>
    </row>
    <row customHeight="true" ht="12.75" outlineLevel="0" r="702">
      <c r="A702" s="8" t="n">
        <f aca="false" ca="false" dt2D="false" dtr="false" t="normal">A701+1</f>
        <v>659</v>
      </c>
      <c r="B702" s="8" t="n">
        <f aca="false" ca="false" dt2D="false" dtr="false" t="normal">B701+1</f>
        <v>16</v>
      </c>
      <c r="C702" s="54" t="s">
        <v>92</v>
      </c>
      <c r="D702" s="106" t="s">
        <v>93</v>
      </c>
      <c r="E702" s="56" t="s">
        <v>94</v>
      </c>
      <c r="F702" s="12" t="s">
        <v>5</v>
      </c>
      <c r="G702" s="12" t="n">
        <v>4</v>
      </c>
      <c r="H702" s="12" t="n">
        <v>6</v>
      </c>
      <c r="I702" s="12" t="n">
        <v>3617.9</v>
      </c>
      <c r="J702" s="12" t="n">
        <v>3617.9</v>
      </c>
      <c r="K702" s="56" t="n">
        <v>0</v>
      </c>
      <c r="L702" s="55" t="n">
        <v>173</v>
      </c>
      <c r="M702" s="15" t="n">
        <f aca="false" ca="false" dt2D="false" dtr="false" t="normal">SUM(N702:R702)</f>
        <v>19165680.54</v>
      </c>
      <c r="N702" s="15" t="n"/>
      <c r="O702" s="15" t="n"/>
      <c r="P702" s="15" t="n"/>
      <c r="Q702" s="15" t="n">
        <v>3514736.35</v>
      </c>
      <c r="R702" s="15" t="n">
        <v>15650944.19</v>
      </c>
      <c r="S702" s="15" t="n"/>
      <c r="T702" s="15" t="n"/>
      <c r="U702" s="15" t="n"/>
      <c r="V702" s="15" t="n">
        <f aca="false" ca="false" dt2D="false" dtr="false" t="normal">$M702/($J702+$K702)</f>
        <v>5297.46000165842</v>
      </c>
      <c r="W702" s="15" t="n">
        <f aca="false" ca="false" dt2D="false" dtr="false" t="normal">$M702/($J702+$K702)</f>
        <v>5297.46000165842</v>
      </c>
      <c r="X702" s="12" t="n">
        <v>2027</v>
      </c>
      <c r="Y702" s="15" t="n"/>
      <c r="Z702" s="28" t="n">
        <f aca="false" ca="false" dt2D="false" dtr="false" t="normal">AC702-R702</f>
        <v>903119.0500000007</v>
      </c>
      <c r="AA702" s="30" t="n">
        <v>2962934.24</v>
      </c>
      <c r="AB702" s="30" t="n">
        <f aca="false" ca="false" dt2D="false" dtr="false" t="normal">+(J702*12.71+K702*25.41)*12</f>
        <v>551802.108</v>
      </c>
      <c r="AC702" s="30" t="n">
        <f aca="false" ca="false" dt2D="false" dtr="false" t="normal">+(J702*12.71+K702*25.41)*12*30</f>
        <v>16554063.24</v>
      </c>
      <c r="AD702" s="33" t="n"/>
    </row>
    <row customHeight="true" ht="12.75" outlineLevel="0" r="703">
      <c r="A703" s="8" t="n">
        <f aca="false" ca="false" dt2D="false" dtr="false" t="normal">A702+1</f>
        <v>660</v>
      </c>
      <c r="B703" s="8" t="n">
        <f aca="false" ca="false" dt2D="false" dtr="false" t="normal">B702+1</f>
        <v>17</v>
      </c>
      <c r="C703" s="54" t="s">
        <v>92</v>
      </c>
      <c r="D703" s="106" t="s">
        <v>98</v>
      </c>
      <c r="E703" s="56" t="s">
        <v>99</v>
      </c>
      <c r="F703" s="12" t="s">
        <v>5</v>
      </c>
      <c r="G703" s="12" t="n">
        <v>4</v>
      </c>
      <c r="H703" s="12" t="n">
        <v>4</v>
      </c>
      <c r="I703" s="12" t="n">
        <v>2431.9</v>
      </c>
      <c r="J703" s="12" t="n">
        <v>2431.9</v>
      </c>
      <c r="K703" s="56" t="n">
        <v>0</v>
      </c>
      <c r="L703" s="55" t="n">
        <v>103</v>
      </c>
      <c r="M703" s="15" t="n">
        <f aca="false" ca="false" dt2D="false" dtr="false" t="normal">SUM(N703:R703)</f>
        <v>12882892.969999999</v>
      </c>
      <c r="N703" s="15" t="n"/>
      <c r="O703" s="15" t="n"/>
      <c r="P703" s="15" t="n"/>
      <c r="Q703" s="15" t="n">
        <v>2463658.86</v>
      </c>
      <c r="R703" s="15" t="n">
        <v>10419234.11</v>
      </c>
      <c r="S703" s="15" t="n"/>
      <c r="T703" s="15" t="n"/>
      <c r="U703" s="15" t="n"/>
      <c r="V703" s="15" t="n">
        <f aca="false" ca="false" dt2D="false" dtr="false" t="normal">$M703/($J703+$K703)</f>
        <v>5297.459998355195</v>
      </c>
      <c r="W703" s="15" t="n">
        <f aca="false" ca="false" dt2D="false" dtr="false" t="normal">$M703/($J703+$K703)</f>
        <v>5297.459998355195</v>
      </c>
      <c r="X703" s="12" t="n">
        <v>2027</v>
      </c>
      <c r="Y703" s="15" t="n"/>
      <c r="Z703" s="28" t="n">
        <f aca="false" ca="false" dt2D="false" dtr="false" t="normal">AC703-R703</f>
        <v>708167.5300000012</v>
      </c>
      <c r="AA703" s="30" t="n">
        <v>2092745.47</v>
      </c>
      <c r="AB703" s="30" t="n">
        <f aca="false" ca="false" dt2D="false" dtr="false" t="normal">+(J703*12.71+K703*25.41)*12</f>
        <v>370913.38800000004</v>
      </c>
      <c r="AC703" s="30" t="n">
        <f aca="false" ca="false" dt2D="false" dtr="false" t="normal">+(J703*12.71+K703*25.41)*12*30</f>
        <v>11127401.64</v>
      </c>
      <c r="AD703" s="33" t="n"/>
    </row>
    <row customHeight="true" ht="12.75" outlineLevel="0" r="704">
      <c r="A704" s="8" t="n">
        <f aca="false" ca="false" dt2D="false" dtr="false" t="normal">A703+1</f>
        <v>661</v>
      </c>
      <c r="B704" s="8" t="n">
        <f aca="false" ca="false" dt2D="false" dtr="false" t="normal">B703+1</f>
        <v>18</v>
      </c>
      <c r="C704" s="54" t="s">
        <v>92</v>
      </c>
      <c r="D704" s="106" t="s">
        <v>101</v>
      </c>
      <c r="E704" s="56" t="s">
        <v>94</v>
      </c>
      <c r="F704" s="12" t="s">
        <v>5</v>
      </c>
      <c r="G704" s="12" t="n">
        <v>4</v>
      </c>
      <c r="H704" s="12" t="n">
        <v>4</v>
      </c>
      <c r="I704" s="12" t="n">
        <v>2434.4</v>
      </c>
      <c r="J704" s="12" t="n">
        <v>2434.4</v>
      </c>
      <c r="K704" s="56" t="n">
        <v>0</v>
      </c>
      <c r="L704" s="55" t="n">
        <v>120</v>
      </c>
      <c r="M704" s="15" t="n">
        <f aca="false" ca="false" dt2D="false" dtr="false" t="normal">SUM(N704:R704)</f>
        <v>12896136.62</v>
      </c>
      <c r="N704" s="15" t="n"/>
      <c r="O704" s="15" t="n"/>
      <c r="P704" s="15" t="n"/>
      <c r="Q704" s="15" t="n">
        <v>2339889.53</v>
      </c>
      <c r="R704" s="15" t="n">
        <v>10556247.09</v>
      </c>
      <c r="S704" s="15" t="n"/>
      <c r="T704" s="15" t="n"/>
      <c r="U704" s="15" t="n"/>
      <c r="V704" s="15" t="n">
        <f aca="false" ca="false" dt2D="false" dtr="false" t="normal">$M704/($J704+$K704)</f>
        <v>5297.459998356884</v>
      </c>
      <c r="W704" s="15" t="n">
        <f aca="false" ca="false" dt2D="false" dtr="false" t="normal">$M704/($J704+$K704)</f>
        <v>5297.459998356884</v>
      </c>
      <c r="X704" s="12" t="n">
        <v>2027</v>
      </c>
      <c r="Y704" s="15" t="n"/>
      <c r="Z704" s="28" t="n">
        <f aca="false" ca="false" dt2D="false" dtr="false" t="normal">AC704-R704</f>
        <v>582593.5500000007</v>
      </c>
      <c r="AA704" s="30" t="n">
        <v>1968594.84</v>
      </c>
      <c r="AB704" s="30" t="n">
        <f aca="false" ca="false" dt2D="false" dtr="false" t="normal">+(J704*12.71+K704*25.41)*12</f>
        <v>371294.688</v>
      </c>
      <c r="AC704" s="30" t="n">
        <f aca="false" ca="false" dt2D="false" dtr="false" t="normal">+(J704*12.71+K704*25.41)*12*30</f>
        <v>11138840.64</v>
      </c>
      <c r="AD704" s="33" t="n"/>
    </row>
    <row customHeight="true" ht="12.75" outlineLevel="0" r="705">
      <c r="A705" s="8" t="n">
        <f aca="false" ca="false" dt2D="false" dtr="false" t="normal">A704+1</f>
        <v>662</v>
      </c>
      <c r="B705" s="8" t="n">
        <f aca="false" ca="false" dt2D="false" dtr="false" t="normal">B704+1</f>
        <v>19</v>
      </c>
      <c r="C705" s="54" t="s">
        <v>92</v>
      </c>
      <c r="D705" s="106" t="s">
        <v>103</v>
      </c>
      <c r="E705" s="56" t="s">
        <v>94</v>
      </c>
      <c r="F705" s="12" t="s">
        <v>5</v>
      </c>
      <c r="G705" s="12" t="n">
        <v>4</v>
      </c>
      <c r="H705" s="12" t="n">
        <v>4</v>
      </c>
      <c r="I705" s="12" t="n">
        <v>2442.4</v>
      </c>
      <c r="J705" s="12" t="n">
        <v>2442.4</v>
      </c>
      <c r="K705" s="56" t="n">
        <v>0</v>
      </c>
      <c r="L705" s="55" t="n">
        <v>102</v>
      </c>
      <c r="M705" s="15" t="n">
        <f aca="false" ca="false" dt2D="false" dtr="false" t="normal">SUM(N705:R705)</f>
        <v>12938516.3</v>
      </c>
      <c r="N705" s="15" t="n"/>
      <c r="O705" s="15" t="n"/>
      <c r="P705" s="15" t="n"/>
      <c r="Q705" s="15" t="n">
        <v>2412296.15</v>
      </c>
      <c r="R705" s="15" t="n">
        <v>10526220.15</v>
      </c>
      <c r="S705" s="15" t="n"/>
      <c r="T705" s="15" t="n"/>
      <c r="U705" s="15" t="n"/>
      <c r="V705" s="15" t="n">
        <f aca="false" ca="false" dt2D="false" dtr="false" t="normal">$M705/($J705+$K705)</f>
        <v>5297.459998362267</v>
      </c>
      <c r="W705" s="15" t="n">
        <f aca="false" ca="false" dt2D="false" dtr="false" t="normal">$M705/($J705+$K705)</f>
        <v>5297.459998362267</v>
      </c>
      <c r="X705" s="12" t="n">
        <v>2027</v>
      </c>
      <c r="Y705" s="15" t="n"/>
      <c r="Z705" s="28" t="n">
        <f aca="false" ca="false" dt2D="false" dtr="false" t="normal">AC705-R705</f>
        <v>649225.2899999991</v>
      </c>
      <c r="AA705" s="30" t="n">
        <v>2039781.3</v>
      </c>
      <c r="AB705" s="30" t="n">
        <f aca="false" ca="false" dt2D="false" dtr="false" t="normal">+(J705*12.71+K705*25.41)*12</f>
        <v>372514.848</v>
      </c>
      <c r="AC705" s="30" t="n">
        <f aca="false" ca="false" dt2D="false" dtr="false" t="normal">+(J705*12.71+K705*25.41)*12*30</f>
        <v>11175445.44</v>
      </c>
      <c r="AD705" s="33" t="n"/>
    </row>
    <row customHeight="true" ht="12.75" outlineLevel="0" r="706">
      <c r="A706" s="8" t="n">
        <f aca="false" ca="false" dt2D="false" dtr="false" t="normal">A705+1</f>
        <v>663</v>
      </c>
      <c r="B706" s="8" t="n">
        <f aca="false" ca="false" dt2D="false" dtr="false" t="normal">B705+1</f>
        <v>20</v>
      </c>
      <c r="C706" s="54" t="s">
        <v>92</v>
      </c>
      <c r="D706" s="106" t="s">
        <v>106</v>
      </c>
      <c r="E706" s="56" t="s">
        <v>94</v>
      </c>
      <c r="F706" s="12" t="s">
        <v>5</v>
      </c>
      <c r="G706" s="12" t="n">
        <v>4</v>
      </c>
      <c r="H706" s="12" t="n">
        <v>4</v>
      </c>
      <c r="I706" s="12" t="n">
        <v>2476.8</v>
      </c>
      <c r="J706" s="12" t="n">
        <v>2324.2</v>
      </c>
      <c r="K706" s="56" t="n">
        <v>152.6</v>
      </c>
      <c r="L706" s="55" t="n">
        <v>96</v>
      </c>
      <c r="M706" s="15" t="n">
        <f aca="false" ca="false" dt2D="false" dtr="false" t="normal">SUM(N706:R706)</f>
        <v>13120748.93</v>
      </c>
      <c r="N706" s="15" t="n"/>
      <c r="O706" s="15" t="n"/>
      <c r="P706" s="15" t="n"/>
      <c r="Q706" s="15" t="n">
        <v>2513229</v>
      </c>
      <c r="R706" s="15" t="n">
        <v>10607519.93</v>
      </c>
      <c r="S706" s="15" t="n"/>
      <c r="T706" s="15" t="n"/>
      <c r="U706" s="15" t="n"/>
      <c r="V706" s="15" t="n">
        <f aca="false" ca="false" dt2D="false" dtr="false" t="normal">$M706/($J706+$K706)</f>
        <v>5297.460000807494</v>
      </c>
      <c r="W706" s="15" t="n">
        <f aca="false" ca="false" dt2D="false" dtr="false" t="normal">$M706/($J706+$K706)</f>
        <v>5297.460000807494</v>
      </c>
      <c r="X706" s="12" t="n">
        <v>2027</v>
      </c>
      <c r="Y706" s="15" t="n"/>
      <c r="Z706" s="28" t="n">
        <f aca="false" ca="false" dt2D="false" dtr="false" t="normal">AC706-R706</f>
        <v>1423013.3500000015</v>
      </c>
      <c r="AA706" s="30" t="n">
        <v>2112211.22</v>
      </c>
      <c r="AB706" s="30" t="n">
        <f aca="false" ca="false" dt2D="false" dtr="false" t="normal">+(J706*12.71+K706*25.41)*12</f>
        <v>401017.776</v>
      </c>
      <c r="AC706" s="30" t="n">
        <f aca="false" ca="false" dt2D="false" dtr="false" t="normal">+(J706*12.71+K706*25.41)*12*30</f>
        <v>12030533.280000001</v>
      </c>
      <c r="AD706" s="33" t="n"/>
    </row>
    <row customHeight="true" ht="12.75" outlineLevel="0" r="707">
      <c r="A707" s="8" t="n">
        <f aca="false" ca="false" dt2D="false" dtr="false" t="normal">A706+1</f>
        <v>664</v>
      </c>
      <c r="B707" s="8" t="n">
        <f aca="false" ca="false" dt2D="false" dtr="false" t="normal">B706+1</f>
        <v>21</v>
      </c>
      <c r="C707" s="54" t="s">
        <v>92</v>
      </c>
      <c r="D707" s="106" t="s">
        <v>108</v>
      </c>
      <c r="E707" s="56" t="s">
        <v>99</v>
      </c>
      <c r="F707" s="12" t="s">
        <v>5</v>
      </c>
      <c r="G707" s="12" t="n">
        <v>4</v>
      </c>
      <c r="H707" s="12" t="n">
        <v>4</v>
      </c>
      <c r="I707" s="12" t="n">
        <v>2423.2</v>
      </c>
      <c r="J707" s="12" t="n">
        <v>2423.2</v>
      </c>
      <c r="K707" s="56" t="n">
        <v>0</v>
      </c>
      <c r="L707" s="55" t="n">
        <v>117</v>
      </c>
      <c r="M707" s="15" t="n">
        <f aca="false" ca="false" dt2D="false" dtr="false" t="normal">SUM(N707:R707)</f>
        <v>12836805.07</v>
      </c>
      <c r="N707" s="15" t="n"/>
      <c r="O707" s="15" t="n"/>
      <c r="P707" s="15" t="n"/>
      <c r="Q707" s="15" t="n">
        <v>2309154.1</v>
      </c>
      <c r="R707" s="15" t="n">
        <v>10527650.97</v>
      </c>
      <c r="S707" s="15" t="n"/>
      <c r="T707" s="15" t="n"/>
      <c r="U707" s="15" t="n"/>
      <c r="V707" s="15" t="n">
        <f aca="false" ca="false" dt2D="false" dtr="false" t="normal">$M707/($J707+$K707)</f>
        <v>5297.459999174645</v>
      </c>
      <c r="W707" s="15" t="n">
        <f aca="false" ca="false" dt2D="false" dtr="false" t="normal">$M707/($J707+$K707)</f>
        <v>5297.459999174645</v>
      </c>
      <c r="X707" s="12" t="n">
        <v>2027</v>
      </c>
      <c r="Y707" s="15" t="n"/>
      <c r="Z707" s="28" t="n">
        <f aca="false" ca="false" dt2D="false" dtr="false" t="normal">AC707-R707</f>
        <v>559942.9499999993</v>
      </c>
      <c r="AA707" s="30" t="n">
        <v>1939567.64</v>
      </c>
      <c r="AB707" s="30" t="n">
        <f aca="false" ca="false" dt2D="false" dtr="false" t="normal">+(J707*12.71+K707*25.41)*12</f>
        <v>369586.464</v>
      </c>
      <c r="AC707" s="30" t="n">
        <f aca="false" ca="false" dt2D="false" dtr="false" t="normal">+(J707*12.71+K707*25.41)*12*30</f>
        <v>11087593.92</v>
      </c>
      <c r="AD707" s="33" t="n"/>
    </row>
    <row customHeight="true" ht="12.75" outlineLevel="0" r="708">
      <c r="A708" s="8" t="n">
        <f aca="false" ca="false" dt2D="false" dtr="false" t="normal">A707+1</f>
        <v>665</v>
      </c>
      <c r="B708" s="8" t="n">
        <f aca="false" ca="false" dt2D="false" dtr="false" t="normal">B707+1</f>
        <v>22</v>
      </c>
      <c r="C708" s="54" t="s">
        <v>92</v>
      </c>
      <c r="D708" s="106" t="s">
        <v>110</v>
      </c>
      <c r="E708" s="56" t="s">
        <v>99</v>
      </c>
      <c r="F708" s="12" t="s">
        <v>5</v>
      </c>
      <c r="G708" s="12" t="n">
        <v>4</v>
      </c>
      <c r="H708" s="12" t="n">
        <v>4</v>
      </c>
      <c r="I708" s="12" t="n">
        <v>2437.5</v>
      </c>
      <c r="J708" s="12" t="n">
        <v>2437.5</v>
      </c>
      <c r="K708" s="56" t="n">
        <v>0</v>
      </c>
      <c r="L708" s="55" t="n">
        <v>94</v>
      </c>
      <c r="M708" s="15" t="n">
        <f aca="false" ca="false" dt2D="false" dtr="false" t="normal">SUM(N708:R708)</f>
        <v>12912558.75</v>
      </c>
      <c r="N708" s="15" t="n"/>
      <c r="O708" s="15" t="n"/>
      <c r="P708" s="15" t="n"/>
      <c r="Q708" s="15" t="n">
        <v>2408718.14</v>
      </c>
      <c r="R708" s="15" t="n">
        <v>10503840.61</v>
      </c>
      <c r="S708" s="15" t="n"/>
      <c r="T708" s="15" t="n"/>
      <c r="U708" s="15" t="n"/>
      <c r="V708" s="15" t="n">
        <f aca="false" ca="false" dt2D="false" dtr="false" t="normal">$M708/($J708+$K708)</f>
        <v>5297.46</v>
      </c>
      <c r="W708" s="15" t="n">
        <f aca="false" ca="false" dt2D="false" dtr="false" t="normal">$M708/($J708+$K708)</f>
        <v>5297.46</v>
      </c>
      <c r="X708" s="12" t="n">
        <v>2027</v>
      </c>
      <c r="Y708" s="15" t="n"/>
      <c r="Z708" s="28" t="n">
        <f aca="false" ca="false" dt2D="false" dtr="false" t="normal">AC708-R708</f>
        <v>649184.3900000025</v>
      </c>
      <c r="AA708" s="30" t="n">
        <v>2036950.64</v>
      </c>
      <c r="AB708" s="30" t="n">
        <f aca="false" ca="false" dt2D="false" dtr="false" t="normal">+(J708*12.71+K708*25.41)*12</f>
        <v>371767.50000000006</v>
      </c>
      <c r="AC708" s="30" t="n">
        <f aca="false" ca="false" dt2D="false" dtr="false" t="normal">+(J708*12.71+K708*25.41)*12*30</f>
        <v>11153025.000000002</v>
      </c>
      <c r="AD708" s="33" t="n"/>
    </row>
    <row customHeight="true" ht="12.75" outlineLevel="0" r="709">
      <c r="A709" s="8" t="n">
        <f aca="false" ca="false" dt2D="false" dtr="false" t="normal">A708+1</f>
        <v>666</v>
      </c>
      <c r="B709" s="8" t="n">
        <f aca="false" ca="false" dt2D="false" dtr="false" t="normal">B708+1</f>
        <v>23</v>
      </c>
      <c r="C709" s="54" t="s">
        <v>92</v>
      </c>
      <c r="D709" s="106" t="s">
        <v>112</v>
      </c>
      <c r="E709" s="56" t="s">
        <v>94</v>
      </c>
      <c r="F709" s="12" t="s">
        <v>5</v>
      </c>
      <c r="G709" s="12" t="n">
        <v>4</v>
      </c>
      <c r="H709" s="12" t="n">
        <v>4</v>
      </c>
      <c r="I709" s="12" t="n">
        <v>2454.1</v>
      </c>
      <c r="J709" s="12" t="n">
        <v>2454.1</v>
      </c>
      <c r="K709" s="56" t="n">
        <v>0</v>
      </c>
      <c r="L709" s="55" t="n">
        <v>90</v>
      </c>
      <c r="M709" s="15" t="n">
        <f aca="false" ca="false" dt2D="false" dtr="false" t="normal">SUM(N709:R709)</f>
        <v>13000496.59</v>
      </c>
      <c r="N709" s="15" t="n"/>
      <c r="O709" s="15" t="n">
        <v>9303757.18</v>
      </c>
      <c r="P709" s="15" t="n"/>
      <c r="Q709" s="15" t="n">
        <v>374299.33</v>
      </c>
      <c r="R709" s="15" t="n">
        <v>3322440.08</v>
      </c>
      <c r="S709" s="15" t="n"/>
      <c r="T709" s="15" t="n"/>
      <c r="U709" s="15" t="n"/>
      <c r="V709" s="15" t="n">
        <f aca="false" ca="false" dt2D="false" dtr="false" t="normal">$M709/($J709+$K709)</f>
        <v>5297.4600016299255</v>
      </c>
      <c r="W709" s="15" t="n">
        <f aca="false" ca="false" dt2D="false" dtr="false" t="normal">$M709/($J709+$K709)</f>
        <v>5297.4600016299255</v>
      </c>
      <c r="X709" s="12" t="n">
        <v>2027</v>
      </c>
      <c r="Y709" s="15" t="n"/>
      <c r="Z709" s="28" t="n">
        <f aca="false" ca="false" dt2D="false" dtr="false" t="normal">AC709-R709</f>
        <v>0</v>
      </c>
      <c r="AA709" s="30" t="n">
        <v>0</v>
      </c>
      <c r="AB709" s="30" t="n">
        <f aca="false" ca="false" dt2D="false" dtr="false" t="normal">+(J709*12.71+K709*25.41)*12</f>
        <v>374299.332</v>
      </c>
      <c r="AC709" s="30" t="n">
        <f aca="false" ca="false" dt2D="false" dtr="false" t="normal">+(J709*12.71+K709*25.41)*12*30-'[7]Лист1'!$AQ$417</f>
        <v>3322440.079999999</v>
      </c>
      <c r="AD709" s="33" t="n"/>
    </row>
    <row customHeight="true" ht="12.75" outlineLevel="0" r="710">
      <c r="A710" s="8" t="n">
        <f aca="false" ca="false" dt2D="false" dtr="false" t="normal">A709+1</f>
        <v>667</v>
      </c>
      <c r="B710" s="8" t="n">
        <f aca="false" ca="false" dt2D="false" dtr="false" t="normal">B709+1</f>
        <v>24</v>
      </c>
      <c r="C710" s="54" t="s">
        <v>114</v>
      </c>
      <c r="D710" s="106" t="s">
        <v>116</v>
      </c>
      <c r="E710" s="56" t="s">
        <v>117</v>
      </c>
      <c r="F710" s="12" t="s">
        <v>5</v>
      </c>
      <c r="G710" s="12" t="n">
        <v>5</v>
      </c>
      <c r="H710" s="12" t="n">
        <v>8</v>
      </c>
      <c r="I710" s="12" t="n">
        <v>6029.9</v>
      </c>
      <c r="J710" s="12" t="n">
        <v>5880</v>
      </c>
      <c r="K710" s="56" t="n">
        <v>149.9</v>
      </c>
      <c r="L710" s="55" t="n">
        <v>198</v>
      </c>
      <c r="M710" s="15" t="n">
        <f aca="false" ca="false" dt2D="false" dtr="false" t="normal">SUM(N710:R710)</f>
        <v>16229355.25</v>
      </c>
      <c r="N710" s="15" t="n"/>
      <c r="O710" s="15" t="n"/>
      <c r="P710" s="15" t="n"/>
      <c r="Q710" s="15" t="n">
        <v>6037625.95</v>
      </c>
      <c r="R710" s="15" t="n">
        <v>10191729.3</v>
      </c>
      <c r="S710" s="15" t="n"/>
      <c r="T710" s="15" t="n"/>
      <c r="U710" s="15" t="n"/>
      <c r="V710" s="15" t="n">
        <f aca="false" ca="false" dt2D="false" dtr="false" t="normal">$M710/($J710+$K710)</f>
        <v>2691.4799996683196</v>
      </c>
      <c r="W710" s="15" t="n">
        <f aca="false" ca="false" dt2D="false" dtr="false" t="normal">$M710/($J710+$K710)</f>
        <v>2691.4799996683196</v>
      </c>
      <c r="X710" s="12" t="n">
        <v>2027</v>
      </c>
      <c r="Y710" s="15" t="n"/>
      <c r="Z710" s="28" t="n">
        <f aca="false" ca="false" dt2D="false" dtr="false" t="normal">AC710-R710</f>
        <v>18084023.94</v>
      </c>
      <c r="AA710" s="30" t="n">
        <v>5095100.84</v>
      </c>
      <c r="AB710" s="30" t="n">
        <f aca="false" ca="false" dt2D="false" dtr="false" t="normal">+(J710*12.71+K710*25.41)*12</f>
        <v>942525.108</v>
      </c>
      <c r="AC710" s="30" t="n">
        <f aca="false" ca="false" dt2D="false" dtr="false" t="normal">+(J710*12.71+K710*25.41)*12*30</f>
        <v>28275753.240000002</v>
      </c>
      <c r="AD710" s="33" t="n"/>
    </row>
    <row customHeight="true" ht="12.75" outlineLevel="0" r="711">
      <c r="A711" s="8" t="n">
        <f aca="false" ca="false" dt2D="false" dtr="false" t="normal">A710+1</f>
        <v>668</v>
      </c>
      <c r="B711" s="8" t="n">
        <f aca="false" ca="false" dt2D="false" dtr="false" t="normal">B710+1</f>
        <v>25</v>
      </c>
      <c r="C711" s="54" t="s">
        <v>114</v>
      </c>
      <c r="D711" s="8" t="s">
        <v>121</v>
      </c>
      <c r="E711" s="56" t="s">
        <v>122</v>
      </c>
      <c r="F711" s="12" t="s">
        <v>5</v>
      </c>
      <c r="G711" s="12" t="n">
        <v>2</v>
      </c>
      <c r="H711" s="12" t="n">
        <v>2</v>
      </c>
      <c r="I711" s="56" t="n">
        <v>379</v>
      </c>
      <c r="J711" s="56" t="n">
        <v>379</v>
      </c>
      <c r="K711" s="56" t="n">
        <v>0</v>
      </c>
      <c r="L711" s="55" t="n">
        <v>19</v>
      </c>
      <c r="M711" s="15" t="n">
        <f aca="false" ca="false" dt2D="false" dtr="false" t="normal">SUM(N711:R711)</f>
        <v>5113172.16</v>
      </c>
      <c r="N711" s="15" t="n"/>
      <c r="O711" s="15" t="n">
        <v>3607925.08</v>
      </c>
      <c r="P711" s="15" t="n"/>
      <c r="Q711" s="15" t="n">
        <v>57805.08</v>
      </c>
      <c r="R711" s="15" t="n">
        <v>1447442</v>
      </c>
      <c r="S711" s="15" t="n"/>
      <c r="T711" s="15" t="n"/>
      <c r="U711" s="15" t="n"/>
      <c r="V711" s="15" t="n">
        <f aca="false" ca="false" dt2D="false" dtr="false" t="normal">$M711/($J711+$K711)</f>
        <v>13491.219419525067</v>
      </c>
      <c r="W711" s="15" t="n">
        <f aca="false" ca="false" dt2D="false" dtr="false" t="normal">$M711/($J711+$K711)</f>
        <v>13491.219419525067</v>
      </c>
      <c r="X711" s="12" t="n">
        <v>2027</v>
      </c>
      <c r="Y711" s="15" t="n"/>
      <c r="Z711" s="28" t="n">
        <f aca="false" ca="false" dt2D="false" dtr="false" t="normal">AC711-R711</f>
        <v>0</v>
      </c>
      <c r="AA711" s="30" t="n">
        <v>0</v>
      </c>
      <c r="AB711" s="30" t="n">
        <f aca="false" ca="false" dt2D="false" dtr="false" t="normal">+(J711*12.71+K711*25.41)*12</f>
        <v>57805.08</v>
      </c>
      <c r="AC711" s="30" t="n">
        <f aca="false" ca="false" dt2D="false" dtr="false" t="normal">+(J711*12.71+K711*25.41)*12*30-'[7]Лист1'!$AQ$436</f>
        <v>1447442</v>
      </c>
      <c r="AD711" s="33" t="n"/>
    </row>
    <row customHeight="true" ht="12.75" outlineLevel="0" r="712">
      <c r="A712" s="8" t="n">
        <f aca="false" ca="false" dt2D="false" dtr="false" t="normal">A711+1</f>
        <v>669</v>
      </c>
      <c r="B712" s="8" t="n">
        <f aca="false" ca="false" dt2D="false" dtr="false" t="normal">B711+1</f>
        <v>26</v>
      </c>
      <c r="C712" s="54" t="s">
        <v>114</v>
      </c>
      <c r="D712" s="106" t="s">
        <v>126</v>
      </c>
      <c r="E712" s="56" t="s">
        <v>127</v>
      </c>
      <c r="F712" s="12" t="s">
        <v>5</v>
      </c>
      <c r="G712" s="12" t="n">
        <v>5</v>
      </c>
      <c r="H712" s="12" t="n">
        <v>3</v>
      </c>
      <c r="I712" s="12" t="n">
        <v>4860.8</v>
      </c>
      <c r="J712" s="12" t="n">
        <v>4313.1</v>
      </c>
      <c r="K712" s="56" t="n">
        <v>547.7</v>
      </c>
      <c r="L712" s="55" t="n">
        <v>144</v>
      </c>
      <c r="M712" s="15" t="n">
        <f aca="false" ca="false" dt2D="false" dtr="false" t="normal">SUM(N712:R712)</f>
        <v>27546979.94</v>
      </c>
      <c r="N712" s="15" t="n"/>
      <c r="O712" s="15" t="n">
        <v>2546969.28</v>
      </c>
      <c r="P712" s="15" t="n"/>
      <c r="Q712" s="15" t="n">
        <v>3095776.68</v>
      </c>
      <c r="R712" s="15" t="n">
        <v>21904233.98</v>
      </c>
      <c r="S712" s="15" t="n"/>
      <c r="T712" s="15" t="n"/>
      <c r="U712" s="15" t="n"/>
      <c r="V712" s="15" t="n">
        <f aca="false" ca="false" dt2D="false" dtr="false" t="normal">$M712/($J712+$K712)</f>
        <v>5667.17000082291</v>
      </c>
      <c r="W712" s="15" t="n">
        <f aca="false" ca="false" dt2D="false" dtr="false" t="normal">$M712/($J712+$K712)</f>
        <v>5667.17000082291</v>
      </c>
      <c r="X712" s="12" t="n">
        <v>2027</v>
      </c>
      <c r="Y712" s="15" t="n"/>
      <c r="Z712" s="28" t="n">
        <f aca="false" ca="false" dt2D="false" dtr="false" t="normal">AC712-R712</f>
        <v>2840926.900000006</v>
      </c>
      <c r="AA712" s="30" t="n">
        <v>2270937.98</v>
      </c>
      <c r="AB712" s="30" t="n">
        <f aca="false" ca="false" dt2D="false" dtr="false" t="normal">+(J712*12.71+K712*25.41)*12</f>
        <v>824838.6960000002</v>
      </c>
      <c r="AC712" s="30" t="n">
        <f aca="false" ca="false" dt2D="false" dtr="false" t="normal">+(J712*12.71+K712*25.41)*12*30</f>
        <v>24745160.880000006</v>
      </c>
      <c r="AD712" s="33" t="n"/>
    </row>
    <row customHeight="true" ht="12.75" outlineLevel="0" r="713">
      <c r="A713" s="8" t="n">
        <f aca="false" ca="false" dt2D="false" dtr="false" t="normal">A712+1</f>
        <v>670</v>
      </c>
      <c r="B713" s="8" t="n">
        <f aca="false" ca="false" dt2D="false" dtr="false" t="normal">B712+1</f>
        <v>27</v>
      </c>
      <c r="C713" s="54" t="s">
        <v>114</v>
      </c>
      <c r="D713" s="8" t="s">
        <v>130</v>
      </c>
      <c r="E713" s="56" t="s">
        <v>131</v>
      </c>
      <c r="F713" s="12" t="s">
        <v>5</v>
      </c>
      <c r="G713" s="12" t="n">
        <v>5</v>
      </c>
      <c r="H713" s="12" t="n">
        <v>4</v>
      </c>
      <c r="I713" s="56" t="n">
        <v>4869.2</v>
      </c>
      <c r="J713" s="56" t="n">
        <v>4823.5</v>
      </c>
      <c r="K713" s="56" t="n">
        <v>45.6999999999998</v>
      </c>
      <c r="L713" s="55" t="n">
        <v>161</v>
      </c>
      <c r="M713" s="15" t="n">
        <f aca="false" ca="false" dt2D="false" dtr="false" t="normal">SUM(N713:R713)</f>
        <v>20292098.848</v>
      </c>
      <c r="N713" s="15" t="n"/>
      <c r="O713" s="15" t="n">
        <v>3238452.448</v>
      </c>
      <c r="P713" s="15" t="n"/>
      <c r="Q713" s="15" t="n">
        <v>749615.06</v>
      </c>
      <c r="R713" s="15" t="n">
        <v>16304031.34</v>
      </c>
      <c r="S713" s="15" t="n"/>
      <c r="T713" s="15" t="n"/>
      <c r="U713" s="15" t="n"/>
      <c r="V713" s="15" t="n">
        <f aca="false" ca="false" dt2D="false" dtr="false" t="normal">$M713/($J713+$K713)</f>
        <v>4167.4400000000005</v>
      </c>
      <c r="W713" s="15" t="n">
        <f aca="false" ca="false" dt2D="false" dtr="false" t="normal">$M713/($J713+$K713)</f>
        <v>4167.4400000000005</v>
      </c>
      <c r="X713" s="12" t="n">
        <v>2027</v>
      </c>
      <c r="Y713" s="15" t="n"/>
      <c r="Z713" s="28" t="n">
        <f aca="false" ca="false" dt2D="false" dtr="false" t="normal">AC713-R713</f>
        <v>0</v>
      </c>
      <c r="AA713" s="30" t="n">
        <v>0</v>
      </c>
      <c r="AB713" s="30" t="n">
        <f aca="false" ca="false" dt2D="false" dtr="false" t="normal">+(J713*12.71+K713*25.41)*12</f>
        <v>749615.064</v>
      </c>
      <c r="AC713" s="30" t="n">
        <f aca="false" ca="false" dt2D="false" dtr="false" t="normal">+(J713*12.71+K713*25.41)*12*30-'[7]Лист1'!$AQ$440</f>
        <v>16304031.340000002</v>
      </c>
      <c r="AD713" s="33" t="n"/>
    </row>
    <row customHeight="true" ht="12.75" outlineLevel="0" r="714">
      <c r="A714" s="8" t="n">
        <f aca="false" ca="false" dt2D="false" dtr="false" t="normal">A713+1</f>
        <v>671</v>
      </c>
      <c r="B714" s="8" t="n">
        <f aca="false" ca="false" dt2D="false" dtr="false" t="normal">B713+1</f>
        <v>28</v>
      </c>
      <c r="C714" s="54" t="s">
        <v>60</v>
      </c>
      <c r="D714" s="8" t="s">
        <v>134</v>
      </c>
      <c r="E714" s="56" t="s">
        <v>131</v>
      </c>
      <c r="F714" s="12" t="s">
        <v>5</v>
      </c>
      <c r="G714" s="12" t="n">
        <v>10</v>
      </c>
      <c r="H714" s="12" t="n">
        <v>1</v>
      </c>
      <c r="I714" s="56" t="n">
        <v>3562.9</v>
      </c>
      <c r="J714" s="56" t="n">
        <v>3068</v>
      </c>
      <c r="K714" s="56" t="n">
        <v>0</v>
      </c>
      <c r="L714" s="55" t="n">
        <v>120</v>
      </c>
      <c r="M714" s="15" t="n">
        <f aca="false" ca="false" dt2D="false" dtr="false" t="normal">SUM(N714:R714)</f>
        <v>9817654.94</v>
      </c>
      <c r="N714" s="15" t="n"/>
      <c r="O714" s="15" t="n"/>
      <c r="P714" s="15" t="n"/>
      <c r="Q714" s="15" t="n">
        <v>621822.24</v>
      </c>
      <c r="R714" s="15" t="n">
        <v>9195832.7</v>
      </c>
      <c r="S714" s="15" t="n"/>
      <c r="T714" s="15" t="n"/>
      <c r="U714" s="15" t="n"/>
      <c r="V714" s="15" t="n">
        <f aca="false" ca="false" dt2D="false" dtr="false" t="normal">$M714/($J714+$K714)</f>
        <v>3200.0179074315515</v>
      </c>
      <c r="W714" s="15" t="n">
        <f aca="false" ca="false" dt2D="false" dtr="false" t="normal">$M714/($J714+$K714)</f>
        <v>3200.0179074315515</v>
      </c>
      <c r="X714" s="12" t="n">
        <v>2027</v>
      </c>
      <c r="Y714" s="15" t="n"/>
      <c r="Z714" s="28" t="n">
        <f aca="false" ca="false" dt2D="false" dtr="false" t="normal">AC714-R714</f>
        <v>8921854.11</v>
      </c>
      <c r="AA714" s="30" t="n">
        <v>0</v>
      </c>
      <c r="AB714" s="30" t="n">
        <f aca="false" ca="false" dt2D="false" dtr="false" t="normal">+(J714*16.89+K714*28.62)*12</f>
        <v>621822.24</v>
      </c>
      <c r="AC714" s="30" t="n">
        <f aca="false" ca="false" dt2D="false" dtr="false" t="normal">+(J714*16.89+K714*28.62)*12*30-'[7]Лист1'!$AQ$307</f>
        <v>18117686.81</v>
      </c>
      <c r="AD714" s="33" t="n"/>
    </row>
    <row customHeight="true" ht="12.75" outlineLevel="0" r="715">
      <c r="A715" s="8" t="n">
        <f aca="false" ca="false" dt2D="false" dtr="false" t="normal">A714+1</f>
        <v>672</v>
      </c>
      <c r="B715" s="8" t="n">
        <f aca="false" ca="false" dt2D="false" dtr="false" t="normal">B714+1</f>
        <v>29</v>
      </c>
      <c r="C715" s="54" t="s">
        <v>60</v>
      </c>
      <c r="D715" s="8" t="s">
        <v>136</v>
      </c>
      <c r="E715" s="56" t="s">
        <v>53</v>
      </c>
      <c r="F715" s="12" t="s">
        <v>5</v>
      </c>
      <c r="G715" s="12" t="n">
        <v>5</v>
      </c>
      <c r="H715" s="12" t="n">
        <v>6</v>
      </c>
      <c r="I715" s="56" t="n">
        <v>4693.8</v>
      </c>
      <c r="J715" s="56" t="n">
        <v>4693.8</v>
      </c>
      <c r="K715" s="56" t="n">
        <v>0</v>
      </c>
      <c r="L715" s="55" t="n">
        <v>224</v>
      </c>
      <c r="M715" s="15" t="n">
        <f aca="false" ca="false" dt2D="false" dtr="false" t="normal">SUM(N715:R715)</f>
        <v>6357517.41</v>
      </c>
      <c r="N715" s="15" t="n"/>
      <c r="O715" s="15" t="n"/>
      <c r="P715" s="15" t="n"/>
      <c r="Q715" s="15" t="n">
        <v>715898.38</v>
      </c>
      <c r="R715" s="15" t="n">
        <v>5641619.03</v>
      </c>
      <c r="S715" s="15" t="n"/>
      <c r="T715" s="15" t="n"/>
      <c r="U715" s="15" t="n"/>
      <c r="V715" s="15" t="n">
        <f aca="false" ca="false" dt2D="false" dtr="false" t="normal">$M715/($J715+$K715)</f>
        <v>1354.45</v>
      </c>
      <c r="W715" s="15" t="n">
        <f aca="false" ca="false" dt2D="false" dtr="false" t="normal">$M715/($J715+$K715)</f>
        <v>1354.45</v>
      </c>
      <c r="X715" s="12" t="n">
        <v>2027</v>
      </c>
      <c r="Y715" s="15" t="n"/>
      <c r="Z715" s="28" t="n">
        <f aca="false" ca="false" dt2D="false" dtr="false" t="normal">AC715-R715</f>
        <v>13545000.98</v>
      </c>
      <c r="AA715" s="30" t="n">
        <v>0</v>
      </c>
      <c r="AB715" s="30" t="n">
        <f aca="false" ca="false" dt2D="false" dtr="false" t="normal">+(J715*12.71+K715*25.41)*12</f>
        <v>715898.376</v>
      </c>
      <c r="AC715" s="30" t="n">
        <f aca="false" ca="false" dt2D="false" dtr="false" t="normal">+(J715*12.71+K715*25.41)*12*30-'[7]Лист1'!$AQ$319</f>
        <v>19186620.01</v>
      </c>
      <c r="AD715" s="33" t="n"/>
    </row>
    <row customHeight="true" ht="12.75" outlineLevel="0" r="716">
      <c r="A716" s="8" t="n">
        <f aca="false" ca="false" dt2D="false" dtr="false" t="normal">A715+1</f>
        <v>673</v>
      </c>
      <c r="B716" s="8" t="n">
        <f aca="false" ca="false" dt2D="false" dtr="false" t="normal">B715+1</f>
        <v>30</v>
      </c>
      <c r="C716" s="54" t="s">
        <v>60</v>
      </c>
      <c r="D716" s="8" t="s">
        <v>139</v>
      </c>
      <c r="E716" s="56" t="s">
        <v>140</v>
      </c>
      <c r="F716" s="12" t="s">
        <v>5</v>
      </c>
      <c r="G716" s="12" t="n">
        <v>3</v>
      </c>
      <c r="H716" s="12" t="n">
        <v>3</v>
      </c>
      <c r="I716" s="56" t="n">
        <v>1770.4</v>
      </c>
      <c r="J716" s="56" t="n">
        <v>1683.6</v>
      </c>
      <c r="K716" s="56" t="n">
        <v>86.8000000000002</v>
      </c>
      <c r="L716" s="55" t="n">
        <v>51</v>
      </c>
      <c r="M716" s="15" t="n">
        <f aca="false" ca="false" dt2D="false" dtr="false" t="normal">SUM(N716:R716)</f>
        <v>1976291.38</v>
      </c>
      <c r="N716" s="15" t="n"/>
      <c r="O716" s="15" t="n"/>
      <c r="P716" s="15" t="n"/>
      <c r="Q716" s="15" t="n">
        <v>283249.73</v>
      </c>
      <c r="R716" s="15" t="n">
        <v>1693041.65</v>
      </c>
      <c r="S716" s="15" t="n"/>
      <c r="T716" s="15" t="n"/>
      <c r="U716" s="15" t="n"/>
      <c r="V716" s="15" t="n">
        <f aca="false" ca="false" dt2D="false" dtr="false" t="normal">$M716/($J716+$K716)</f>
        <v>1116.2965318572074</v>
      </c>
      <c r="W716" s="15" t="n">
        <f aca="false" ca="false" dt2D="false" dtr="false" t="normal">$M716/($J716+$K716)</f>
        <v>1116.2965318572074</v>
      </c>
      <c r="X716" s="12" t="n">
        <v>2027</v>
      </c>
      <c r="Y716" s="15" t="n"/>
      <c r="Z716" s="28" t="n">
        <f aca="false" ca="false" dt2D="false" dtr="false" t="normal">AC716-R716</f>
        <v>2461543.7700000037</v>
      </c>
      <c r="AA716" s="30" t="n">
        <v>0</v>
      </c>
      <c r="AB716" s="30" t="n">
        <f aca="false" ca="false" dt2D="false" dtr="false" t="normal">+(J716*12.71+K716*25.41)*12</f>
        <v>283249.7280000001</v>
      </c>
      <c r="AC716" s="30" t="n">
        <f aca="false" ca="false" dt2D="false" dtr="false" t="normal">+(J716*12.71+K716*25.41)*12*30-'[7]Лист1'!$AQ$330</f>
        <v>4154585.4200000037</v>
      </c>
      <c r="AD716" s="33" t="n"/>
    </row>
    <row customHeight="true" ht="12.75" outlineLevel="0" r="717">
      <c r="A717" s="8" t="n">
        <f aca="false" ca="false" dt2D="false" dtr="false" t="normal">A716+1</f>
        <v>674</v>
      </c>
      <c r="B717" s="8" t="n">
        <f aca="false" ca="false" dt2D="false" dtr="false" t="normal">B716+1</f>
        <v>31</v>
      </c>
      <c r="C717" s="54" t="s">
        <v>60</v>
      </c>
      <c r="D717" s="8" t="s">
        <v>142</v>
      </c>
      <c r="E717" s="56" t="s">
        <v>143</v>
      </c>
      <c r="F717" s="12" t="s">
        <v>5</v>
      </c>
      <c r="G717" s="12" t="n">
        <v>5</v>
      </c>
      <c r="H717" s="12" t="n">
        <v>2</v>
      </c>
      <c r="I717" s="56" t="n">
        <v>3706.8</v>
      </c>
      <c r="J717" s="56" t="n">
        <v>3156.5</v>
      </c>
      <c r="K717" s="56" t="n">
        <v>550.3</v>
      </c>
      <c r="L717" s="55" t="n">
        <v>201</v>
      </c>
      <c r="M717" s="15" t="n">
        <f aca="false" ca="false" dt2D="false" dtr="false" t="normal">SUM(N717:R717)</f>
        <v>24927525.71</v>
      </c>
      <c r="N717" s="15" t="n"/>
      <c r="O717" s="15" t="n">
        <v>6113103.06</v>
      </c>
      <c r="P717" s="15" t="n"/>
      <c r="Q717" s="15" t="n">
        <v>649226.86</v>
      </c>
      <c r="R717" s="15" t="n">
        <v>18165195.79</v>
      </c>
      <c r="S717" s="15" t="n"/>
      <c r="T717" s="15" t="n"/>
      <c r="U717" s="15" t="n"/>
      <c r="V717" s="15" t="n">
        <f aca="false" ca="false" dt2D="false" dtr="false" t="normal">$M717/($J717+$K717)</f>
        <v>6724.810000539549</v>
      </c>
      <c r="W717" s="15" t="n">
        <f aca="false" ca="false" dt2D="false" dtr="false" t="normal">$M717/($J717+$K717)</f>
        <v>6724.810000539549</v>
      </c>
      <c r="X717" s="12" t="n">
        <v>2027</v>
      </c>
      <c r="Y717" s="15" t="n"/>
      <c r="Z717" s="28" t="n">
        <f aca="false" ca="false" dt2D="false" dtr="false" t="normal">AC717-R717</f>
        <v>0</v>
      </c>
      <c r="AA717" s="30" t="n">
        <v>0</v>
      </c>
      <c r="AB717" s="30" t="n">
        <f aca="false" ca="false" dt2D="false" dtr="false" t="normal">+(J717*12.71+K717*25.41)*12</f>
        <v>649226.856</v>
      </c>
      <c r="AC717" s="30" t="n">
        <f aca="false" ca="false" dt2D="false" dtr="false" t="normal">+(J717*12.71+K717*25.41)*12*30-'[7]Лист1'!$AQ$331</f>
        <v>18165195.79</v>
      </c>
      <c r="AD717" s="33" t="n"/>
    </row>
    <row customHeight="true" ht="12.75" outlineLevel="0" r="718">
      <c r="A718" s="8" t="n">
        <f aca="false" ca="false" dt2D="false" dtr="false" t="normal">A717+1</f>
        <v>675</v>
      </c>
      <c r="B718" s="8" t="n">
        <f aca="false" ca="false" dt2D="false" dtr="false" t="normal">B717+1</f>
        <v>32</v>
      </c>
      <c r="C718" s="54" t="s">
        <v>60</v>
      </c>
      <c r="D718" s="8" t="s">
        <v>147</v>
      </c>
      <c r="E718" s="56" t="s">
        <v>143</v>
      </c>
      <c r="F718" s="12" t="s">
        <v>5</v>
      </c>
      <c r="G718" s="12" t="n">
        <v>5</v>
      </c>
      <c r="H718" s="12" t="n">
        <v>2</v>
      </c>
      <c r="I718" s="56" t="n">
        <v>3831.3</v>
      </c>
      <c r="J718" s="56" t="n">
        <v>3512.5</v>
      </c>
      <c r="K718" s="56" t="n">
        <v>318.8</v>
      </c>
      <c r="L718" s="55" t="n">
        <v>217</v>
      </c>
      <c r="M718" s="15" t="n">
        <f aca="false" ca="false" dt2D="false" dtr="false" t="normal">SUM(N718:R718)</f>
        <v>25764764.55</v>
      </c>
      <c r="N718" s="15" t="n"/>
      <c r="O718" s="15" t="n">
        <v>6714837.45</v>
      </c>
      <c r="P718" s="15" t="n"/>
      <c r="Q718" s="15" t="n">
        <v>632935</v>
      </c>
      <c r="R718" s="15" t="n">
        <v>18416992.1</v>
      </c>
      <c r="S718" s="15" t="n"/>
      <c r="T718" s="15" t="n"/>
      <c r="U718" s="15" t="n"/>
      <c r="V718" s="15" t="n">
        <f aca="false" ca="false" dt2D="false" dtr="false" t="normal">$M718/($J718+$K718)</f>
        <v>6724.8099992169755</v>
      </c>
      <c r="W718" s="15" t="n">
        <f aca="false" ca="false" dt2D="false" dtr="false" t="normal">$M718/($J718+$K718)</f>
        <v>6724.8099992169755</v>
      </c>
      <c r="X718" s="12" t="n">
        <v>2027</v>
      </c>
      <c r="Y718" s="15" t="n"/>
      <c r="Z718" s="28" t="n">
        <f aca="false" ca="false" dt2D="false" dtr="false" t="normal">AC718-R718</f>
        <v>0</v>
      </c>
      <c r="AA718" s="30" t="n">
        <v>0</v>
      </c>
      <c r="AB718" s="30" t="n">
        <f aca="false" ca="false" dt2D="false" dtr="false" t="normal">+(J718*12.71+K718*25.41)*12</f>
        <v>632934.996</v>
      </c>
      <c r="AC718" s="30" t="n">
        <f aca="false" ca="false" dt2D="false" dtr="false" t="normal">+(J718*12.71+K718*25.41)*12*30-'[7]Лист1'!$AQ$332</f>
        <v>18416992.1</v>
      </c>
      <c r="AD718" s="33" t="n"/>
    </row>
    <row customHeight="true" ht="12.75" outlineLevel="0" r="719">
      <c r="A719" s="8" t="n">
        <f aca="false" ca="false" dt2D="false" dtr="false" t="normal">A718+1</f>
        <v>676</v>
      </c>
      <c r="B719" s="8" t="n">
        <f aca="false" ca="false" dt2D="false" dtr="false" t="normal">B718+1</f>
        <v>33</v>
      </c>
      <c r="C719" s="54" t="s">
        <v>60</v>
      </c>
      <c r="D719" s="8" t="s">
        <v>149</v>
      </c>
      <c r="E719" s="56" t="s">
        <v>143</v>
      </c>
      <c r="F719" s="12" t="s">
        <v>5</v>
      </c>
      <c r="G719" s="12" t="n">
        <v>5</v>
      </c>
      <c r="H719" s="12" t="n">
        <v>2</v>
      </c>
      <c r="I719" s="56" t="n">
        <v>3682.3</v>
      </c>
      <c r="J719" s="56" t="n">
        <v>3547.5</v>
      </c>
      <c r="K719" s="56" t="n">
        <v>134.8</v>
      </c>
      <c r="L719" s="55" t="n">
        <v>210</v>
      </c>
      <c r="M719" s="15" t="n">
        <f aca="false" ca="false" dt2D="false" dtr="false" t="normal">SUM(N719:R719)</f>
        <v>24762767.86</v>
      </c>
      <c r="N719" s="15" t="n"/>
      <c r="O719" s="15" t="n">
        <v>7233799.98</v>
      </c>
      <c r="P719" s="15" t="n"/>
      <c r="Q719" s="15" t="n">
        <v>582167.92</v>
      </c>
      <c r="R719" s="15" t="n">
        <v>16946799.96</v>
      </c>
      <c r="S719" s="15" t="n"/>
      <c r="T719" s="15" t="n"/>
      <c r="U719" s="15" t="n"/>
      <c r="V719" s="15" t="n">
        <f aca="false" ca="false" dt2D="false" dtr="false" t="normal">$M719/($J719+$K719)</f>
        <v>6724.809999185291</v>
      </c>
      <c r="W719" s="15" t="n">
        <f aca="false" ca="false" dt2D="false" dtr="false" t="normal">$M719/($J719+$K719)</f>
        <v>6724.809999185291</v>
      </c>
      <c r="X719" s="12" t="n">
        <v>2027</v>
      </c>
      <c r="Y719" s="15" t="n"/>
      <c r="Z719" s="28" t="n">
        <f aca="false" ca="false" dt2D="false" dtr="false" t="normal">AC719-R719</f>
        <v>0</v>
      </c>
      <c r="AA719" s="30" t="n">
        <v>0</v>
      </c>
      <c r="AB719" s="30" t="n">
        <f aca="false" ca="false" dt2D="false" dtr="false" t="normal">+(J719*12.71+K719*25.41)*12</f>
        <v>582167.9160000001</v>
      </c>
      <c r="AC719" s="30" t="n">
        <f aca="false" ca="false" dt2D="false" dtr="false" t="normal">+(J719*12.71+K719*25.41)*12*30-'[7]Лист1'!$AQ$333</f>
        <v>16946799.960000005</v>
      </c>
      <c r="AD719" s="33" t="n"/>
    </row>
    <row customHeight="true" ht="12.75" outlineLevel="0" r="720">
      <c r="A720" s="8" t="n">
        <f aca="false" ca="false" dt2D="false" dtr="false" t="normal">A719+1</f>
        <v>677</v>
      </c>
      <c r="B720" s="8" t="n">
        <f aca="false" ca="false" dt2D="false" dtr="false" t="normal">B719+1</f>
        <v>34</v>
      </c>
      <c r="C720" s="54" t="s">
        <v>60</v>
      </c>
      <c r="D720" s="8" t="s">
        <v>150</v>
      </c>
      <c r="E720" s="56" t="s">
        <v>143</v>
      </c>
      <c r="F720" s="12" t="s">
        <v>5</v>
      </c>
      <c r="G720" s="12" t="n">
        <v>5</v>
      </c>
      <c r="H720" s="12" t="n">
        <v>2</v>
      </c>
      <c r="I720" s="56" t="n">
        <v>3656</v>
      </c>
      <c r="J720" s="56" t="n">
        <v>3125.7</v>
      </c>
      <c r="K720" s="56" t="n">
        <v>530.3</v>
      </c>
      <c r="L720" s="55" t="n">
        <v>197</v>
      </c>
      <c r="M720" s="15" t="n">
        <f aca="false" ca="false" dt2D="false" dtr="false" t="normal">SUM(N720:R720)</f>
        <v>24585905.35</v>
      </c>
      <c r="N720" s="15" t="n"/>
      <c r="O720" s="15" t="n">
        <v>3750157.19</v>
      </c>
      <c r="P720" s="15" t="n"/>
      <c r="Q720" s="15" t="n">
        <v>1682822.96</v>
      </c>
      <c r="R720" s="15" t="n">
        <v>19152925.2</v>
      </c>
      <c r="S720" s="15" t="n"/>
      <c r="T720" s="15" t="n"/>
      <c r="U720" s="15" t="n"/>
      <c r="V720" s="15" t="n">
        <f aca="false" ca="false" dt2D="false" dtr="false" t="normal">$M720/($J720+$K720)</f>
        <v>6724.809997264771</v>
      </c>
      <c r="W720" s="15" t="n">
        <f aca="false" ca="false" dt2D="false" dtr="false" t="normal">$M720/($J720+$K720)</f>
        <v>6724.809997264771</v>
      </c>
      <c r="X720" s="12" t="n">
        <v>2027</v>
      </c>
      <c r="Y720" s="15" t="n"/>
      <c r="Z720" s="28" t="n">
        <f aca="false" ca="false" dt2D="false" dtr="false" t="normal">AC720-R720</f>
        <v>0</v>
      </c>
      <c r="AA720" s="30" t="n">
        <v>1044392.12</v>
      </c>
      <c r="AB720" s="30" t="n">
        <f aca="false" ca="false" dt2D="false" dtr="false" t="normal">+(J720*12.71+K720*25.41)*12</f>
        <v>638430.8399999999</v>
      </c>
      <c r="AC720" s="30" t="n">
        <f aca="false" ca="false" dt2D="false" dtr="false" t="normal">+(J720*12.71+K720*25.41)*12*30</f>
        <v>19152925.199999996</v>
      </c>
      <c r="AD720" s="33" t="n"/>
    </row>
    <row customHeight="true" ht="12.75" outlineLevel="0" r="721">
      <c r="A721" s="8" t="n">
        <f aca="false" ca="false" dt2D="false" dtr="false" t="normal">A720+1</f>
        <v>678</v>
      </c>
      <c r="B721" s="8" t="n">
        <f aca="false" ca="false" dt2D="false" dtr="false" t="normal">B720+1</f>
        <v>35</v>
      </c>
      <c r="C721" s="54" t="s">
        <v>60</v>
      </c>
      <c r="D721" s="8" t="s">
        <v>153</v>
      </c>
      <c r="E721" s="56" t="s">
        <v>143</v>
      </c>
      <c r="F721" s="12" t="s">
        <v>5</v>
      </c>
      <c r="G721" s="12" t="n">
        <v>5</v>
      </c>
      <c r="H721" s="12" t="n">
        <v>2</v>
      </c>
      <c r="I721" s="56" t="n">
        <v>3769</v>
      </c>
      <c r="J721" s="56" t="n">
        <v>2900.4</v>
      </c>
      <c r="K721" s="56" t="n">
        <v>868.6</v>
      </c>
      <c r="L721" s="55" t="n">
        <v>169</v>
      </c>
      <c r="M721" s="15" t="n">
        <f aca="false" ca="false" dt2D="false" dtr="false" t="normal">SUM(N721:R721)</f>
        <v>25345808.89</v>
      </c>
      <c r="N721" s="15" t="n"/>
      <c r="O721" s="15" t="n">
        <v>3321768.17</v>
      </c>
      <c r="P721" s="15" t="n"/>
      <c r="Q721" s="15" t="n">
        <v>807365.12</v>
      </c>
      <c r="R721" s="15" t="n">
        <v>21216675.6</v>
      </c>
      <c r="S721" s="15" t="n"/>
      <c r="T721" s="15" t="n"/>
      <c r="U721" s="15" t="n"/>
      <c r="V721" s="15" t="n">
        <f aca="false" ca="false" dt2D="false" dtr="false" t="normal">$M721/($J721+$K721)</f>
        <v>6724.81</v>
      </c>
      <c r="W721" s="15" t="n">
        <f aca="false" ca="false" dt2D="false" dtr="false" t="normal">$M721/($J721+$K721)</f>
        <v>6724.81</v>
      </c>
      <c r="X721" s="12" t="n">
        <v>2027</v>
      </c>
      <c r="Y721" s="15" t="n"/>
      <c r="Z721" s="28" t="n">
        <f aca="false" ca="false" dt2D="false" dtr="false" t="normal">AC721-R721</f>
        <v>0</v>
      </c>
      <c r="AA721" s="30" t="n">
        <v>100142.6</v>
      </c>
      <c r="AB721" s="30" t="n">
        <f aca="false" ca="false" dt2D="false" dtr="false" t="normal">+(J721*12.71+K721*25.41)*12</f>
        <v>707222.52</v>
      </c>
      <c r="AC721" s="30" t="n">
        <f aca="false" ca="false" dt2D="false" dtr="false" t="normal">+(J721*12.71+K721*25.41)*12*30</f>
        <v>21216675.6</v>
      </c>
      <c r="AD721" s="33" t="n"/>
    </row>
    <row customHeight="true" ht="12.75" outlineLevel="0" r="722">
      <c r="A722" s="8" t="n">
        <f aca="false" ca="false" dt2D="false" dtr="false" t="normal">A721+1</f>
        <v>679</v>
      </c>
      <c r="B722" s="8" t="n">
        <f aca="false" ca="false" dt2D="false" dtr="false" t="normal">B721+1</f>
        <v>36</v>
      </c>
      <c r="C722" s="54" t="s">
        <v>60</v>
      </c>
      <c r="D722" s="8" t="s">
        <v>155</v>
      </c>
      <c r="E722" s="56" t="s">
        <v>127</v>
      </c>
      <c r="F722" s="12" t="s">
        <v>5</v>
      </c>
      <c r="G722" s="12" t="n">
        <v>5</v>
      </c>
      <c r="H722" s="12" t="n">
        <v>4</v>
      </c>
      <c r="I722" s="56" t="n">
        <v>4808.3</v>
      </c>
      <c r="J722" s="56" t="n">
        <v>4808.3</v>
      </c>
      <c r="K722" s="56" t="n">
        <v>0</v>
      </c>
      <c r="L722" s="55" t="n">
        <v>199</v>
      </c>
      <c r="M722" s="15" t="n">
        <f aca="false" ca="false" dt2D="false" dtr="false" t="normal">SUM(N722:R722)</f>
        <v>25555537.51</v>
      </c>
      <c r="N722" s="15" t="n"/>
      <c r="O722" s="15" t="n">
        <v>61339.26</v>
      </c>
      <c r="P722" s="15" t="n"/>
      <c r="Q722" s="15" t="n">
        <v>3493340.77</v>
      </c>
      <c r="R722" s="15" t="n">
        <v>22000857.48</v>
      </c>
      <c r="S722" s="15" t="n"/>
      <c r="T722" s="15" t="n"/>
      <c r="U722" s="15" t="n"/>
      <c r="V722" s="15" t="n">
        <f aca="false" ca="false" dt2D="false" dtr="false" t="normal">$M722/($J722+$K722)</f>
        <v>5314.880001247842</v>
      </c>
      <c r="W722" s="15" t="n">
        <f aca="false" ca="false" dt2D="false" dtr="false" t="normal">$M722/($J722+$K722)</f>
        <v>5314.880001247842</v>
      </c>
      <c r="X722" s="12" t="n">
        <v>2027</v>
      </c>
      <c r="Y722" s="15" t="n"/>
      <c r="Z722" s="28" t="n">
        <f aca="false" ca="false" dt2D="false" dtr="false" t="normal">AC722-R722</f>
        <v>0</v>
      </c>
      <c r="AA722" s="30" t="n">
        <v>2759978.85</v>
      </c>
      <c r="AB722" s="30" t="n">
        <f aca="false" ca="false" dt2D="false" dtr="false" t="normal">+(J722*12.71+K722*25.41)*12</f>
        <v>733361.9160000001</v>
      </c>
      <c r="AC722" s="30" t="n">
        <f aca="false" ca="false" dt2D="false" dtr="false" t="normal">+(J722*12.71+K722*25.41)*12*30</f>
        <v>22000857.480000004</v>
      </c>
      <c r="AD722" s="33" t="n"/>
    </row>
    <row customHeight="true" ht="12.75" outlineLevel="0" r="723">
      <c r="A723" s="8" t="n">
        <f aca="false" ca="false" dt2D="false" dtr="false" t="normal">A722+1</f>
        <v>680</v>
      </c>
      <c r="B723" s="8" t="n">
        <f aca="false" ca="false" dt2D="false" dtr="false" t="normal">B722+1</f>
        <v>37</v>
      </c>
      <c r="C723" s="54" t="s">
        <v>60</v>
      </c>
      <c r="D723" s="8" t="s">
        <v>158</v>
      </c>
      <c r="E723" s="56" t="s">
        <v>127</v>
      </c>
      <c r="F723" s="12" t="s">
        <v>5</v>
      </c>
      <c r="G723" s="12" t="n">
        <v>5</v>
      </c>
      <c r="H723" s="12" t="n">
        <v>5</v>
      </c>
      <c r="I723" s="56" t="n">
        <v>4881.1</v>
      </c>
      <c r="J723" s="56" t="n">
        <v>4881.1</v>
      </c>
      <c r="K723" s="56" t="n">
        <v>0</v>
      </c>
      <c r="L723" s="55" t="n">
        <v>196</v>
      </c>
      <c r="M723" s="15" t="n">
        <f aca="false" ca="false" dt2D="false" dtr="false" t="normal">SUM(N723:R723)</f>
        <v>27662023.48</v>
      </c>
      <c r="N723" s="15" t="n"/>
      <c r="O723" s="15" t="n">
        <v>2855038.26</v>
      </c>
      <c r="P723" s="15" t="n"/>
      <c r="Q723" s="15" t="n">
        <v>2473024.06</v>
      </c>
      <c r="R723" s="15" t="n">
        <v>22333961.16</v>
      </c>
      <c r="S723" s="15" t="n"/>
      <c r="T723" s="15" t="n"/>
      <c r="U723" s="15" t="n"/>
      <c r="V723" s="15" t="n">
        <f aca="false" ca="false" dt2D="false" dtr="false" t="normal">$M723/($J723+$K723)</f>
        <v>5667.169998565897</v>
      </c>
      <c r="W723" s="15" t="n">
        <f aca="false" ca="false" dt2D="false" dtr="false" t="normal">$M723/($J723+$K723)</f>
        <v>5667.169998565897</v>
      </c>
      <c r="X723" s="12" t="n">
        <v>2027</v>
      </c>
      <c r="Y723" s="15" t="n"/>
      <c r="Z723" s="28" t="n">
        <f aca="false" ca="false" dt2D="false" dtr="false" t="normal">AC723-R723</f>
        <v>0</v>
      </c>
      <c r="AA723" s="30" t="n">
        <v>1728558.69</v>
      </c>
      <c r="AB723" s="30" t="n">
        <f aca="false" ca="false" dt2D="false" dtr="false" t="normal">+(J723*12.71+K723*25.41)*12</f>
        <v>744465.3720000001</v>
      </c>
      <c r="AC723" s="30" t="n">
        <f aca="false" ca="false" dt2D="false" dtr="false" t="normal">+(J723*12.71+K723*25.41)*12*30</f>
        <v>22333961.160000004</v>
      </c>
      <c r="AD723" s="33" t="n"/>
    </row>
    <row customHeight="true" ht="12.75" outlineLevel="0" r="724">
      <c r="A724" s="8" t="n">
        <f aca="false" ca="false" dt2D="false" dtr="false" t="normal">A723+1</f>
        <v>681</v>
      </c>
      <c r="B724" s="8" t="n">
        <f aca="false" ca="false" dt2D="false" dtr="false" t="normal">B723+1</f>
        <v>38</v>
      </c>
      <c r="C724" s="54" t="s">
        <v>60</v>
      </c>
      <c r="D724" s="8" t="s">
        <v>161</v>
      </c>
      <c r="E724" s="56" t="s">
        <v>162</v>
      </c>
      <c r="F724" s="12" t="s">
        <v>5</v>
      </c>
      <c r="G724" s="12" t="n">
        <v>5</v>
      </c>
      <c r="H724" s="12" t="n">
        <v>3</v>
      </c>
      <c r="I724" s="56" t="n">
        <v>4428.4</v>
      </c>
      <c r="J724" s="56" t="n">
        <v>3725.8</v>
      </c>
      <c r="K724" s="56" t="n">
        <v>0</v>
      </c>
      <c r="L724" s="55" t="n">
        <v>153</v>
      </c>
      <c r="M724" s="15" t="n">
        <f aca="false" ca="false" dt2D="false" dtr="false" t="normal">SUM(N724:R724)</f>
        <v>4981506.380000001</v>
      </c>
      <c r="N724" s="15" t="n"/>
      <c r="O724" s="15" t="n"/>
      <c r="P724" s="15" t="n"/>
      <c r="Q724" s="15" t="n">
        <v>568259.02</v>
      </c>
      <c r="R724" s="15" t="n">
        <v>4413247.36</v>
      </c>
      <c r="S724" s="15" t="n"/>
      <c r="T724" s="15" t="n"/>
      <c r="U724" s="15" t="n"/>
      <c r="V724" s="15" t="n">
        <f aca="false" ca="false" dt2D="false" dtr="false" t="normal">$M724/($J724+$K724)</f>
        <v>1337.0300016103924</v>
      </c>
      <c r="W724" s="15" t="n">
        <f aca="false" ca="false" dt2D="false" dtr="false" t="normal">$M724/($J724+$K724)</f>
        <v>1337.0300016103924</v>
      </c>
      <c r="X724" s="12" t="n">
        <v>2027</v>
      </c>
      <c r="Y724" s="15" t="n"/>
      <c r="Z724" s="28" t="n">
        <f aca="false" ca="false" dt2D="false" dtr="false" t="normal">AC724-R724</f>
        <v>7521751.679999999</v>
      </c>
      <c r="AA724" s="30" t="n">
        <v>0</v>
      </c>
      <c r="AB724" s="30" t="n">
        <f aca="false" ca="false" dt2D="false" dtr="false" t="normal">+(J724*12.71+K724*25.41)*12</f>
        <v>568259.0160000001</v>
      </c>
      <c r="AC724" s="30" t="n">
        <f aca="false" ca="false" dt2D="false" dtr="false" t="normal">+(J724*12.71+K724*25.41)*12*30-'[7]Лист1'!$AQ$344</f>
        <v>11934999.04</v>
      </c>
      <c r="AD724" s="33" t="n"/>
    </row>
    <row customHeight="true" ht="12.75" outlineLevel="0" r="725">
      <c r="A725" s="8" t="n">
        <f aca="false" ca="false" dt2D="false" dtr="false" t="normal">A724+1</f>
        <v>682</v>
      </c>
      <c r="B725" s="8" t="n">
        <f aca="false" ca="false" dt2D="false" dtr="false" t="normal">B724+1</f>
        <v>39</v>
      </c>
      <c r="C725" s="54" t="s">
        <v>60</v>
      </c>
      <c r="D725" s="8" t="s">
        <v>165</v>
      </c>
      <c r="E725" s="56" t="s">
        <v>166</v>
      </c>
      <c r="F725" s="12" t="s">
        <v>5</v>
      </c>
      <c r="G725" s="12" t="n">
        <v>10</v>
      </c>
      <c r="H725" s="12" t="n">
        <v>1</v>
      </c>
      <c r="I725" s="56" t="n">
        <v>3274.9</v>
      </c>
      <c r="J725" s="56" t="n">
        <v>3274.9</v>
      </c>
      <c r="K725" s="56" t="n">
        <v>0</v>
      </c>
      <c r="L725" s="55" t="n">
        <v>107</v>
      </c>
      <c r="M725" s="15" t="n">
        <f aca="false" ca="false" dt2D="false" dtr="false" t="normal">SUM(N725:R725)</f>
        <v>7453573.130000001</v>
      </c>
      <c r="N725" s="15" t="n"/>
      <c r="O725" s="15" t="n"/>
      <c r="P725" s="15" t="n"/>
      <c r="Q725" s="15" t="n">
        <v>663756.73</v>
      </c>
      <c r="R725" s="15" t="n">
        <v>6789816.4</v>
      </c>
      <c r="S725" s="15" t="n"/>
      <c r="T725" s="15" t="n"/>
      <c r="U725" s="15" t="n"/>
      <c r="V725" s="15" t="n">
        <f aca="false" ca="false" dt2D="false" dtr="false" t="normal">$M725/($J725+$K725)</f>
        <v>2275.9696876240496</v>
      </c>
      <c r="W725" s="15" t="n">
        <f aca="false" ca="false" dt2D="false" dtr="false" t="normal">$M725/($J725+$K725)</f>
        <v>2275.9696876240496</v>
      </c>
      <c r="X725" s="12" t="n">
        <v>2027</v>
      </c>
      <c r="Y725" s="15" t="n"/>
      <c r="Z725" s="28" t="n">
        <f aca="false" ca="false" dt2D="false" dtr="false" t="normal">AC725-R725</f>
        <v>9061285.780000001</v>
      </c>
      <c r="AA725" s="30" t="n">
        <v>0</v>
      </c>
      <c r="AB725" s="30" t="n">
        <f aca="false" ca="false" dt2D="false" dtr="false" t="normal">+(J725*16.89+K725*28.62)*12</f>
        <v>663756.7320000001</v>
      </c>
      <c r="AC725" s="30" t="n">
        <f aca="false" ca="false" dt2D="false" dtr="false" t="normal">+(J725*16.89+K725*28.62)*12*30-'[7]Лист1'!$AQ$346</f>
        <v>15851102.180000002</v>
      </c>
      <c r="AD725" s="33" t="n"/>
    </row>
    <row customHeight="true" ht="12.75" outlineLevel="0" r="726">
      <c r="A726" s="8" t="n">
        <f aca="false" ca="false" dt2D="false" dtr="false" t="normal">A725+1</f>
        <v>683</v>
      </c>
      <c r="B726" s="8" t="n">
        <f aca="false" ca="false" dt2D="false" dtr="false" t="normal">B725+1</f>
        <v>40</v>
      </c>
      <c r="C726" s="54" t="s">
        <v>60</v>
      </c>
      <c r="D726" s="8" t="s">
        <v>169</v>
      </c>
      <c r="E726" s="56" t="s">
        <v>170</v>
      </c>
      <c r="F726" s="12" t="s">
        <v>5</v>
      </c>
      <c r="G726" s="12" t="n">
        <v>5</v>
      </c>
      <c r="H726" s="12" t="n">
        <v>3</v>
      </c>
      <c r="I726" s="56" t="n">
        <v>5132.1</v>
      </c>
      <c r="J726" s="56" t="n">
        <v>4364.6</v>
      </c>
      <c r="K726" s="56" t="n">
        <v>0</v>
      </c>
      <c r="L726" s="55" t="n">
        <v>197</v>
      </c>
      <c r="M726" s="15" t="n">
        <f aca="false" ca="false" dt2D="false" dtr="false" t="normal">SUM(N726:R726)</f>
        <v>5835601.13</v>
      </c>
      <c r="N726" s="15" t="n"/>
      <c r="O726" s="15" t="n"/>
      <c r="P726" s="15" t="n"/>
      <c r="Q726" s="15" t="n">
        <v>665688.79</v>
      </c>
      <c r="R726" s="15" t="n">
        <v>5169912.34</v>
      </c>
      <c r="S726" s="15" t="n"/>
      <c r="T726" s="15" t="n"/>
      <c r="U726" s="15" t="n"/>
      <c r="V726" s="15" t="n">
        <f aca="false" ca="false" dt2D="false" dtr="false" t="normal">$M726/($J726+$K726)</f>
        <v>1337.0299981670712</v>
      </c>
      <c r="W726" s="15" t="n">
        <f aca="false" ca="false" dt2D="false" dtr="false" t="normal">$M726/($J726+$K726)</f>
        <v>1337.0299981670712</v>
      </c>
      <c r="X726" s="12" t="n">
        <v>2027</v>
      </c>
      <c r="Y726" s="15" t="n"/>
      <c r="Z726" s="28" t="n">
        <f aca="false" ca="false" dt2D="false" dtr="false" t="normal">AC726-R726</f>
        <v>4801860.650000006</v>
      </c>
      <c r="AA726" s="30" t="n">
        <v>0</v>
      </c>
      <c r="AB726" s="30" t="n">
        <f aca="false" ca="false" dt2D="false" dtr="false" t="normal">+(J726*12.71+K726*25.41)*12</f>
        <v>665688.7920000001</v>
      </c>
      <c r="AC726" s="30" t="n">
        <f aca="false" ca="false" dt2D="false" dtr="false" t="normal">+(J726*12.71+K726*25.41)*12*30-'[7]Лист1'!$AQ$348</f>
        <v>9971772.990000006</v>
      </c>
      <c r="AD726" s="33" t="n"/>
    </row>
    <row customHeight="true" ht="12.75" outlineLevel="0" r="727">
      <c r="A727" s="8" t="n">
        <f aca="false" ca="false" dt2D="false" dtr="false" t="normal">A726+1</f>
        <v>684</v>
      </c>
      <c r="B727" s="8" t="n">
        <f aca="false" ca="false" dt2D="false" dtr="false" t="normal">B726+1</f>
        <v>41</v>
      </c>
      <c r="C727" s="54" t="s">
        <v>60</v>
      </c>
      <c r="D727" s="8" t="s">
        <v>172</v>
      </c>
      <c r="E727" s="56" t="s">
        <v>143</v>
      </c>
      <c r="F727" s="12" t="s">
        <v>5</v>
      </c>
      <c r="G727" s="12" t="n">
        <v>5</v>
      </c>
      <c r="H727" s="12" t="n">
        <v>3</v>
      </c>
      <c r="I727" s="56" t="n">
        <v>4280.6</v>
      </c>
      <c r="J727" s="56" t="n">
        <v>4263.6</v>
      </c>
      <c r="K727" s="56" t="n">
        <v>17</v>
      </c>
      <c r="L727" s="55" t="n">
        <v>198</v>
      </c>
      <c r="M727" s="15" t="n">
        <f aca="false" ca="false" dt2D="false" dtr="false" t="normal">SUM(N727:R727)</f>
        <v>37230261.66</v>
      </c>
      <c r="N727" s="15" t="n"/>
      <c r="O727" s="15" t="n">
        <v>13306115.41</v>
      </c>
      <c r="P727" s="15" t="n"/>
      <c r="Q727" s="15" t="n">
        <v>4260108.89</v>
      </c>
      <c r="R727" s="15" t="n">
        <v>19664037.36</v>
      </c>
      <c r="S727" s="15" t="n"/>
      <c r="T727" s="15" t="n"/>
      <c r="U727" s="15" t="n"/>
      <c r="V727" s="15" t="n">
        <f aca="false" ca="false" dt2D="false" dtr="false" t="normal">$M727/($J727+$K727)</f>
        <v>8697.43999906555</v>
      </c>
      <c r="W727" s="15" t="n">
        <f aca="false" ca="false" dt2D="false" dtr="false" t="normal">$M727/($J727+$K727)</f>
        <v>8697.43999906555</v>
      </c>
      <c r="X727" s="12" t="n">
        <v>2027</v>
      </c>
      <c r="Y727" s="15" t="n"/>
      <c r="Z727" s="28" t="n">
        <f aca="false" ca="false" dt2D="false" dtr="false" t="normal">AC727-R727</f>
        <v>0</v>
      </c>
      <c r="AA727" s="30" t="n">
        <v>3604640.98</v>
      </c>
      <c r="AB727" s="30" t="n">
        <f aca="false" ca="false" dt2D="false" dtr="false" t="normal">+(J727*12.71+K727*25.41)*12</f>
        <v>655467.9120000001</v>
      </c>
      <c r="AC727" s="30" t="n">
        <f aca="false" ca="false" dt2D="false" dtr="false" t="normal">+(J727*12.71+K727*25.41)*12*30</f>
        <v>19664037.360000003</v>
      </c>
      <c r="AD727" s="33" t="n"/>
    </row>
    <row customHeight="true" ht="12.75" outlineLevel="0" r="728">
      <c r="A728" s="8" t="n">
        <f aca="false" ca="false" dt2D="false" dtr="false" t="normal">A727+1</f>
        <v>685</v>
      </c>
      <c r="B728" s="8" t="n">
        <f aca="false" ca="false" dt2D="false" dtr="false" t="normal">B727+1</f>
        <v>42</v>
      </c>
      <c r="C728" s="54" t="s">
        <v>60</v>
      </c>
      <c r="D728" s="8" t="s">
        <v>174</v>
      </c>
      <c r="E728" s="56" t="s">
        <v>143</v>
      </c>
      <c r="F728" s="12" t="s">
        <v>5</v>
      </c>
      <c r="G728" s="12" t="n">
        <v>5</v>
      </c>
      <c r="H728" s="12" t="n">
        <v>3</v>
      </c>
      <c r="I728" s="56" t="n">
        <v>4275.5</v>
      </c>
      <c r="J728" s="56" t="n">
        <v>4127.5</v>
      </c>
      <c r="K728" s="56" t="n">
        <v>148</v>
      </c>
      <c r="L728" s="55" t="n">
        <v>192</v>
      </c>
      <c r="M728" s="15" t="n">
        <f aca="false" ca="false" dt2D="false" dtr="false" t="normal">SUM(N728:R728)</f>
        <v>37185904.71</v>
      </c>
      <c r="N728" s="15" t="n"/>
      <c r="O728" s="15" t="n">
        <v>12970941.13</v>
      </c>
      <c r="P728" s="15" t="n"/>
      <c r="Q728" s="15" t="n">
        <v>3975329.78</v>
      </c>
      <c r="R728" s="15" t="n">
        <v>20239633.8</v>
      </c>
      <c r="S728" s="15" t="n"/>
      <c r="T728" s="15" t="n"/>
      <c r="U728" s="15" t="n"/>
      <c r="V728" s="15" t="n">
        <f aca="false" ca="false" dt2D="false" dtr="false" t="normal">$M728/($J728+$K728)</f>
        <v>8697.439997661093</v>
      </c>
      <c r="W728" s="15" t="n">
        <f aca="false" ca="false" dt2D="false" dtr="false" t="normal">$M728/($J728+$K728)</f>
        <v>8697.439997661093</v>
      </c>
      <c r="X728" s="12" t="n">
        <v>2027</v>
      </c>
      <c r="Y728" s="15" t="n"/>
      <c r="Z728" s="28" t="n">
        <f aca="false" ca="false" dt2D="false" dtr="false" t="normal">AC728-R728</f>
        <v>0</v>
      </c>
      <c r="AA728" s="30" t="n">
        <v>3300675.32</v>
      </c>
      <c r="AB728" s="30" t="n">
        <f aca="false" ca="false" dt2D="false" dtr="false" t="normal">+(J728*12.71+K728*25.41)*12</f>
        <v>674654.46</v>
      </c>
      <c r="AC728" s="30" t="n">
        <f aca="false" ca="false" dt2D="false" dtr="false" t="normal">+(J728*12.71+K728*25.41)*12*30</f>
        <v>20239633.799999997</v>
      </c>
      <c r="AD728" s="33" t="n"/>
    </row>
    <row customHeight="true" ht="12.75" outlineLevel="0" r="729">
      <c r="A729" s="8" t="n">
        <f aca="false" ca="false" dt2D="false" dtr="false" t="normal">A728+1</f>
        <v>686</v>
      </c>
      <c r="B729" s="8" t="n">
        <f aca="false" ca="false" dt2D="false" dtr="false" t="normal">B728+1</f>
        <v>43</v>
      </c>
      <c r="C729" s="54" t="s">
        <v>60</v>
      </c>
      <c r="D729" s="8" t="s">
        <v>176</v>
      </c>
      <c r="E729" s="56" t="s">
        <v>143</v>
      </c>
      <c r="F729" s="12" t="s">
        <v>5</v>
      </c>
      <c r="G729" s="12" t="n">
        <v>5</v>
      </c>
      <c r="H729" s="12" t="n">
        <v>3</v>
      </c>
      <c r="I729" s="56" t="n">
        <v>4355.6</v>
      </c>
      <c r="J729" s="56" t="n">
        <v>4355.6</v>
      </c>
      <c r="K729" s="56" t="n">
        <v>0</v>
      </c>
      <c r="L729" s="55" t="n">
        <v>209</v>
      </c>
      <c r="M729" s="15" t="n">
        <f aca="false" ca="false" dt2D="false" dtr="false" t="normal">SUM(N729:R729)</f>
        <v>37882569.67</v>
      </c>
      <c r="N729" s="15" t="n"/>
      <c r="O729" s="15" t="n">
        <v>13737593.23</v>
      </c>
      <c r="P729" s="15" t="n"/>
      <c r="Q729" s="15" t="n">
        <v>4215493.08</v>
      </c>
      <c r="R729" s="15" t="n">
        <v>19929483.36</v>
      </c>
      <c r="S729" s="15" t="n"/>
      <c r="T729" s="15" t="n"/>
      <c r="U729" s="15" t="n"/>
      <c r="V729" s="15" t="n">
        <f aca="false" ca="false" dt2D="false" dtr="false" t="normal">$M729/($J729+$K729)</f>
        <v>8697.440001377538</v>
      </c>
      <c r="W729" s="15" t="n">
        <f aca="false" ca="false" dt2D="false" dtr="false" t="normal">$M729/($J729+$K729)</f>
        <v>8697.440001377538</v>
      </c>
      <c r="X729" s="12" t="n">
        <v>2027</v>
      </c>
      <c r="Y729" s="15" t="n"/>
      <c r="Z729" s="28" t="n">
        <f aca="false" ca="false" dt2D="false" dtr="false" t="normal">AC729-R729</f>
        <v>0</v>
      </c>
      <c r="AA729" s="30" t="n">
        <v>3551176.97</v>
      </c>
      <c r="AB729" s="30" t="n">
        <f aca="false" ca="false" dt2D="false" dtr="false" t="normal">+(J729*12.71+K729*25.41)*12</f>
        <v>664316.1120000001</v>
      </c>
      <c r="AC729" s="30" t="n">
        <f aca="false" ca="false" dt2D="false" dtr="false" t="normal">+(J729*12.71+K729*25.41)*12*30</f>
        <v>19929483.360000003</v>
      </c>
      <c r="AD729" s="33" t="n"/>
    </row>
    <row customHeight="true" ht="12.75" outlineLevel="0" r="730">
      <c r="A730" s="8" t="n">
        <f aca="false" ca="false" dt2D="false" dtr="false" t="normal">A729+1</f>
        <v>687</v>
      </c>
      <c r="B730" s="8" t="n">
        <f aca="false" ca="false" dt2D="false" dtr="false" t="normal">B729+1</f>
        <v>44</v>
      </c>
      <c r="C730" s="54" t="s">
        <v>60</v>
      </c>
      <c r="D730" s="8" t="s">
        <v>179</v>
      </c>
      <c r="E730" s="56" t="s">
        <v>99</v>
      </c>
      <c r="F730" s="12" t="s">
        <v>5</v>
      </c>
      <c r="G730" s="12" t="n">
        <v>4</v>
      </c>
      <c r="H730" s="12" t="n">
        <v>6</v>
      </c>
      <c r="I730" s="56" t="n">
        <v>3712.4</v>
      </c>
      <c r="J730" s="56" t="n">
        <v>2799.6</v>
      </c>
      <c r="K730" s="56" t="n">
        <v>912.8</v>
      </c>
      <c r="L730" s="55" t="n">
        <v>116</v>
      </c>
      <c r="M730" s="15" t="n">
        <f aca="false" ca="false" dt2D="false" dtr="false" t="normal">SUM(N730:R730)</f>
        <v>21053168.9</v>
      </c>
      <c r="N730" s="15" t="n"/>
      <c r="O730" s="15" t="n"/>
      <c r="P730" s="15" t="n"/>
      <c r="Q730" s="15" t="n">
        <v>3437488.76</v>
      </c>
      <c r="R730" s="15" t="n">
        <v>17615680.14</v>
      </c>
      <c r="S730" s="15" t="n"/>
      <c r="T730" s="15" t="n"/>
      <c r="U730" s="15" t="n"/>
      <c r="V730" s="15" t="n">
        <f aca="false" ca="false" dt2D="false" dtr="false" t="normal">$M730/($J730+$K730)</f>
        <v>5671.04000107747</v>
      </c>
      <c r="W730" s="15" t="n">
        <f aca="false" ca="false" dt2D="false" dtr="false" t="normal">$M730/($J730+$K730)</f>
        <v>5671.04000107747</v>
      </c>
      <c r="X730" s="12" t="n">
        <v>2027</v>
      </c>
      <c r="Y730" s="15" t="n"/>
      <c r="Z730" s="28" t="n">
        <f aca="false" ca="false" dt2D="false" dtr="false" t="normal">AC730-R730</f>
        <v>3544098.9000000022</v>
      </c>
      <c r="AA730" s="30" t="n">
        <v>2732162.79</v>
      </c>
      <c r="AB730" s="30" t="n">
        <f aca="false" ca="false" dt2D="false" dtr="false" t="normal">+(J730*12.71+K730*25.41)*12</f>
        <v>705325.9680000001</v>
      </c>
      <c r="AC730" s="30" t="n">
        <f aca="false" ca="false" dt2D="false" dtr="false" t="normal">+(J730*12.71+K730*25.41)*12*30</f>
        <v>21159779.040000003</v>
      </c>
      <c r="AD730" s="33" t="n"/>
    </row>
    <row customHeight="true" ht="12.75" outlineLevel="0" r="731">
      <c r="A731" s="8" t="n">
        <f aca="false" ca="false" dt2D="false" dtr="false" t="normal">A730+1</f>
        <v>688</v>
      </c>
      <c r="B731" s="8" t="n">
        <f aca="false" ca="false" dt2D="false" dtr="false" t="normal">B730+1</f>
        <v>45</v>
      </c>
      <c r="C731" s="54" t="s">
        <v>60</v>
      </c>
      <c r="D731" s="8" t="s">
        <v>181</v>
      </c>
      <c r="E731" s="56" t="s">
        <v>162</v>
      </c>
      <c r="F731" s="12" t="s">
        <v>5</v>
      </c>
      <c r="G731" s="12" t="n">
        <v>5</v>
      </c>
      <c r="H731" s="12" t="n">
        <v>8</v>
      </c>
      <c r="I731" s="56" t="n">
        <v>8397.1</v>
      </c>
      <c r="J731" s="56" t="n">
        <v>8252.9</v>
      </c>
      <c r="K731" s="56" t="n">
        <v>144.200000000001</v>
      </c>
      <c r="L731" s="55" t="n">
        <v>330</v>
      </c>
      <c r="M731" s="15" t="n">
        <f aca="false" ca="false" dt2D="false" dtr="false" t="normal">SUM(N731:R731)</f>
        <v>46367862.53</v>
      </c>
      <c r="N731" s="15" t="n"/>
      <c r="O731" s="15" t="n">
        <v>7892906.2</v>
      </c>
      <c r="P731" s="15" t="n"/>
      <c r="Q731" s="15" t="n">
        <v>1302701.77</v>
      </c>
      <c r="R731" s="15" t="n">
        <v>37172254.56</v>
      </c>
      <c r="S731" s="15" t="n"/>
      <c r="T731" s="15" t="n"/>
      <c r="U731" s="15" t="n"/>
      <c r="V731" s="15" t="n">
        <f aca="false" ca="false" dt2D="false" dtr="false" t="normal">$M731/($J731+$K731)</f>
        <v>5521.890001309976</v>
      </c>
      <c r="W731" s="15" t="n">
        <f aca="false" ca="false" dt2D="false" dtr="false" t="normal">$M731/($J731+$K731)</f>
        <v>5521.890001309976</v>
      </c>
      <c r="X731" s="12" t="n">
        <v>2027</v>
      </c>
      <c r="Y731" s="15" t="n"/>
      <c r="Z731" s="28" t="n">
        <f aca="false" ca="false" dt2D="false" dtr="false" t="normal">AC731-R731</f>
        <v>0</v>
      </c>
      <c r="AA731" s="30" t="n">
        <v>0</v>
      </c>
      <c r="AB731" s="30" t="n">
        <f aca="false" ca="false" dt2D="false" dtr="false" t="normal">+(J731*12.71+K731*25.41)*12</f>
        <v>1302701.7720000003</v>
      </c>
      <c r="AC731" s="30" t="n">
        <f aca="false" ca="false" dt2D="false" dtr="false" t="normal">+(J731*12.71+K731*25.41)*12*30-'[7]Лист1'!$AQ$360</f>
        <v>37172254.56000001</v>
      </c>
      <c r="AD731" s="33" t="n"/>
    </row>
    <row customHeight="true" ht="12.75" outlineLevel="0" r="732">
      <c r="A732" s="8" t="n">
        <f aca="false" ca="false" dt2D="false" dtr="false" t="normal">A731+1</f>
        <v>689</v>
      </c>
      <c r="B732" s="8" t="n">
        <f aca="false" ca="false" dt2D="false" dtr="false" t="normal">B731+1</f>
        <v>46</v>
      </c>
      <c r="C732" s="54" t="s">
        <v>60</v>
      </c>
      <c r="D732" s="8" t="s">
        <v>183</v>
      </c>
      <c r="E732" s="56" t="s">
        <v>94</v>
      </c>
      <c r="F732" s="12" t="s">
        <v>5</v>
      </c>
      <c r="G732" s="12" t="n">
        <v>4</v>
      </c>
      <c r="H732" s="12" t="n">
        <v>3</v>
      </c>
      <c r="I732" s="56" t="n">
        <v>3045.1</v>
      </c>
      <c r="J732" s="56" t="n">
        <v>2455.7</v>
      </c>
      <c r="K732" s="56" t="n">
        <v>589.4</v>
      </c>
      <c r="L732" s="55" t="n">
        <v>260</v>
      </c>
      <c r="M732" s="15" t="n">
        <f aca="false" ca="false" dt2D="false" dtr="false" t="normal">SUM(N732:R732)</f>
        <v>20255731.13</v>
      </c>
      <c r="N732" s="15" t="n"/>
      <c r="O732" s="15" t="n">
        <v>323896.08</v>
      </c>
      <c r="P732" s="15" t="n"/>
      <c r="Q732" s="15" t="n">
        <v>3303938.69</v>
      </c>
      <c r="R732" s="15" t="n">
        <v>16627896.36</v>
      </c>
      <c r="S732" s="15" t="n"/>
      <c r="T732" s="15" t="n"/>
      <c r="U732" s="15" t="n"/>
      <c r="V732" s="15" t="n">
        <f aca="false" ca="false" dt2D="false" dtr="false" t="normal">$M732/($J732+$K732)</f>
        <v>6651.909996387639</v>
      </c>
      <c r="W732" s="15" t="n">
        <f aca="false" ca="false" dt2D="false" dtr="false" t="normal">$M732/($J732+$K732)</f>
        <v>6651.909996387639</v>
      </c>
      <c r="X732" s="12" t="n">
        <v>2027</v>
      </c>
      <c r="Y732" s="15" t="n"/>
      <c r="Z732" s="28" t="n">
        <f aca="false" ca="false" dt2D="false" dtr="false" t="normal">AC732-R732</f>
        <v>0</v>
      </c>
      <c r="AA732" s="30" t="n">
        <v>2749675.48</v>
      </c>
      <c r="AB732" s="30" t="n">
        <f aca="false" ca="false" dt2D="false" dtr="false" t="normal">+(J732*12.71+K732*25.41)*12</f>
        <v>554263.2119999999</v>
      </c>
      <c r="AC732" s="30" t="n">
        <f aca="false" ca="false" dt2D="false" dtr="false" t="normal">+(J732*12.71+K732*25.41)*12*30</f>
        <v>16627896.359999998</v>
      </c>
      <c r="AD732" s="33" t="n"/>
    </row>
    <row customHeight="true" ht="12.75" outlineLevel="0" r="733">
      <c r="A733" s="8" t="n">
        <f aca="false" ca="false" dt2D="false" dtr="false" t="normal">A732+1</f>
        <v>690</v>
      </c>
      <c r="B733" s="8" t="n">
        <f aca="false" ca="false" dt2D="false" dtr="false" t="normal">B732+1</f>
        <v>47</v>
      </c>
      <c r="C733" s="54" t="s">
        <v>60</v>
      </c>
      <c r="D733" s="8" t="s">
        <v>185</v>
      </c>
      <c r="E733" s="56" t="s">
        <v>94</v>
      </c>
      <c r="F733" s="12" t="s">
        <v>5</v>
      </c>
      <c r="G733" s="12" t="n">
        <v>5</v>
      </c>
      <c r="H733" s="12" t="n">
        <v>11</v>
      </c>
      <c r="I733" s="56" t="n">
        <v>9016.3</v>
      </c>
      <c r="J733" s="56" t="n">
        <v>8792.8</v>
      </c>
      <c r="K733" s="56" t="n">
        <v>223.5</v>
      </c>
      <c r="L733" s="55" t="n">
        <v>423</v>
      </c>
      <c r="M733" s="15" t="n">
        <f aca="false" ca="false" dt2D="false" dtr="false" t="normal">SUM(N733:R733)</f>
        <v>19766831.18</v>
      </c>
      <c r="N733" s="15" t="n"/>
      <c r="O733" s="15" t="n"/>
      <c r="P733" s="15" t="n"/>
      <c r="Q733" s="15" t="n">
        <v>1409227.48</v>
      </c>
      <c r="R733" s="15" t="n">
        <v>18357603.7</v>
      </c>
      <c r="S733" s="15" t="n"/>
      <c r="T733" s="15" t="n"/>
      <c r="U733" s="15" t="n"/>
      <c r="V733" s="15" t="n">
        <f aca="false" ca="false" dt2D="false" dtr="false" t="normal">$M733/($J733+$K733)</f>
        <v>2192.3439969832416</v>
      </c>
      <c r="W733" s="15" t="n">
        <f aca="false" ca="false" dt2D="false" dtr="false" t="normal">$M733/($J733+$K733)</f>
        <v>2192.3439969832416</v>
      </c>
      <c r="X733" s="12" t="n">
        <v>2027</v>
      </c>
      <c r="Y733" s="15" t="n"/>
      <c r="Z733" s="28" t="n">
        <f aca="false" ca="false" dt2D="false" dtr="false" t="normal">AC733-R733</f>
        <v>22323703.259999994</v>
      </c>
      <c r="AA733" s="30" t="n">
        <v>0</v>
      </c>
      <c r="AB733" s="30" t="n">
        <f aca="false" ca="false" dt2D="false" dtr="false" t="normal">+(J733*12.71+K733*25.41)*12</f>
        <v>1409227.4759999998</v>
      </c>
      <c r="AC733" s="30" t="n">
        <f aca="false" ca="false" dt2D="false" dtr="false" t="normal">+(J733*12.71+K733*25.41)*12*30-'[7]Лист1'!$AQ$365</f>
        <v>40681306.95999999</v>
      </c>
      <c r="AD733" s="33" t="n"/>
    </row>
    <row customHeight="true" ht="12.75" outlineLevel="0" r="734">
      <c r="A734" s="8" t="n">
        <f aca="false" ca="false" dt2D="false" dtr="false" t="normal">A733+1</f>
        <v>691</v>
      </c>
      <c r="B734" s="8" t="n">
        <f aca="false" ca="false" dt2D="false" dtr="false" t="normal">B733+1</f>
        <v>48</v>
      </c>
      <c r="C734" s="54" t="s">
        <v>60</v>
      </c>
      <c r="D734" s="8" t="s">
        <v>187</v>
      </c>
      <c r="E734" s="56" t="s">
        <v>170</v>
      </c>
      <c r="F734" s="12" t="s">
        <v>5</v>
      </c>
      <c r="G734" s="12" t="n">
        <v>5</v>
      </c>
      <c r="H734" s="12" t="n">
        <v>4</v>
      </c>
      <c r="I734" s="56" t="n">
        <v>3912.6</v>
      </c>
      <c r="J734" s="56" t="n">
        <v>3912.6</v>
      </c>
      <c r="K734" s="56" t="n">
        <v>0</v>
      </c>
      <c r="L734" s="55" t="n">
        <v>167</v>
      </c>
      <c r="M734" s="15" t="n">
        <f aca="false" ca="false" dt2D="false" dtr="false" t="normal">SUM(N734:R734)</f>
        <v>40496662.04</v>
      </c>
      <c r="N734" s="15" t="n"/>
      <c r="O734" s="15" t="n">
        <v>19479373.52</v>
      </c>
      <c r="P734" s="15" t="n"/>
      <c r="Q734" s="15" t="n">
        <v>3114795.96</v>
      </c>
      <c r="R734" s="15" t="n">
        <v>17902492.56</v>
      </c>
      <c r="S734" s="15" t="n"/>
      <c r="T734" s="15" t="n"/>
      <c r="U734" s="15" t="n"/>
      <c r="V734" s="15" t="n">
        <f aca="false" ca="false" dt2D="false" dtr="false" t="normal">$M734/($J734+$K734)</f>
        <v>10350.320002044677</v>
      </c>
      <c r="W734" s="15" t="n">
        <f aca="false" ca="false" dt2D="false" dtr="false" t="normal">$M734/($J734+$K734)</f>
        <v>10350.320002044677</v>
      </c>
      <c r="X734" s="12" t="n">
        <v>2027</v>
      </c>
      <c r="Y734" s="15" t="n"/>
      <c r="Z734" s="28" t="n">
        <f aca="false" ca="false" dt2D="false" dtr="false" t="normal">AC734-R734</f>
        <v>0</v>
      </c>
      <c r="AA734" s="30" t="n">
        <v>2518046.21</v>
      </c>
      <c r="AB734" s="30" t="n">
        <f aca="false" ca="false" dt2D="false" dtr="false" t="normal">+(J734*12.71+K734*25.41)*12</f>
        <v>596749.752</v>
      </c>
      <c r="AC734" s="30" t="n">
        <f aca="false" ca="false" dt2D="false" dtr="false" t="normal">+(J734*12.71+K734*25.41)*12*30</f>
        <v>17902492.56</v>
      </c>
      <c r="AD734" s="33" t="n"/>
    </row>
    <row customHeight="true" ht="12.75" outlineLevel="0" r="735">
      <c r="A735" s="8" t="n">
        <f aca="false" ca="false" dt2D="false" dtr="false" t="normal">A734+1</f>
        <v>692</v>
      </c>
      <c r="B735" s="8" t="n">
        <f aca="false" ca="false" dt2D="false" dtr="false" t="normal">B734+1</f>
        <v>49</v>
      </c>
      <c r="C735" s="54" t="s">
        <v>60</v>
      </c>
      <c r="D735" s="8" t="s">
        <v>189</v>
      </c>
      <c r="E735" s="56" t="s">
        <v>140</v>
      </c>
      <c r="F735" s="12" t="s">
        <v>5</v>
      </c>
      <c r="G735" s="12" t="n">
        <v>3</v>
      </c>
      <c r="H735" s="12" t="n">
        <v>2</v>
      </c>
      <c r="I735" s="56" t="n">
        <v>1052.6</v>
      </c>
      <c r="J735" s="56" t="n">
        <v>969.5</v>
      </c>
      <c r="K735" s="56" t="n">
        <v>83.0999999999999</v>
      </c>
      <c r="L735" s="55" t="n">
        <v>29</v>
      </c>
      <c r="M735" s="15" t="n">
        <f aca="false" ca="false" dt2D="false" dtr="false" t="normal">SUM(N735:R735)</f>
        <v>16100551.31</v>
      </c>
      <c r="N735" s="15" t="n"/>
      <c r="O735" s="15" t="n">
        <v>13676424.4</v>
      </c>
      <c r="P735" s="15" t="n"/>
      <c r="Q735" s="15" t="n">
        <v>173206.99</v>
      </c>
      <c r="R735" s="15" t="n">
        <v>2250919.92</v>
      </c>
      <c r="S735" s="15" t="n"/>
      <c r="T735" s="15" t="n"/>
      <c r="U735" s="15" t="n"/>
      <c r="V735" s="15" t="n">
        <f aca="false" ca="false" dt2D="false" dtr="false" t="normal">$M735/($J735+$K735)</f>
        <v>15295.982623978722</v>
      </c>
      <c r="W735" s="15" t="n">
        <f aca="false" ca="false" dt2D="false" dtr="false" t="normal">$M735/($J735+$K735)</f>
        <v>15295.982623978722</v>
      </c>
      <c r="X735" s="12" t="n">
        <v>2027</v>
      </c>
      <c r="Y735" s="15" t="n"/>
      <c r="Z735" s="28" t="n">
        <f aca="false" ca="false" dt2D="false" dtr="false" t="normal">AC735-R735</f>
        <v>0</v>
      </c>
      <c r="AA735" s="30" t="n">
        <v>0</v>
      </c>
      <c r="AB735" s="30" t="n">
        <f aca="false" ca="false" dt2D="false" dtr="false" t="normal">+(J735*12.71+K735*25.41)*12</f>
        <v>173206.99199999997</v>
      </c>
      <c r="AC735" s="30" t="n">
        <f aca="false" ca="false" dt2D="false" dtr="false" t="normal">+(J735*12.71+K735*25.41)*12*30-'[7]Лист1'!$AQ$375</f>
        <v>2250919.919999999</v>
      </c>
      <c r="AD735" s="33" t="n"/>
    </row>
    <row customHeight="true" ht="12.75" outlineLevel="0" r="736">
      <c r="A736" s="8" t="n">
        <f aca="false" ca="false" dt2D="false" dtr="false" t="normal">A735+1</f>
        <v>693</v>
      </c>
      <c r="B736" s="8" t="n">
        <f aca="false" ca="false" dt2D="false" dtr="false" t="normal">B735+1</f>
        <v>50</v>
      </c>
      <c r="C736" s="54" t="s">
        <v>60</v>
      </c>
      <c r="D736" s="8" t="s">
        <v>191</v>
      </c>
      <c r="E736" s="56" t="s">
        <v>164</v>
      </c>
      <c r="F736" s="12" t="s">
        <v>5</v>
      </c>
      <c r="G736" s="12" t="n">
        <v>10</v>
      </c>
      <c r="H736" s="12" t="n">
        <v>2</v>
      </c>
      <c r="I736" s="56" t="n">
        <v>5611.3</v>
      </c>
      <c r="J736" s="56" t="n">
        <v>5611.3</v>
      </c>
      <c r="K736" s="56" t="n">
        <v>0</v>
      </c>
      <c r="L736" s="55" t="n">
        <v>197</v>
      </c>
      <c r="M736" s="15" t="n">
        <f aca="false" ca="false" dt2D="false" dtr="false" t="normal">SUM(N736:R736)</f>
        <v>26969832.1</v>
      </c>
      <c r="N736" s="15" t="n"/>
      <c r="O736" s="15" t="n"/>
      <c r="P736" s="15" t="n"/>
      <c r="Q736" s="15" t="n">
        <v>1137298.28</v>
      </c>
      <c r="R736" s="15" t="n">
        <v>25832533.82</v>
      </c>
      <c r="S736" s="15" t="n"/>
      <c r="T736" s="15" t="n"/>
      <c r="U736" s="15" t="n"/>
      <c r="V736" s="15" t="n">
        <f aca="false" ca="false" dt2D="false" dtr="false" t="normal">$M736/($J736+$K736)</f>
        <v>4806.342933010176</v>
      </c>
      <c r="W736" s="15" t="n">
        <f aca="false" ca="false" dt2D="false" dtr="false" t="normal">$M736/($J736+$K736)</f>
        <v>4806.342933010176</v>
      </c>
      <c r="X736" s="12" t="n">
        <v>2027</v>
      </c>
      <c r="Y736" s="15" t="n"/>
      <c r="Z736" s="28" t="n">
        <f aca="false" ca="false" dt2D="false" dtr="false" t="normal">AC736-R736</f>
        <v>7021541.779999994</v>
      </c>
      <c r="AA736" s="30" t="n">
        <v>0</v>
      </c>
      <c r="AB736" s="30" t="n">
        <f aca="false" ca="false" dt2D="false" dtr="false" t="normal">+(J736*16.89+K736*28.62)*12</f>
        <v>1137298.284</v>
      </c>
      <c r="AC736" s="30" t="n">
        <f aca="false" ca="false" dt2D="false" dtr="false" t="normal">+(J736*16.89+K736*28.62)*12*30-'[7]Лист1'!$AQ$379</f>
        <v>32854075.599999994</v>
      </c>
      <c r="AD736" s="33" t="n"/>
    </row>
    <row customHeight="true" ht="12.75" outlineLevel="0" r="737">
      <c r="A737" s="8" t="n">
        <f aca="false" ca="false" dt2D="false" dtr="false" t="normal">A736+1</f>
        <v>694</v>
      </c>
      <c r="B737" s="8" t="n">
        <f aca="false" ca="false" dt2D="false" dtr="false" t="normal">B736+1</f>
        <v>51</v>
      </c>
      <c r="C737" s="54" t="s">
        <v>60</v>
      </c>
      <c r="D737" s="8" t="s">
        <v>194</v>
      </c>
      <c r="E737" s="56" t="s">
        <v>178</v>
      </c>
      <c r="F737" s="12" t="s">
        <v>5</v>
      </c>
      <c r="G737" s="12" t="n">
        <v>5</v>
      </c>
      <c r="H737" s="12" t="n">
        <v>4</v>
      </c>
      <c r="I737" s="56" t="n">
        <v>4923</v>
      </c>
      <c r="J737" s="56" t="n">
        <v>4644.4</v>
      </c>
      <c r="K737" s="56" t="n">
        <v>278.6</v>
      </c>
      <c r="L737" s="55" t="n">
        <v>182</v>
      </c>
      <c r="M737" s="15" t="n">
        <f aca="false" ca="false" dt2D="false" dtr="false" t="normal">SUM(N737:R737)</f>
        <v>19497196.89</v>
      </c>
      <c r="N737" s="15" t="n"/>
      <c r="O737" s="15" t="n"/>
      <c r="P737" s="15" t="n"/>
      <c r="Q737" s="15" t="n">
        <v>4553204.57</v>
      </c>
      <c r="R737" s="15" t="n">
        <v>14943992.32</v>
      </c>
      <c r="S737" s="15" t="n"/>
      <c r="T737" s="15" t="n"/>
      <c r="U737" s="15" t="n"/>
      <c r="V737" s="15" t="n">
        <f aca="false" ca="false" dt2D="false" dtr="false" t="normal">$M737/($J737+$K737)</f>
        <v>3960.4300000000003</v>
      </c>
      <c r="W737" s="15" t="n">
        <f aca="false" ca="false" dt2D="false" dtr="false" t="normal">$M737/($J737+$K737)</f>
        <v>3960.4300000000003</v>
      </c>
      <c r="X737" s="12" t="n">
        <v>2027</v>
      </c>
      <c r="Y737" s="15" t="n"/>
      <c r="Z737" s="28" t="n">
        <f aca="false" ca="false" dt2D="false" dtr="false" t="normal">AC737-R737</f>
        <v>8855445.680000003</v>
      </c>
      <c r="AA737" s="30" t="n">
        <v>3759889.97</v>
      </c>
      <c r="AB737" s="30" t="n">
        <f aca="false" ca="false" dt2D="false" dtr="false" t="normal">+(J737*12.71+K737*25.41)*12</f>
        <v>793314.6000000001</v>
      </c>
      <c r="AC737" s="30" t="n">
        <f aca="false" ca="false" dt2D="false" dtr="false" t="normal">+(J737*12.71+K737*25.41)*12*30</f>
        <v>23799438.000000004</v>
      </c>
      <c r="AD737" s="33" t="n"/>
    </row>
    <row customHeight="true" ht="12.75" outlineLevel="0" r="738">
      <c r="A738" s="8" t="n">
        <f aca="false" ca="false" dt2D="false" dtr="false" t="normal">A737+1</f>
        <v>695</v>
      </c>
      <c r="B738" s="8" t="n">
        <f aca="false" ca="false" dt2D="false" dtr="false" t="normal">B737+1</f>
        <v>52</v>
      </c>
      <c r="C738" s="54" t="s">
        <v>60</v>
      </c>
      <c r="D738" s="8" t="s">
        <v>197</v>
      </c>
      <c r="E738" s="56" t="s">
        <v>131</v>
      </c>
      <c r="F738" s="12" t="s">
        <v>5</v>
      </c>
      <c r="G738" s="12" t="n">
        <v>5</v>
      </c>
      <c r="H738" s="12" t="n">
        <v>8</v>
      </c>
      <c r="I738" s="56" t="n">
        <v>7135.2</v>
      </c>
      <c r="J738" s="56" t="n">
        <v>6073.2</v>
      </c>
      <c r="K738" s="56" t="n">
        <v>1062</v>
      </c>
      <c r="L738" s="55" t="n">
        <v>253</v>
      </c>
      <c r="M738" s="15" t="n">
        <f aca="false" ca="false" dt2D="false" dtr="false" t="normal">SUM(N738:R738)</f>
        <v>17602895.16</v>
      </c>
      <c r="N738" s="15" t="n"/>
      <c r="O738" s="15" t="n"/>
      <c r="P738" s="15" t="n"/>
      <c r="Q738" s="15" t="n">
        <v>1250109.5</v>
      </c>
      <c r="R738" s="15" t="n">
        <v>16352785.66</v>
      </c>
      <c r="S738" s="15" t="n"/>
      <c r="T738" s="15" t="n"/>
      <c r="U738" s="15" t="n"/>
      <c r="V738" s="15" t="n">
        <f aca="false" ca="false" dt2D="false" dtr="false" t="normal">$M738/($J738+$K738)</f>
        <v>2467.05</v>
      </c>
      <c r="W738" s="15" t="n">
        <f aca="false" ca="false" dt2D="false" dtr="false" t="normal">$M738/($J738+$K738)</f>
        <v>2467.05</v>
      </c>
      <c r="X738" s="12" t="n">
        <v>2027</v>
      </c>
      <c r="Y738" s="15" t="n"/>
      <c r="Z738" s="28" t="n">
        <f aca="false" ca="false" dt2D="false" dtr="false" t="normal">AC738-R738</f>
        <v>8149105.099999998</v>
      </c>
      <c r="AA738" s="30" t="n">
        <v>0</v>
      </c>
      <c r="AB738" s="30" t="n">
        <f aca="false" ca="false" dt2D="false" dtr="false" t="normal">+(J738*12.71+K738*25.41)*12</f>
        <v>1250109.504</v>
      </c>
      <c r="AC738" s="30" t="n">
        <f aca="false" ca="false" dt2D="false" dtr="false" t="normal">+(J738*12.71+K738*25.41)*12*30-'[7]Лист1'!$AQ$391</f>
        <v>24501890.759999998</v>
      </c>
      <c r="AD738" s="33" t="n"/>
    </row>
    <row customHeight="true" ht="12.75" outlineLevel="0" r="739">
      <c r="A739" s="8" t="n">
        <f aca="false" ca="false" dt2D="false" dtr="false" t="normal">A738+1</f>
        <v>696</v>
      </c>
      <c r="B739" s="8" t="n">
        <f aca="false" ca="false" dt2D="false" dtr="false" t="normal">B738+1</f>
        <v>53</v>
      </c>
      <c r="C739" s="54" t="s">
        <v>60</v>
      </c>
      <c r="D739" s="8" t="s">
        <v>199</v>
      </c>
      <c r="E739" s="56" t="s">
        <v>53</v>
      </c>
      <c r="F739" s="12" t="s">
        <v>5</v>
      </c>
      <c r="G739" s="12" t="n">
        <v>5</v>
      </c>
      <c r="H739" s="12" t="n">
        <v>8</v>
      </c>
      <c r="I739" s="56" t="n">
        <v>6605</v>
      </c>
      <c r="J739" s="56" t="n">
        <v>6167</v>
      </c>
      <c r="K739" s="56" t="n">
        <v>438</v>
      </c>
      <c r="L739" s="55" t="n">
        <v>262</v>
      </c>
      <c r="M739" s="15" t="n">
        <f aca="false" ca="false" dt2D="false" dtr="false" t="normal">SUM(N739:R739)</f>
        <v>44417370.05</v>
      </c>
      <c r="N739" s="15" t="n"/>
      <c r="O739" s="15" t="n">
        <v>7035669.12</v>
      </c>
      <c r="P739" s="15" t="n"/>
      <c r="Q739" s="15" t="n">
        <v>5157326.93</v>
      </c>
      <c r="R739" s="15" t="n">
        <v>32224374</v>
      </c>
      <c r="S739" s="15" t="n"/>
      <c r="T739" s="15" t="n"/>
      <c r="U739" s="15" t="n"/>
      <c r="V739" s="15" t="n">
        <f aca="false" ca="false" dt2D="false" dtr="false" t="normal">$M739/($J739+$K739)</f>
        <v>6724.8099999999995</v>
      </c>
      <c r="W739" s="15" t="n">
        <f aca="false" ca="false" dt2D="false" dtr="false" t="normal">$M739/($J739+$K739)</f>
        <v>6724.8099999999995</v>
      </c>
      <c r="X739" s="12" t="n">
        <v>2027</v>
      </c>
      <c r="Y739" s="15" t="n"/>
      <c r="Z739" s="28" t="n">
        <f aca="false" ca="false" dt2D="false" dtr="false" t="normal">AC739-R739</f>
        <v>0</v>
      </c>
      <c r="AA739" s="30" t="n">
        <v>4083181.13</v>
      </c>
      <c r="AB739" s="30" t="n">
        <f aca="false" ca="false" dt2D="false" dtr="false" t="normal">+(J739*12.71+K739*25.41)*12</f>
        <v>1074145.8</v>
      </c>
      <c r="AC739" s="30" t="n">
        <f aca="false" ca="false" dt2D="false" dtr="false" t="normal">+(J739*12.71+K739*25.41)*12*30</f>
        <v>32224374</v>
      </c>
      <c r="AD739" s="33" t="n"/>
    </row>
    <row customHeight="true" ht="12.75" outlineLevel="0" r="740">
      <c r="A740" s="8" t="n">
        <f aca="false" ca="false" dt2D="false" dtr="false" t="normal">A739+1</f>
        <v>697</v>
      </c>
      <c r="B740" s="8" t="n">
        <f aca="false" ca="false" dt2D="false" dtr="false" t="normal">B739+1</f>
        <v>54</v>
      </c>
      <c r="C740" s="54" t="s">
        <v>60</v>
      </c>
      <c r="D740" s="8" t="s">
        <v>201</v>
      </c>
      <c r="E740" s="56" t="s">
        <v>164</v>
      </c>
      <c r="F740" s="12" t="s">
        <v>5</v>
      </c>
      <c r="G740" s="12" t="n">
        <v>5</v>
      </c>
      <c r="H740" s="12" t="n">
        <v>6</v>
      </c>
      <c r="I740" s="56" t="n">
        <v>4572.9</v>
      </c>
      <c r="J740" s="56" t="n">
        <v>4572.9</v>
      </c>
      <c r="K740" s="56" t="n">
        <v>0</v>
      </c>
      <c r="L740" s="55" t="n">
        <v>191</v>
      </c>
      <c r="M740" s="15" t="n">
        <f aca="false" ca="false" dt2D="false" dtr="false" t="normal">SUM(N740:R740)</f>
        <v>19057286.38</v>
      </c>
      <c r="N740" s="15" t="n"/>
      <c r="O740" s="15" t="n"/>
      <c r="P740" s="15" t="n"/>
      <c r="Q740" s="15" t="n">
        <v>3095461.95</v>
      </c>
      <c r="R740" s="15" t="n">
        <v>15961824.43</v>
      </c>
      <c r="S740" s="15" t="n"/>
      <c r="T740" s="15" t="n"/>
      <c r="U740" s="15" t="n"/>
      <c r="V740" s="15" t="n">
        <f aca="false" ca="false" dt2D="false" dtr="false" t="normal">$M740/($J740+$K740)</f>
        <v>4167.440000874719</v>
      </c>
      <c r="W740" s="15" t="n">
        <f aca="false" ca="false" dt2D="false" dtr="false" t="normal">$M740/($J740+$K740)</f>
        <v>4167.440000874719</v>
      </c>
      <c r="X740" s="12" t="n">
        <v>2027</v>
      </c>
      <c r="Y740" s="15" t="n"/>
      <c r="Z740" s="28" t="n">
        <f aca="false" ca="false" dt2D="false" dtr="false" t="normal">AC740-R740</f>
        <v>4961936.809999999</v>
      </c>
      <c r="AA740" s="30" t="n">
        <v>2398003.24</v>
      </c>
      <c r="AB740" s="30" t="n">
        <f aca="false" ca="false" dt2D="false" dtr="false" t="normal">+(J740*12.71+K740*25.41)*12</f>
        <v>697458.708</v>
      </c>
      <c r="AC740" s="30" t="n">
        <f aca="false" ca="false" dt2D="false" dtr="false" t="normal">+(J740*12.71+K740*25.41)*12*30</f>
        <v>20923761.24</v>
      </c>
      <c r="AD740" s="33" t="n"/>
    </row>
    <row customHeight="true" ht="12.75" outlineLevel="0" r="741">
      <c r="A741" s="8" t="n">
        <f aca="false" ca="false" dt2D="false" dtr="false" t="normal">A740+1</f>
        <v>698</v>
      </c>
      <c r="B741" s="8" t="n">
        <f aca="false" ca="false" dt2D="false" dtr="false" t="normal">B740+1</f>
        <v>55</v>
      </c>
      <c r="C741" s="54" t="s">
        <v>60</v>
      </c>
      <c r="D741" s="8" t="s">
        <v>203</v>
      </c>
      <c r="E741" s="56" t="s">
        <v>58</v>
      </c>
      <c r="F741" s="12" t="s">
        <v>5</v>
      </c>
      <c r="G741" s="12" t="n">
        <v>9</v>
      </c>
      <c r="H741" s="12" t="n">
        <v>1</v>
      </c>
      <c r="I741" s="56" t="n">
        <v>2814.6</v>
      </c>
      <c r="J741" s="56" t="n">
        <v>2814.6</v>
      </c>
      <c r="K741" s="56" t="n">
        <v>0</v>
      </c>
      <c r="L741" s="55" t="n">
        <v>93</v>
      </c>
      <c r="M741" s="15" t="n">
        <f aca="false" ca="false" dt2D="false" dtr="false" t="normal">SUM(N741:R741)</f>
        <v>3985513.28</v>
      </c>
      <c r="N741" s="15" t="n"/>
      <c r="O741" s="15" t="n"/>
      <c r="P741" s="15" t="n"/>
      <c r="Q741" s="15" t="n">
        <v>570463.13</v>
      </c>
      <c r="R741" s="15" t="n">
        <v>3415050.15</v>
      </c>
      <c r="S741" s="15" t="n"/>
      <c r="T741" s="15" t="n"/>
      <c r="U741" s="15" t="n"/>
      <c r="V741" s="15" t="n">
        <f aca="false" ca="false" dt2D="false" dtr="false" t="normal">$M741/($J741+$K741)</f>
        <v>1416.014097917999</v>
      </c>
      <c r="W741" s="15" t="n">
        <f aca="false" ca="false" dt2D="false" dtr="false" t="normal">$M741/($J741+$K741)</f>
        <v>1416.014097917999</v>
      </c>
      <c r="X741" s="12" t="n">
        <v>2027</v>
      </c>
      <c r="Y741" s="15" t="n"/>
      <c r="Z741" s="28" t="n">
        <f aca="false" ca="false" dt2D="false" dtr="false" t="normal">AC741-R741</f>
        <v>7634703.49</v>
      </c>
      <c r="AA741" s="30" t="n">
        <v>0</v>
      </c>
      <c r="AB741" s="30" t="n">
        <f aca="false" ca="false" dt2D="false" dtr="false" t="normal">+(J741*16.89+K741*28.62)*12</f>
        <v>570463.128</v>
      </c>
      <c r="AC741" s="30" t="n">
        <f aca="false" ca="false" dt2D="false" dtr="false" t="normal">+(J741*16.89+K741*28.62)*12*30-'[7]Лист1'!$AQ$397</f>
        <v>11049753.64</v>
      </c>
      <c r="AD741" s="33" t="n"/>
    </row>
    <row customHeight="true" ht="12.75" outlineLevel="0" r="742">
      <c r="A742" s="8" t="n">
        <f aca="false" ca="false" dt2D="false" dtr="false" t="normal">A741+1</f>
        <v>699</v>
      </c>
      <c r="B742" s="8" t="n">
        <f aca="false" ca="false" dt2D="false" dtr="false" t="normal">B741+1</f>
        <v>56</v>
      </c>
      <c r="C742" s="54" t="s">
        <v>60</v>
      </c>
      <c r="D742" s="8" t="s">
        <v>205</v>
      </c>
      <c r="E742" s="56" t="s">
        <v>143</v>
      </c>
      <c r="F742" s="12" t="s">
        <v>5</v>
      </c>
      <c r="G742" s="12" t="n">
        <v>5</v>
      </c>
      <c r="H742" s="12" t="n">
        <v>4</v>
      </c>
      <c r="I742" s="56" t="n">
        <v>5588.2</v>
      </c>
      <c r="J742" s="56" t="n">
        <v>4862.4</v>
      </c>
      <c r="K742" s="56" t="n">
        <v>725.8</v>
      </c>
      <c r="L742" s="55" t="n">
        <v>218</v>
      </c>
      <c r="M742" s="15" t="n">
        <f aca="false" ca="false" dt2D="false" dtr="false" t="normal">SUM(N742:R742)</f>
        <v>23385834.65</v>
      </c>
      <c r="N742" s="15" t="n"/>
      <c r="O742" s="15" t="n"/>
      <c r="P742" s="15" t="n"/>
      <c r="Q742" s="15" t="n">
        <v>4177668.18</v>
      </c>
      <c r="R742" s="15" t="n">
        <v>19208166.47</v>
      </c>
      <c r="S742" s="15" t="n"/>
      <c r="T742" s="15" t="n"/>
      <c r="U742" s="15" t="n"/>
      <c r="V742" s="15" t="n">
        <f aca="false" ca="false" dt2D="false" dtr="false" t="normal">$M742/($J742+$K742)</f>
        <v>4184.859999642103</v>
      </c>
      <c r="W742" s="15" t="n">
        <f aca="false" ca="false" dt2D="false" dtr="false" t="normal">$M742/($J742+$K742)</f>
        <v>4184.859999642103</v>
      </c>
      <c r="X742" s="12" t="n">
        <v>2027</v>
      </c>
      <c r="Y742" s="15" t="n"/>
      <c r="Z742" s="28" t="n">
        <f aca="false" ca="false" dt2D="false" dtr="false" t="normal">AC742-R742</f>
        <v>9679559.05</v>
      </c>
      <c r="AA742" s="30" t="n">
        <v>3214744</v>
      </c>
      <c r="AB742" s="30" t="n">
        <f aca="false" ca="false" dt2D="false" dtr="false" t="normal">+(J742*12.71+K742*25.41)*12</f>
        <v>962924.184</v>
      </c>
      <c r="AC742" s="30" t="n">
        <f aca="false" ca="false" dt2D="false" dtr="false" t="normal">+(J742*12.71+K742*25.41)*12*30</f>
        <v>28887725.52</v>
      </c>
      <c r="AD742" s="33" t="n"/>
    </row>
    <row customHeight="true" ht="12.75" outlineLevel="0" r="743">
      <c r="A743" s="8" t="n">
        <f aca="false" ca="false" dt2D="false" dtr="false" t="normal">A742+1</f>
        <v>700</v>
      </c>
      <c r="B743" s="8" t="n">
        <f aca="false" ca="false" dt2D="false" dtr="false" t="normal">B742+1</f>
        <v>57</v>
      </c>
      <c r="C743" s="54" t="s">
        <v>60</v>
      </c>
      <c r="D743" s="8" t="s">
        <v>207</v>
      </c>
      <c r="E743" s="56" t="s">
        <v>143</v>
      </c>
      <c r="F743" s="12" t="s">
        <v>5</v>
      </c>
      <c r="G743" s="12" t="n">
        <v>5</v>
      </c>
      <c r="H743" s="12" t="n">
        <v>4</v>
      </c>
      <c r="I743" s="56" t="n">
        <v>6832.2</v>
      </c>
      <c r="J743" s="56" t="n">
        <v>5772.1</v>
      </c>
      <c r="K743" s="56" t="n">
        <v>17</v>
      </c>
      <c r="L743" s="55" t="n">
        <v>245</v>
      </c>
      <c r="M743" s="15" t="n">
        <f aca="false" ca="false" dt2D="false" dtr="false" t="normal">SUM(N743:R743)</f>
        <v>24226573.03</v>
      </c>
      <c r="N743" s="15" t="n"/>
      <c r="O743" s="15" t="n"/>
      <c r="P743" s="15" t="n"/>
      <c r="Q743" s="15" t="n">
        <v>4752006.86</v>
      </c>
      <c r="R743" s="15" t="n">
        <v>19474566.17</v>
      </c>
      <c r="S743" s="15" t="n"/>
      <c r="T743" s="15" t="n"/>
      <c r="U743" s="15" t="n"/>
      <c r="V743" s="15" t="n">
        <f aca="false" ca="false" dt2D="false" dtr="false" t="normal">$M743/($J743+$K743)</f>
        <v>4184.860000690954</v>
      </c>
      <c r="W743" s="15" t="n">
        <f aca="false" ca="false" dt2D="false" dtr="false" t="normal">$M743/($J743+$K743)</f>
        <v>4184.860000690954</v>
      </c>
      <c r="X743" s="12" t="n">
        <v>2027</v>
      </c>
      <c r="Y743" s="15" t="n"/>
      <c r="Z743" s="28" t="n">
        <f aca="false" ca="false" dt2D="false" dtr="false" t="normal">AC743-R743</f>
        <v>7091763.789999999</v>
      </c>
      <c r="AA743" s="30" t="n">
        <v>3866462.53</v>
      </c>
      <c r="AB743" s="30" t="n">
        <f aca="false" ca="false" dt2D="false" dtr="false" t="normal">+(J743*12.71+K743*25.41)*12</f>
        <v>885544.332</v>
      </c>
      <c r="AC743" s="30" t="n">
        <f aca="false" ca="false" dt2D="false" dtr="false" t="normal">+(J743*12.71+K743*25.41)*12*30</f>
        <v>26566329.96</v>
      </c>
      <c r="AD743" s="33" t="n"/>
    </row>
    <row customHeight="true" ht="12.75" outlineLevel="0" r="744">
      <c r="A744" s="8" t="n">
        <f aca="false" ca="false" dt2D="false" dtr="false" t="normal">A743+1</f>
        <v>701</v>
      </c>
      <c r="B744" s="8" t="n">
        <f aca="false" ca="false" dt2D="false" dtr="false" t="normal">B743+1</f>
        <v>58</v>
      </c>
      <c r="C744" s="54" t="s">
        <v>60</v>
      </c>
      <c r="D744" s="8" t="s">
        <v>210</v>
      </c>
      <c r="E744" s="56" t="s">
        <v>143</v>
      </c>
      <c r="F744" s="12" t="s">
        <v>5</v>
      </c>
      <c r="G744" s="12" t="n">
        <v>5</v>
      </c>
      <c r="H744" s="12" t="n">
        <v>3</v>
      </c>
      <c r="I744" s="56" t="n">
        <v>4232.8</v>
      </c>
      <c r="J744" s="56" t="n">
        <v>4075.9</v>
      </c>
      <c r="K744" s="56" t="n">
        <v>156.9</v>
      </c>
      <c r="L744" s="55" t="n">
        <v>178</v>
      </c>
      <c r="M744" s="15" t="n">
        <f aca="false" ca="false" dt2D="false" dtr="false" t="normal">SUM(N744:R744)</f>
        <v>22423088.689999998</v>
      </c>
      <c r="N744" s="15" t="n"/>
      <c r="O744" s="15" t="n"/>
      <c r="P744" s="15" t="n"/>
      <c r="Q744" s="15" t="n">
        <v>2949414.9</v>
      </c>
      <c r="R744" s="15" t="n">
        <v>19473673.79</v>
      </c>
      <c r="S744" s="15" t="n"/>
      <c r="T744" s="15" t="n"/>
      <c r="U744" s="15" t="n"/>
      <c r="V744" s="15" t="n">
        <f aca="false" ca="false" dt2D="false" dtr="false" t="normal">$M744/($J744+$K744)</f>
        <v>5297.4600004725</v>
      </c>
      <c r="W744" s="15" t="n">
        <f aca="false" ca="false" dt2D="false" dtr="false" t="normal">$M744/($J744+$K744)</f>
        <v>5297.4600004725</v>
      </c>
      <c r="X744" s="12" t="n">
        <v>2027</v>
      </c>
      <c r="Y744" s="15" t="n"/>
      <c r="Z744" s="28" t="n">
        <f aca="false" ca="false" dt2D="false" dtr="false" t="normal">AC744-R744</f>
        <v>611272.6900000013</v>
      </c>
      <c r="AA744" s="30" t="n">
        <v>2279916.68</v>
      </c>
      <c r="AB744" s="30" t="n">
        <f aca="false" ca="false" dt2D="false" dtr="false" t="normal">+(J744*12.71+K744*25.41)*12</f>
        <v>669498.216</v>
      </c>
      <c r="AC744" s="30" t="n">
        <f aca="false" ca="false" dt2D="false" dtr="false" t="normal">+(J744*12.71+K744*25.41)*12*30</f>
        <v>20084946.48</v>
      </c>
      <c r="AD744" s="33" t="n"/>
    </row>
    <row customHeight="true" ht="12.75" outlineLevel="0" r="745">
      <c r="A745" s="8" t="n">
        <f aca="false" ca="false" dt2D="false" dtr="false" t="normal">A744+1</f>
        <v>702</v>
      </c>
      <c r="B745" s="8" t="n">
        <f aca="false" ca="false" dt2D="false" dtr="false" t="normal">B744+1</f>
        <v>59</v>
      </c>
      <c r="C745" s="54" t="s">
        <v>60</v>
      </c>
      <c r="D745" s="8" t="s">
        <v>212</v>
      </c>
      <c r="E745" s="56" t="s">
        <v>131</v>
      </c>
      <c r="F745" s="12" t="s">
        <v>5</v>
      </c>
      <c r="G745" s="12" t="n">
        <v>9</v>
      </c>
      <c r="H745" s="12" t="n">
        <v>3</v>
      </c>
      <c r="I745" s="56" t="n">
        <v>10143.6</v>
      </c>
      <c r="J745" s="56" t="n">
        <v>9937.8</v>
      </c>
      <c r="K745" s="56" t="n">
        <v>205.800000000001</v>
      </c>
      <c r="L745" s="55" t="n">
        <v>390</v>
      </c>
      <c r="M745" s="15" t="n">
        <f aca="false" ca="false" dt2D="false" dtr="false" t="normal">SUM(N745:R745)</f>
        <v>47247971.589999996</v>
      </c>
      <c r="N745" s="15" t="n"/>
      <c r="O745" s="15" t="n"/>
      <c r="P745" s="15" t="n"/>
      <c r="Q745" s="15" t="n">
        <v>2084873.26</v>
      </c>
      <c r="R745" s="15" t="n">
        <v>45163098.33</v>
      </c>
      <c r="S745" s="15" t="n"/>
      <c r="T745" s="15" t="n"/>
      <c r="U745" s="15" t="n"/>
      <c r="V745" s="15" t="n">
        <f aca="false" ca="false" dt2D="false" dtr="false" t="normal">$M745/($J745+$K745)</f>
        <v>4657.909577467565</v>
      </c>
      <c r="W745" s="15" t="n">
        <f aca="false" ca="false" dt2D="false" dtr="false" t="normal">$M745/($J745+$K745)</f>
        <v>4657.909577467565</v>
      </c>
      <c r="X745" s="12" t="n">
        <v>2027</v>
      </c>
      <c r="Y745" s="15" t="n"/>
      <c r="Z745" s="28" t="n">
        <f aca="false" ca="false" dt2D="false" dtr="false" t="normal">AC745-R745</f>
        <v>8022833.13000001</v>
      </c>
      <c r="AA745" s="30" t="n">
        <v>0</v>
      </c>
      <c r="AB745" s="30" t="n">
        <f aca="false" ca="false" dt2D="false" dtr="false" t="normal">+(J745*16.89+K745*28.62)*12</f>
        <v>2084873.2560000003</v>
      </c>
      <c r="AC745" s="30" t="n">
        <f aca="false" ca="false" dt2D="false" dtr="false" t="normal">+(J745*16.89+K745*28.62)*12*30-'[7]Лист1'!$AQ$402</f>
        <v>53185931.46000001</v>
      </c>
      <c r="AD745" s="33" t="n"/>
    </row>
    <row customHeight="true" ht="12.75" outlineLevel="0" r="746">
      <c r="A746" s="8" t="n">
        <f aca="false" ca="false" dt2D="false" dtr="false" t="normal">A745+1</f>
        <v>703</v>
      </c>
      <c r="B746" s="8" t="n">
        <f aca="false" ca="false" dt2D="false" dtr="false" t="normal">B745+1</f>
        <v>60</v>
      </c>
      <c r="C746" s="54" t="s">
        <v>214</v>
      </c>
      <c r="D746" s="8" t="s">
        <v>215</v>
      </c>
      <c r="E746" s="56" t="s">
        <v>216</v>
      </c>
      <c r="F746" s="12" t="s">
        <v>79</v>
      </c>
      <c r="G746" s="12" t="n">
        <v>2</v>
      </c>
      <c r="H746" s="12" t="n">
        <v>2</v>
      </c>
      <c r="I746" s="56" t="n">
        <v>1051.8</v>
      </c>
      <c r="J746" s="56" t="n">
        <v>958.2</v>
      </c>
      <c r="K746" s="56" t="n">
        <v>93.5999999999999</v>
      </c>
      <c r="L746" s="55" t="n">
        <v>40</v>
      </c>
      <c r="M746" s="15" t="n">
        <f aca="false" ca="false" dt2D="false" dtr="false" t="normal">SUM(N746:R746)</f>
        <v>2830800.0900000003</v>
      </c>
      <c r="N746" s="15" t="n"/>
      <c r="O746" s="15" t="n">
        <v>2699136.64</v>
      </c>
      <c r="P746" s="15" t="n"/>
      <c r="Q746" s="15" t="n">
        <v>131663.45</v>
      </c>
      <c r="R746" s="15" t="n"/>
      <c r="S746" s="15" t="n"/>
      <c r="T746" s="15" t="n"/>
      <c r="U746" s="15" t="n"/>
      <c r="V746" s="15" t="n">
        <f aca="false" ca="false" dt2D="false" dtr="false" t="normal">$M746/($J746+$K746)</f>
        <v>2691.386280661723</v>
      </c>
      <c r="W746" s="15" t="n">
        <f aca="false" ca="false" dt2D="false" dtr="false" t="normal">$M746/($J746+$K746)</f>
        <v>2691.386280661723</v>
      </c>
      <c r="X746" s="12" t="n">
        <v>2027</v>
      </c>
      <c r="Y746" s="15" t="n"/>
      <c r="Z746" s="28" t="n">
        <f aca="false" ca="false" dt2D="false" dtr="false" t="normal">AC746-R746</f>
        <v>-1144263.6200000003</v>
      </c>
      <c r="AA746" s="30" t="n">
        <v>0</v>
      </c>
      <c r="AB746" s="30" t="n">
        <f aca="false" ca="false" dt2D="false" dtr="false" t="normal">+(J746*9.03+K746*24.78)*12</f>
        <v>131663.44799999997</v>
      </c>
      <c r="AC746" s="30" t="n">
        <f aca="false" ca="false" dt2D="false" dtr="false" t="normal">+(J746*9.03+K746*24.78)*12*10-'[7]Лист1'!$AQ$780</f>
        <v>-1144263.6200000003</v>
      </c>
      <c r="AD746" s="0" t="s">
        <v>81</v>
      </c>
    </row>
    <row customHeight="true" ht="12.75" outlineLevel="0" r="747">
      <c r="A747" s="8" t="n">
        <f aca="false" ca="false" dt2D="false" dtr="false" t="normal">A746+1</f>
        <v>704</v>
      </c>
      <c r="B747" s="8" t="n">
        <f aca="false" ca="false" dt2D="false" dtr="false" t="normal">B746+1</f>
        <v>61</v>
      </c>
      <c r="C747" s="54" t="s">
        <v>214</v>
      </c>
      <c r="D747" s="8" t="s">
        <v>218</v>
      </c>
      <c r="E747" s="56" t="s">
        <v>162</v>
      </c>
      <c r="F747" s="12" t="s">
        <v>5</v>
      </c>
      <c r="G747" s="12" t="n">
        <v>2</v>
      </c>
      <c r="H747" s="12" t="n">
        <v>2</v>
      </c>
      <c r="I747" s="56" t="n">
        <v>1004.1</v>
      </c>
      <c r="J747" s="56" t="n">
        <v>1004.1</v>
      </c>
      <c r="K747" s="56" t="n">
        <v>0</v>
      </c>
      <c r="L747" s="55" t="n">
        <v>43</v>
      </c>
      <c r="M747" s="15" t="n">
        <f aca="false" ca="false" dt2D="false" dtr="false" t="normal">SUM(N747:R747)</f>
        <v>8935637.43</v>
      </c>
      <c r="N747" s="15" t="n"/>
      <c r="O747" s="15" t="n">
        <v>3328257.53</v>
      </c>
      <c r="P747" s="15" t="n"/>
      <c r="Q747" s="15" t="n">
        <v>1013019.94</v>
      </c>
      <c r="R747" s="15" t="n">
        <v>4594359.96</v>
      </c>
      <c r="S747" s="15" t="n"/>
      <c r="T747" s="15" t="n"/>
      <c r="U747" s="15" t="n"/>
      <c r="V747" s="15" t="n">
        <f aca="false" ca="false" dt2D="false" dtr="false" t="normal">$M747/($J747+$K747)</f>
        <v>8899.150911263818</v>
      </c>
      <c r="W747" s="15" t="n">
        <f aca="false" ca="false" dt2D="false" dtr="false" t="normal">$M747/($J747+$K747)</f>
        <v>8899.150911263818</v>
      </c>
      <c r="X747" s="12" t="n">
        <v>2027</v>
      </c>
      <c r="Y747" s="15" t="n"/>
      <c r="Z747" s="28" t="n">
        <f aca="false" ca="false" dt2D="false" dtr="false" t="normal">AC747-R747</f>
        <v>0</v>
      </c>
      <c r="AA747" s="30" t="n">
        <v>859874.61</v>
      </c>
      <c r="AB747" s="30" t="n">
        <f aca="false" ca="false" dt2D="false" dtr="false" t="normal">+(J747*12.71+K747*25.41)*12</f>
        <v>153145.332</v>
      </c>
      <c r="AC747" s="30" t="n">
        <f aca="false" ca="false" dt2D="false" dtr="false" t="normal">+(J747*12.71+K747*25.41)*12*30</f>
        <v>4594359.96</v>
      </c>
      <c r="AD747" s="33" t="n"/>
    </row>
    <row customHeight="true" ht="12.75" outlineLevel="0" r="748">
      <c r="A748" s="8" t="n">
        <f aca="false" ca="false" dt2D="false" dtr="false" t="normal">A747+1</f>
        <v>705</v>
      </c>
      <c r="B748" s="8" t="n">
        <f aca="false" ca="false" dt2D="false" dtr="false" t="normal">B747+1</f>
        <v>62</v>
      </c>
      <c r="C748" s="54" t="s">
        <v>214</v>
      </c>
      <c r="D748" s="8" t="s">
        <v>220</v>
      </c>
      <c r="E748" s="56" t="s">
        <v>152</v>
      </c>
      <c r="F748" s="12" t="s">
        <v>5</v>
      </c>
      <c r="G748" s="12" t="n">
        <v>5</v>
      </c>
      <c r="H748" s="12" t="n">
        <v>4</v>
      </c>
      <c r="I748" s="56" t="n">
        <v>2555.4</v>
      </c>
      <c r="J748" s="56" t="n">
        <v>2468.5</v>
      </c>
      <c r="K748" s="56" t="n">
        <v>86.9000000000001</v>
      </c>
      <c r="L748" s="55" t="n">
        <v>97</v>
      </c>
      <c r="M748" s="15" t="n">
        <f aca="false" ca="false" dt2D="false" dtr="false" t="normal">SUM(N748:R748)</f>
        <v>11516697.49</v>
      </c>
      <c r="N748" s="15" t="n"/>
      <c r="O748" s="15" t="n">
        <v>2388451.77</v>
      </c>
      <c r="P748" s="15" t="n"/>
      <c r="Q748" s="15" t="n">
        <v>402993.17</v>
      </c>
      <c r="R748" s="15" t="n">
        <v>8725252.55</v>
      </c>
      <c r="S748" s="15" t="n"/>
      <c r="T748" s="15" t="n"/>
      <c r="U748" s="15" t="n"/>
      <c r="V748" s="15" t="n">
        <f aca="false" ca="false" dt2D="false" dtr="false" t="normal">$M748/($J748+$K748)</f>
        <v>4506.808127886045</v>
      </c>
      <c r="W748" s="15" t="n">
        <f aca="false" ca="false" dt2D="false" dtr="false" t="normal">$M748/($J748+$K748)</f>
        <v>4506.808127886045</v>
      </c>
      <c r="X748" s="12" t="n">
        <v>2027</v>
      </c>
      <c r="Y748" s="15" t="n"/>
      <c r="Z748" s="28" t="n">
        <f aca="false" ca="false" dt2D="false" dtr="false" t="normal">AC748-R748</f>
        <v>0</v>
      </c>
      <c r="AA748" s="30" t="n">
        <v>0</v>
      </c>
      <c r="AB748" s="30" t="n">
        <f aca="false" ca="false" dt2D="false" dtr="false" t="normal">+(J748*12.71+K748*25.41)*12</f>
        <v>402993.16800000006</v>
      </c>
      <c r="AC748" s="30" t="n">
        <f aca="false" ca="false" dt2D="false" dtr="false" t="normal">+(J748*12.71+K748*25.41)*12*30-'[7]Лист1'!$AQ$768</f>
        <v>8725252.550000003</v>
      </c>
      <c r="AD748" s="33" t="n"/>
    </row>
    <row customHeight="true" ht="12.75" outlineLevel="0" r="749">
      <c r="A749" s="8" t="n">
        <f aca="false" ca="false" dt2D="false" dtr="false" t="normal">A748+1</f>
        <v>706</v>
      </c>
      <c r="B749" s="8" t="n">
        <f aca="false" ca="false" dt2D="false" dtr="false" t="normal">B748+1</f>
        <v>63</v>
      </c>
      <c r="C749" s="54" t="s">
        <v>214</v>
      </c>
      <c r="D749" s="8" t="s">
        <v>222</v>
      </c>
      <c r="E749" s="56" t="s">
        <v>140</v>
      </c>
      <c r="F749" s="12" t="s">
        <v>79</v>
      </c>
      <c r="G749" s="12" t="n">
        <v>2</v>
      </c>
      <c r="H749" s="12" t="n">
        <v>1</v>
      </c>
      <c r="I749" s="56" t="n">
        <v>351.6</v>
      </c>
      <c r="J749" s="56" t="n">
        <v>312.8</v>
      </c>
      <c r="K749" s="56" t="n">
        <v>0</v>
      </c>
      <c r="L749" s="55" t="n">
        <v>14</v>
      </c>
      <c r="M749" s="15" t="n">
        <f aca="false" ca="false" dt2D="false" dtr="false" t="normal">SUM(N749:R749)</f>
        <v>904789.5700000001</v>
      </c>
      <c r="N749" s="15" t="n"/>
      <c r="O749" s="15" t="n">
        <v>399739.58</v>
      </c>
      <c r="P749" s="15" t="n"/>
      <c r="Q749" s="15" t="n">
        <v>166099.91</v>
      </c>
      <c r="R749" s="15" t="n">
        <v>338950.08</v>
      </c>
      <c r="S749" s="15" t="n"/>
      <c r="T749" s="15" t="n"/>
      <c r="U749" s="15" t="n"/>
      <c r="V749" s="15" t="n">
        <f aca="false" ca="false" dt2D="false" dtr="false" t="normal">$M749/($J749+$K749)</f>
        <v>2892.549776214834</v>
      </c>
      <c r="W749" s="15" t="n">
        <f aca="false" ca="false" dt2D="false" dtr="false" t="normal">$M749/($J749+$K749)</f>
        <v>2892.549776214834</v>
      </c>
      <c r="X749" s="12" t="n">
        <v>2027</v>
      </c>
      <c r="Y749" s="15" t="n"/>
      <c r="Z749" s="28" t="n">
        <f aca="false" ca="false" dt2D="false" dtr="false" t="normal">AC749-R749</f>
        <v>0</v>
      </c>
      <c r="AA749" s="30" t="n">
        <v>132204.9</v>
      </c>
      <c r="AB749" s="30" t="n">
        <f aca="false" ca="false" dt2D="false" dtr="false" t="normal">+(J749*9.03+K749*24.78)*12</f>
        <v>33895.008</v>
      </c>
      <c r="AC749" s="30" t="n">
        <f aca="false" ca="false" dt2D="false" dtr="false" t="normal">+(J749*9.03+K749*24.78)*12*10</f>
        <v>338950.08</v>
      </c>
      <c r="AD749" s="0" t="s">
        <v>81</v>
      </c>
    </row>
    <row customHeight="true" ht="12.75" outlineLevel="0" r="750">
      <c r="A750" s="8" t="n">
        <f aca="false" ca="false" dt2D="false" dtr="false" t="normal">A749+1</f>
        <v>707</v>
      </c>
      <c r="B750" s="8" t="n">
        <f aca="false" ca="false" dt2D="false" dtr="false" t="normal">B749+1</f>
        <v>64</v>
      </c>
      <c r="C750" s="54" t="s">
        <v>214</v>
      </c>
      <c r="D750" s="8" t="s">
        <v>224</v>
      </c>
      <c r="E750" s="56" t="s">
        <v>225</v>
      </c>
      <c r="F750" s="12" t="s">
        <v>5</v>
      </c>
      <c r="G750" s="12" t="n">
        <v>5</v>
      </c>
      <c r="H750" s="12" t="n">
        <v>1</v>
      </c>
      <c r="I750" s="56" t="n">
        <v>3042.62</v>
      </c>
      <c r="J750" s="56" t="n">
        <v>3042.62</v>
      </c>
      <c r="K750" s="56" t="n">
        <v>0</v>
      </c>
      <c r="L750" s="55" t="n">
        <v>305</v>
      </c>
      <c r="M750" s="15" t="n">
        <f aca="false" ca="false" dt2D="false" dtr="false" t="normal">SUM(N750:R750)</f>
        <v>21298699.41</v>
      </c>
      <c r="N750" s="15" t="n"/>
      <c r="O750" s="15" t="n">
        <v>6213967.22</v>
      </c>
      <c r="P750" s="15" t="n"/>
      <c r="Q750" s="15" t="n">
        <v>1162920.12</v>
      </c>
      <c r="R750" s="15" t="n">
        <v>13921812.07</v>
      </c>
      <c r="S750" s="15" t="n"/>
      <c r="T750" s="15" t="n"/>
      <c r="U750" s="15" t="n"/>
      <c r="V750" s="15" t="n">
        <f aca="false" ca="false" dt2D="false" dtr="false" t="normal">$M750/($J750+$K750)</f>
        <v>7000.118125168441</v>
      </c>
      <c r="W750" s="15" t="n">
        <f aca="false" ca="false" dt2D="false" dtr="false" t="normal">$M750/($J750+$K750)</f>
        <v>7000.118125168441</v>
      </c>
      <c r="X750" s="12" t="n">
        <v>2027</v>
      </c>
      <c r="Y750" s="15" t="n"/>
      <c r="Z750" s="28" t="n">
        <f aca="false" ca="false" dt2D="false" dtr="false" t="normal">AC750-R750</f>
        <v>0.0020000003278255463</v>
      </c>
      <c r="AA750" s="30" t="n">
        <v>698859.72</v>
      </c>
      <c r="AB750" s="30" t="n">
        <f aca="false" ca="false" dt2D="false" dtr="false" t="normal">+(J750*12.71+K750*25.41)*12</f>
        <v>464060.4024</v>
      </c>
      <c r="AC750" s="30" t="n">
        <f aca="false" ca="false" dt2D="false" dtr="false" t="normal">+(J750*12.71+K750*25.41)*12*30</f>
        <v>13921812.072</v>
      </c>
      <c r="AD750" s="33" t="n"/>
    </row>
    <row customHeight="true" ht="12.75" outlineLevel="0" r="751">
      <c r="A751" s="8" t="n">
        <f aca="false" ca="false" dt2D="false" dtr="false" t="normal">A750+1</f>
        <v>708</v>
      </c>
      <c r="B751" s="8" t="n">
        <f aca="false" ca="false" dt2D="false" dtr="false" t="normal">B750+1</f>
        <v>65</v>
      </c>
      <c r="C751" s="54" t="s">
        <v>214</v>
      </c>
      <c r="D751" s="8" t="s">
        <v>227</v>
      </c>
      <c r="E751" s="56" t="s">
        <v>228</v>
      </c>
      <c r="F751" s="12" t="s">
        <v>5</v>
      </c>
      <c r="G751" s="12" t="n">
        <v>5</v>
      </c>
      <c r="H751" s="12" t="n">
        <v>4</v>
      </c>
      <c r="I751" s="56" t="n">
        <v>3182.6</v>
      </c>
      <c r="J751" s="56" t="n">
        <v>2503.5</v>
      </c>
      <c r="K751" s="56" t="n">
        <v>679.1</v>
      </c>
      <c r="L751" s="55" t="n">
        <v>128</v>
      </c>
      <c r="M751" s="15" t="n">
        <f aca="false" ca="false" dt2D="false" dtr="false" t="normal">SUM(N751:R751)</f>
        <v>4195844.36</v>
      </c>
      <c r="N751" s="15" t="n"/>
      <c r="O751" s="15" t="n"/>
      <c r="P751" s="15" t="n"/>
      <c r="Q751" s="15" t="n">
        <v>601579.88</v>
      </c>
      <c r="R751" s="15" t="n">
        <v>3594264.48</v>
      </c>
      <c r="S751" s="15" t="n"/>
      <c r="T751" s="15" t="n"/>
      <c r="U751" s="15" t="n"/>
      <c r="V751" s="15" t="n">
        <f aca="false" ca="false" dt2D="false" dtr="false" t="normal">$M751/($J751+$K751)</f>
        <v>1318.3699993715832</v>
      </c>
      <c r="W751" s="15" t="n">
        <f aca="false" ca="false" dt2D="false" dtr="false" t="normal">$M751/($J751+$K751)</f>
        <v>1318.3699993715832</v>
      </c>
      <c r="X751" s="12" t="n">
        <v>2027</v>
      </c>
      <c r="Y751" s="15" t="n"/>
      <c r="Z751" s="28" t="n">
        <f aca="false" ca="false" dt2D="false" dtr="false" t="normal">AC751-R751</f>
        <v>12714500.899999999</v>
      </c>
      <c r="AA751" s="30" t="n">
        <v>0</v>
      </c>
      <c r="AB751" s="30" t="n">
        <f aca="false" ca="false" dt2D="false" dtr="false" t="normal">+(J751*12.98+K751*25.97)*12</f>
        <v>601579.884</v>
      </c>
      <c r="AC751" s="30" t="n">
        <f aca="false" ca="false" dt2D="false" dtr="false" t="normal">+(J751*12.98+K751*25.97)*12*30-'[7]Лист1'!$AQ$535</f>
        <v>16308765.379999999</v>
      </c>
      <c r="AD751" s="33" t="n"/>
      <c r="AF751" s="57" t="n"/>
    </row>
    <row customHeight="true" ht="12.75" outlineLevel="0" r="752">
      <c r="A752" s="8" t="n">
        <f aca="false" ca="false" dt2D="false" dtr="false" t="normal">A751+1</f>
        <v>709</v>
      </c>
      <c r="B752" s="8" t="n">
        <f aca="false" ca="false" dt2D="false" dtr="false" t="normal">B751+1</f>
        <v>66</v>
      </c>
      <c r="C752" s="54" t="s">
        <v>214</v>
      </c>
      <c r="D752" s="8" t="s">
        <v>230</v>
      </c>
      <c r="E752" s="56" t="s">
        <v>231</v>
      </c>
      <c r="F752" s="12" t="s">
        <v>5</v>
      </c>
      <c r="G752" s="12" t="n">
        <v>3</v>
      </c>
      <c r="H752" s="12" t="n">
        <v>4</v>
      </c>
      <c r="I752" s="56" t="n">
        <v>2394</v>
      </c>
      <c r="J752" s="56" t="n">
        <v>1760.3</v>
      </c>
      <c r="K752" s="56" t="n">
        <v>633.7</v>
      </c>
      <c r="L752" s="55" t="n">
        <v>67</v>
      </c>
      <c r="M752" s="15" t="n">
        <f aca="false" ca="false" dt2D="false" dtr="false" t="normal">SUM(N752:R752)</f>
        <v>9800242.02</v>
      </c>
      <c r="N752" s="15" t="n"/>
      <c r="O752" s="15" t="n"/>
      <c r="P752" s="15" t="n"/>
      <c r="Q752" s="15" t="n">
        <v>471670.6</v>
      </c>
      <c r="R752" s="15" t="n">
        <v>9328571.42</v>
      </c>
      <c r="S752" s="15" t="n"/>
      <c r="T752" s="15" t="n"/>
      <c r="U752" s="15" t="n"/>
      <c r="V752" s="15" t="n">
        <f aca="false" ca="false" dt2D="false" dtr="false" t="normal">$M752/($J752+$K752)</f>
        <v>4093.6683458646617</v>
      </c>
      <c r="W752" s="15" t="n">
        <f aca="false" ca="false" dt2D="false" dtr="false" t="normal">$M752/($J752+$K752)</f>
        <v>4093.6683458646617</v>
      </c>
      <c r="X752" s="12" t="n">
        <v>2027</v>
      </c>
      <c r="Y752" s="15" t="n"/>
      <c r="Z752" s="28" t="n">
        <f aca="false" ca="false" dt2D="false" dtr="false" t="normal">AC752-R752</f>
        <v>460020.8300000001</v>
      </c>
      <c r="AA752" s="30" t="n">
        <v>0</v>
      </c>
      <c r="AB752" s="30" t="n">
        <f aca="false" ca="false" dt2D="false" dtr="false" t="normal">+(J752*12.98+K752*25.97)*12</f>
        <v>471670.596</v>
      </c>
      <c r="AC752" s="30" t="n">
        <f aca="false" ca="false" dt2D="false" dtr="false" t="normal">+(J752*12.98+K752*25.97)*12*30-'[7]Лист1'!$AQ$536</f>
        <v>9788592.25</v>
      </c>
      <c r="AD752" s="33" t="n"/>
    </row>
    <row customHeight="true" ht="12.75" outlineLevel="0" r="753">
      <c r="A753" s="8" t="n">
        <f aca="false" ca="false" dt2D="false" dtr="false" t="normal">A752+1</f>
        <v>710</v>
      </c>
      <c r="B753" s="8" t="n">
        <f aca="false" ca="false" dt2D="false" dtr="false" t="normal">B752+1</f>
        <v>67</v>
      </c>
      <c r="C753" s="54" t="s">
        <v>214</v>
      </c>
      <c r="D753" s="8" t="s">
        <v>234</v>
      </c>
      <c r="E753" s="56" t="s">
        <v>235</v>
      </c>
      <c r="F753" s="12" t="s">
        <v>5</v>
      </c>
      <c r="G753" s="12" t="n">
        <v>4</v>
      </c>
      <c r="H753" s="12" t="n">
        <v>2</v>
      </c>
      <c r="I753" s="56" t="n">
        <v>1858.34</v>
      </c>
      <c r="J753" s="56" t="n">
        <v>1382.4</v>
      </c>
      <c r="K753" s="56" t="n">
        <v>475.94</v>
      </c>
      <c r="L753" s="55" t="n">
        <v>37</v>
      </c>
      <c r="M753" s="15" t="n">
        <f aca="false" ca="false" dt2D="false" dtr="false" t="normal">SUM(N753:R753)</f>
        <v>7039592.15</v>
      </c>
      <c r="N753" s="15" t="n"/>
      <c r="O753" s="15" t="n"/>
      <c r="P753" s="15" t="n"/>
      <c r="Q753" s="15" t="n">
        <v>1650291.74</v>
      </c>
      <c r="R753" s="15" t="n">
        <v>5389300.41</v>
      </c>
      <c r="S753" s="15" t="n"/>
      <c r="T753" s="15" t="n"/>
      <c r="U753" s="15" t="n"/>
      <c r="V753" s="15" t="n">
        <f aca="false" ca="false" dt2D="false" dtr="false" t="normal">$M753/($J753+$K753)</f>
        <v>3788.1077466986662</v>
      </c>
      <c r="W753" s="15" t="n">
        <f aca="false" ca="false" dt2D="false" dtr="false" t="normal">$M753/($J753+$K753)</f>
        <v>3788.1077466986662</v>
      </c>
      <c r="X753" s="12" t="n">
        <v>2027</v>
      </c>
      <c r="Y753" s="15" t="n"/>
      <c r="Z753" s="28" t="n">
        <f aca="false" ca="false" dt2D="false" dtr="false" t="normal">AC753-R753</f>
        <v>5520036.558000002</v>
      </c>
      <c r="AA753" s="30" t="n">
        <v>1286647.17</v>
      </c>
      <c r="AB753" s="30" t="n">
        <f aca="false" ca="false" dt2D="false" dtr="false" t="normal">+(J753*12.98+K753*25.97)*12</f>
        <v>363644.5656000001</v>
      </c>
      <c r="AC753" s="30" t="n">
        <f aca="false" ca="false" dt2D="false" dtr="false" t="normal">+(J753*12.98+K753*25.97)*12*30</f>
        <v>10909336.968000002</v>
      </c>
      <c r="AD753" s="33" t="n"/>
    </row>
    <row customHeight="true" ht="12.75" outlineLevel="0" r="754">
      <c r="A754" s="8" t="n">
        <f aca="false" ca="false" dt2D="false" dtr="false" t="normal">A753+1</f>
        <v>711</v>
      </c>
      <c r="B754" s="8" t="n">
        <f aca="false" ca="false" dt2D="false" dtr="false" t="normal">B753+1</f>
        <v>68</v>
      </c>
      <c r="C754" s="54" t="s">
        <v>214</v>
      </c>
      <c r="D754" s="8" t="s">
        <v>237</v>
      </c>
      <c r="E754" s="56" t="s">
        <v>238</v>
      </c>
      <c r="F754" s="12" t="s">
        <v>5</v>
      </c>
      <c r="G754" s="12" t="n">
        <v>5</v>
      </c>
      <c r="H754" s="12" t="n">
        <v>7</v>
      </c>
      <c r="I754" s="56" t="n">
        <v>6384.4</v>
      </c>
      <c r="J754" s="56" t="n">
        <v>5253.8</v>
      </c>
      <c r="K754" s="56" t="n">
        <v>1130.6</v>
      </c>
      <c r="L754" s="55" t="n">
        <v>210</v>
      </c>
      <c r="M754" s="15" t="n">
        <f aca="false" ca="false" dt2D="false" dtr="false" t="normal">SUM(N754:R754)</f>
        <v>3828530.76</v>
      </c>
      <c r="N754" s="15" t="n"/>
      <c r="O754" s="15" t="n"/>
      <c r="P754" s="15" t="n"/>
      <c r="Q754" s="15" t="n">
        <v>1170672.07</v>
      </c>
      <c r="R754" s="15" t="n">
        <v>2657858.69</v>
      </c>
      <c r="S754" s="15" t="n"/>
      <c r="T754" s="15" t="n"/>
      <c r="U754" s="15" t="n"/>
      <c r="V754" s="15" t="n">
        <f aca="false" ca="false" dt2D="false" dtr="false" t="normal">$M754/($J754+$K754)</f>
        <v>599.6696259632855</v>
      </c>
      <c r="W754" s="15" t="n">
        <f aca="false" ca="false" dt2D="false" dtr="false" t="normal">$M754/($J754+$K754)</f>
        <v>599.6696259632855</v>
      </c>
      <c r="X754" s="12" t="n">
        <v>2027</v>
      </c>
      <c r="Y754" s="15" t="n"/>
      <c r="Z754" s="28" t="n">
        <f aca="false" ca="false" dt2D="false" dtr="false" t="normal">AC754-R754</f>
        <v>9513652.800000003</v>
      </c>
      <c r="AA754" s="30" t="n">
        <v>0</v>
      </c>
      <c r="AB754" s="30" t="n">
        <f aca="false" ca="false" dt2D="false" dtr="false" t="normal">+(J754*12.98+K754*25.97)*12</f>
        <v>1170672.0720000002</v>
      </c>
      <c r="AC754" s="30" t="n">
        <f aca="false" ca="false" dt2D="false" dtr="false" t="normal">+(J754*12.98+K754*25.97)*12*30-'[7]Лист1'!$AQ$538</f>
        <v>12171511.490000002</v>
      </c>
      <c r="AD754" s="33" t="n"/>
      <c r="AF754" s="57" t="n"/>
    </row>
    <row customHeight="true" ht="12.75" outlineLevel="0" r="755">
      <c r="A755" s="8" t="n">
        <f aca="false" ca="false" dt2D="false" dtr="false" t="normal">A754+1</f>
        <v>712</v>
      </c>
      <c r="B755" s="8" t="n">
        <f aca="false" ca="false" dt2D="false" dtr="false" t="normal">B754+1</f>
        <v>69</v>
      </c>
      <c r="C755" s="54" t="s">
        <v>214</v>
      </c>
      <c r="D755" s="8" t="s">
        <v>240</v>
      </c>
      <c r="E755" s="56" t="s">
        <v>241</v>
      </c>
      <c r="F755" s="12" t="s">
        <v>5</v>
      </c>
      <c r="G755" s="12" t="n">
        <v>3</v>
      </c>
      <c r="H755" s="12" t="n">
        <v>3</v>
      </c>
      <c r="I755" s="56" t="n">
        <v>1802.3</v>
      </c>
      <c r="J755" s="56" t="n">
        <v>1033</v>
      </c>
      <c r="K755" s="56" t="n">
        <v>769.3</v>
      </c>
      <c r="L755" s="55" t="n">
        <v>35</v>
      </c>
      <c r="M755" s="15" t="n">
        <f aca="false" ca="false" dt2D="false" dtr="false" t="normal">SUM(N755:R755)</f>
        <v>17316532.71</v>
      </c>
      <c r="N755" s="15" t="n"/>
      <c r="O755" s="15" t="n">
        <v>9433525.78</v>
      </c>
      <c r="P755" s="15" t="n"/>
      <c r="Q755" s="15" t="n">
        <v>400644.73</v>
      </c>
      <c r="R755" s="15" t="n">
        <v>7482362.2</v>
      </c>
      <c r="S755" s="15" t="n"/>
      <c r="T755" s="15" t="n"/>
      <c r="U755" s="15" t="n"/>
      <c r="V755" s="15" t="n">
        <f aca="false" ca="false" dt2D="false" dtr="false" t="normal">$M755/($J755+$K755)</f>
        <v>9608.019036786329</v>
      </c>
      <c r="W755" s="15" t="n">
        <f aca="false" ca="false" dt2D="false" dtr="false" t="normal">$M755/($J755+$K755)</f>
        <v>9608.019036786329</v>
      </c>
      <c r="X755" s="12" t="n">
        <v>2027</v>
      </c>
      <c r="Y755" s="15" t="n"/>
      <c r="Z755" s="28" t="n">
        <f aca="false" ca="false" dt2D="false" dtr="false" t="normal">AC755-R755</f>
        <v>0</v>
      </c>
      <c r="AA755" s="30" t="n">
        <v>0</v>
      </c>
      <c r="AB755" s="30" t="n">
        <f aca="false" ca="false" dt2D="false" dtr="false" t="normal">+(J755*12.98+K755*25.97)*12</f>
        <v>400644.732</v>
      </c>
      <c r="AC755" s="30" t="n">
        <f aca="false" ca="false" dt2D="false" dtr="false" t="normal">+(J755*12.98+K755*25.97)*12*30-'[7]Лист1'!$AQ$541</f>
        <v>7482362.200000001</v>
      </c>
      <c r="AD755" s="33" t="n"/>
    </row>
    <row customHeight="true" ht="12.75" outlineLevel="0" r="756">
      <c r="A756" s="8" t="n">
        <f aca="false" ca="false" dt2D="false" dtr="false" t="normal">A755+1</f>
        <v>713</v>
      </c>
      <c r="B756" s="8" t="n">
        <f aca="false" ca="false" dt2D="false" dtr="false" t="normal">B755+1</f>
        <v>70</v>
      </c>
      <c r="C756" s="54" t="s">
        <v>214</v>
      </c>
      <c r="D756" s="8" t="s">
        <v>243</v>
      </c>
      <c r="E756" s="56" t="s">
        <v>231</v>
      </c>
      <c r="F756" s="12" t="s">
        <v>5</v>
      </c>
      <c r="G756" s="12" t="n">
        <v>4</v>
      </c>
      <c r="H756" s="12" t="n">
        <v>4</v>
      </c>
      <c r="I756" s="56" t="n">
        <v>4071.4</v>
      </c>
      <c r="J756" s="56" t="n">
        <v>3188.1</v>
      </c>
      <c r="K756" s="56" t="n">
        <v>883.3</v>
      </c>
      <c r="L756" s="55" t="n">
        <v>80</v>
      </c>
      <c r="M756" s="15" t="n">
        <f aca="false" ca="false" dt2D="false" dtr="false" t="normal">SUM(N756:R756)</f>
        <v>28500280.94</v>
      </c>
      <c r="N756" s="15" t="n"/>
      <c r="O756" s="15" t="n">
        <v>2120356.11</v>
      </c>
      <c r="P756" s="15" t="n"/>
      <c r="Q756" s="15" t="n">
        <v>3712379.39</v>
      </c>
      <c r="R756" s="15" t="n">
        <v>22667545.44</v>
      </c>
      <c r="S756" s="15" t="n"/>
      <c r="T756" s="15" t="n"/>
      <c r="U756" s="15" t="n"/>
      <c r="V756" s="15" t="n">
        <f aca="false" ca="false" dt2D="false" dtr="false" t="normal">$M756/($J756+$K756)</f>
        <v>7000.118126442993</v>
      </c>
      <c r="W756" s="15" t="n">
        <f aca="false" ca="false" dt2D="false" dtr="false" t="normal">$M756/($J756+$K756)</f>
        <v>7000.118126442993</v>
      </c>
      <c r="X756" s="12" t="n">
        <v>2027</v>
      </c>
      <c r="Y756" s="15" t="n"/>
      <c r="Z756" s="28" t="n">
        <f aca="false" ca="false" dt2D="false" dtr="false" t="normal">AC756-R756</f>
        <v>0</v>
      </c>
      <c r="AA756" s="30" t="n">
        <v>2956794.54</v>
      </c>
      <c r="AB756" s="30" t="n">
        <f aca="false" ca="false" dt2D="false" dtr="false" t="normal">+(J756*12.71+K756*25.41)*12</f>
        <v>755584.848</v>
      </c>
      <c r="AC756" s="30" t="n">
        <f aca="false" ca="false" dt2D="false" dtr="false" t="normal">+(J756*12.71+K756*25.41)*12*30</f>
        <v>22667545.44</v>
      </c>
      <c r="AD756" s="33" t="n"/>
    </row>
    <row customHeight="true" ht="12.75" outlineLevel="0" r="757">
      <c r="A757" s="8" t="n">
        <f aca="false" ca="false" dt2D="false" dtr="false" t="normal">A756+1</f>
        <v>714</v>
      </c>
      <c r="B757" s="8" t="n">
        <f aca="false" ca="false" dt2D="false" dtr="false" t="normal">B756+1</f>
        <v>71</v>
      </c>
      <c r="C757" s="54" t="s">
        <v>214</v>
      </c>
      <c r="D757" s="8" t="s">
        <v>245</v>
      </c>
      <c r="E757" s="56" t="s">
        <v>246</v>
      </c>
      <c r="F757" s="12" t="s">
        <v>5</v>
      </c>
      <c r="G757" s="12" t="n">
        <v>3</v>
      </c>
      <c r="H757" s="12" t="n">
        <v>2</v>
      </c>
      <c r="I757" s="56" t="n">
        <v>1349.3</v>
      </c>
      <c r="J757" s="56" t="n">
        <v>898.8</v>
      </c>
      <c r="K757" s="56" t="n">
        <v>450.5</v>
      </c>
      <c r="L757" s="55" t="n">
        <v>25</v>
      </c>
      <c r="M757" s="15" t="n">
        <f aca="false" ca="false" dt2D="false" dtr="false" t="normal">SUM(N757:R757)</f>
        <v>12964100.08</v>
      </c>
      <c r="N757" s="15" t="n"/>
      <c r="O757" s="15" t="n">
        <v>4657652.79</v>
      </c>
      <c r="P757" s="15" t="n"/>
      <c r="Q757" s="15" t="n">
        <v>280390.91</v>
      </c>
      <c r="R757" s="15" t="n">
        <v>8026056.38</v>
      </c>
      <c r="S757" s="15" t="n"/>
      <c r="T757" s="15" t="n"/>
      <c r="U757" s="15" t="n"/>
      <c r="V757" s="15" t="n">
        <f aca="false" ca="false" dt2D="false" dtr="false" t="normal">$M757/($J757+$K757)</f>
        <v>9608.019032090715</v>
      </c>
      <c r="W757" s="15" t="n">
        <f aca="false" ca="false" dt2D="false" dtr="false" t="normal">$M757/($J757+$K757)</f>
        <v>9608.019032090715</v>
      </c>
      <c r="X757" s="12" t="n">
        <v>2027</v>
      </c>
      <c r="Y757" s="15" t="n"/>
      <c r="Z757" s="28" t="n">
        <f aca="false" ca="false" dt2D="false" dtr="false" t="normal">AC757-R757</f>
        <v>0</v>
      </c>
      <c r="AA757" s="30" t="n">
        <v>0</v>
      </c>
      <c r="AB757" s="30" t="n">
        <f aca="false" ca="false" dt2D="false" dtr="false" t="normal">+(J757*12.98+K757*25.97)*12</f>
        <v>280390.908</v>
      </c>
      <c r="AC757" s="30" t="n">
        <f aca="false" ca="false" dt2D="false" dtr="false" t="normal">+(J757*12.98+K757*25.97)*12*30-'[7]Лист1'!$AQ$543</f>
        <v>8026056.38</v>
      </c>
      <c r="AD757" s="33" t="n"/>
    </row>
    <row customHeight="true" ht="12.75" outlineLevel="0" r="758">
      <c r="A758" s="8" t="n">
        <f aca="false" ca="false" dt2D="false" dtr="false" t="normal">A757+1</f>
        <v>715</v>
      </c>
      <c r="B758" s="8" t="n">
        <f aca="false" ca="false" dt2D="false" dtr="false" t="normal">B757+1</f>
        <v>72</v>
      </c>
      <c r="C758" s="54" t="s">
        <v>214</v>
      </c>
      <c r="D758" s="8" t="s">
        <v>249</v>
      </c>
      <c r="E758" s="56" t="s">
        <v>250</v>
      </c>
      <c r="F758" s="12" t="s">
        <v>5</v>
      </c>
      <c r="G758" s="12" t="n">
        <v>4</v>
      </c>
      <c r="H758" s="12" t="n">
        <v>3</v>
      </c>
      <c r="I758" s="56" t="n">
        <v>1951.7</v>
      </c>
      <c r="J758" s="56" t="n">
        <v>1451.8</v>
      </c>
      <c r="K758" s="56" t="n">
        <v>499.9</v>
      </c>
      <c r="L758" s="55" t="n">
        <v>64</v>
      </c>
      <c r="M758" s="15" t="n">
        <f aca="false" ca="false" dt2D="false" dtr="false" t="normal">SUM(N758:R758)</f>
        <v>14832505.739999998</v>
      </c>
      <c r="N758" s="15" t="n"/>
      <c r="O758" s="15" t="n">
        <v>2213909.03</v>
      </c>
      <c r="P758" s="15" t="n"/>
      <c r="Q758" s="15" t="n">
        <v>1160960.59</v>
      </c>
      <c r="R758" s="15" t="n">
        <v>11457636.12</v>
      </c>
      <c r="S758" s="15" t="n"/>
      <c r="T758" s="15" t="n"/>
      <c r="U758" s="15" t="n"/>
      <c r="V758" s="15" t="n">
        <f aca="false" ca="false" dt2D="false" dtr="false" t="normal">$M758/($J758+$K758)</f>
        <v>7599.7877440180355</v>
      </c>
      <c r="W758" s="15" t="n">
        <f aca="false" ca="false" dt2D="false" dtr="false" t="normal">$M758/($J758+$K758)</f>
        <v>7599.7877440180355</v>
      </c>
      <c r="X758" s="12" t="n">
        <v>2027</v>
      </c>
      <c r="Y758" s="15" t="n"/>
      <c r="Z758" s="28" t="n">
        <f aca="false" ca="false" dt2D="false" dtr="false" t="normal">AC758-R758</f>
        <v>0</v>
      </c>
      <c r="AA758" s="30" t="n">
        <v>779039.39</v>
      </c>
      <c r="AB758" s="30" t="n">
        <f aca="false" ca="false" dt2D="false" dtr="false" t="normal">+(J758*12.98+K758*25.97)*12</f>
        <v>381921.204</v>
      </c>
      <c r="AC758" s="30" t="n">
        <f aca="false" ca="false" dt2D="false" dtr="false" t="normal">+(J758*12.98+K758*25.97)*12*30</f>
        <v>11457636.120000001</v>
      </c>
      <c r="AD758" s="33" t="n"/>
    </row>
    <row customHeight="true" ht="12.75" outlineLevel="0" r="759">
      <c r="A759" s="8" t="n">
        <f aca="false" ca="false" dt2D="false" dtr="false" t="normal">A758+1</f>
        <v>716</v>
      </c>
      <c r="B759" s="8" t="n">
        <f aca="false" ca="false" dt2D="false" dtr="false" t="normal">B758+1</f>
        <v>73</v>
      </c>
      <c r="C759" s="54" t="s">
        <v>214</v>
      </c>
      <c r="D759" s="8" t="s">
        <v>252</v>
      </c>
      <c r="E759" s="56" t="s">
        <v>246</v>
      </c>
      <c r="F759" s="12" t="s">
        <v>5</v>
      </c>
      <c r="G759" s="12" t="n">
        <v>4</v>
      </c>
      <c r="H759" s="12" t="n">
        <v>3</v>
      </c>
      <c r="I759" s="56" t="n">
        <v>2378.2</v>
      </c>
      <c r="J759" s="56" t="n">
        <v>1790.7</v>
      </c>
      <c r="K759" s="56" t="n">
        <v>587.5</v>
      </c>
      <c r="L759" s="55" t="n">
        <v>74</v>
      </c>
      <c r="M759" s="15" t="n">
        <f aca="false" ca="false" dt2D="false" dtr="false" t="normal">SUM(N759:R759)</f>
        <v>7355724.14</v>
      </c>
      <c r="N759" s="15" t="n"/>
      <c r="O759" s="15" t="n"/>
      <c r="P759" s="15" t="n"/>
      <c r="Q759" s="15" t="n">
        <v>462007.93</v>
      </c>
      <c r="R759" s="15" t="n">
        <v>6893716.21</v>
      </c>
      <c r="S759" s="15" t="n"/>
      <c r="T759" s="15" t="n"/>
      <c r="U759" s="15" t="n"/>
      <c r="V759" s="15" t="n">
        <f aca="false" ca="false" dt2D="false" dtr="false" t="normal">$M759/($J759+$K759)</f>
        <v>3092.9796232444705</v>
      </c>
      <c r="W759" s="15" t="n">
        <f aca="false" ca="false" dt2D="false" dtr="false" t="normal">$M759/($J759+$K759)</f>
        <v>3092.9796232444705</v>
      </c>
      <c r="X759" s="12" t="n">
        <v>2027</v>
      </c>
      <c r="Y759" s="15" t="n"/>
      <c r="Z759" s="28" t="n">
        <f aca="false" ca="false" dt2D="false" dtr="false" t="normal">AC759-R759</f>
        <v>4367179.960000002</v>
      </c>
      <c r="AA759" s="30" t="n">
        <v>0</v>
      </c>
      <c r="AB759" s="30" t="n">
        <f aca="false" ca="false" dt2D="false" dtr="false" t="normal">+(J759*12.98+K759*25.97)*12</f>
        <v>462007.93200000003</v>
      </c>
      <c r="AC759" s="30" t="n">
        <f aca="false" ca="false" dt2D="false" dtr="false" t="normal">+(J759*12.98+K759*25.97)*12*30-'[7]Лист1'!$AQ$545</f>
        <v>11260896.170000002</v>
      </c>
      <c r="AD759" s="33" t="n"/>
    </row>
    <row customHeight="true" ht="12.75" outlineLevel="0" r="760">
      <c r="A760" s="8" t="n">
        <f aca="false" ca="false" dt2D="false" dtr="false" t="normal">A759+1</f>
        <v>717</v>
      </c>
      <c r="B760" s="8" t="n">
        <f aca="false" ca="false" dt2D="false" dtr="false" t="normal">B759+1</f>
        <v>74</v>
      </c>
      <c r="C760" s="54" t="s">
        <v>214</v>
      </c>
      <c r="D760" s="8" t="s">
        <v>254</v>
      </c>
      <c r="E760" s="56" t="s">
        <v>250</v>
      </c>
      <c r="F760" s="12" t="s">
        <v>5</v>
      </c>
      <c r="G760" s="12" t="n">
        <v>5</v>
      </c>
      <c r="H760" s="12" t="n">
        <v>4</v>
      </c>
      <c r="I760" s="56" t="n">
        <v>3228.9</v>
      </c>
      <c r="J760" s="56" t="n">
        <v>2518.9</v>
      </c>
      <c r="K760" s="56" t="n">
        <v>710</v>
      </c>
      <c r="L760" s="55" t="n">
        <v>136</v>
      </c>
      <c r="M760" s="15" t="n">
        <f aca="false" ca="false" dt2D="false" dtr="false" t="normal">SUM(N760:R760)</f>
        <v>10777081.7</v>
      </c>
      <c r="N760" s="15" t="n"/>
      <c r="O760" s="15" t="n"/>
      <c r="P760" s="15" t="n"/>
      <c r="Q760" s="15" t="n">
        <v>613608.26</v>
      </c>
      <c r="R760" s="15" t="n">
        <v>10163473.44</v>
      </c>
      <c r="S760" s="15" t="n"/>
      <c r="T760" s="15" t="n"/>
      <c r="U760" s="15" t="n"/>
      <c r="V760" s="15" t="n">
        <f aca="false" ca="false" dt2D="false" dtr="false" t="normal">$M760/($J760+$K760)</f>
        <v>3337.694477995602</v>
      </c>
      <c r="W760" s="15" t="n">
        <f aca="false" ca="false" dt2D="false" dtr="false" t="normal">$M760/($J760+$K760)</f>
        <v>3337.694477995602</v>
      </c>
      <c r="X760" s="12" t="n">
        <v>2027</v>
      </c>
      <c r="Y760" s="15" t="n"/>
      <c r="Z760" s="28" t="n">
        <f aca="false" ca="false" dt2D="false" dtr="false" t="normal">AC760-R760</f>
        <v>2049100.540000001</v>
      </c>
      <c r="AA760" s="30" t="n">
        <v>0</v>
      </c>
      <c r="AB760" s="30" t="n">
        <f aca="false" ca="false" dt2D="false" dtr="false" t="normal">+(J760*12.98+K760*25.97)*12</f>
        <v>613608.2640000001</v>
      </c>
      <c r="AC760" s="30" t="n">
        <f aca="false" ca="false" dt2D="false" dtr="false" t="normal">+(J760*12.98+K760*25.97)*12*30-'[7]Лист1'!$AQ$546</f>
        <v>12212573.98</v>
      </c>
      <c r="AD760" s="33" t="n"/>
    </row>
    <row customHeight="true" ht="12.75" outlineLevel="0" r="761">
      <c r="A761" s="8" t="n">
        <f aca="false" ca="false" dt2D="false" dtr="false" t="normal">A760+1</f>
        <v>718</v>
      </c>
      <c r="B761" s="8" t="s">
        <v>192</v>
      </c>
      <c r="C761" s="54" t="s">
        <v>214</v>
      </c>
      <c r="D761" s="8" t="s">
        <v>256</v>
      </c>
      <c r="E761" s="56" t="s">
        <v>257</v>
      </c>
      <c r="F761" s="12" t="s">
        <v>5</v>
      </c>
      <c r="G761" s="12" t="n">
        <v>4</v>
      </c>
      <c r="H761" s="12" t="n">
        <v>2</v>
      </c>
      <c r="I761" s="56" t="n">
        <v>1947.7</v>
      </c>
      <c r="J761" s="56" t="n">
        <v>1410</v>
      </c>
      <c r="K761" s="56" t="n">
        <v>537.7</v>
      </c>
      <c r="L761" s="55" t="n">
        <v>38</v>
      </c>
      <c r="M761" s="15" t="n">
        <f aca="false" ca="false" dt2D="false" dtr="false" t="normal">SUM(N761:R761)</f>
        <v>11479170.35</v>
      </c>
      <c r="N761" s="15" t="n"/>
      <c r="O761" s="15" t="n">
        <v>150290.83</v>
      </c>
      <c r="P761" s="15" t="n"/>
      <c r="Q761" s="15" t="n">
        <v>387190.43</v>
      </c>
      <c r="R761" s="15" t="n">
        <v>10941689.09</v>
      </c>
      <c r="S761" s="15" t="n"/>
      <c r="T761" s="15" t="n"/>
      <c r="U761" s="15" t="n"/>
      <c r="V761" s="15" t="n">
        <f aca="false" ca="false" dt2D="false" dtr="false" t="normal">$M761/($J761+$K761)</f>
        <v>5893.705575807362</v>
      </c>
      <c r="W761" s="15" t="n">
        <f aca="false" ca="false" dt2D="false" dtr="false" t="normal">$M761/($J761+$K761)</f>
        <v>5893.705575807362</v>
      </c>
      <c r="X761" s="12" t="n">
        <v>2027</v>
      </c>
      <c r="Y761" s="15" t="n"/>
      <c r="Z761" s="28" t="n">
        <f aca="false" ca="false" dt2D="false" dtr="false" t="normal">AC761-R761</f>
        <v>0</v>
      </c>
      <c r="AA761" s="30" t="n">
        <v>0</v>
      </c>
      <c r="AB761" s="30" t="n">
        <f aca="false" ca="false" dt2D="false" dtr="false" t="normal">+(J761*12.98+K761*25.97)*12</f>
        <v>387190.42799999996</v>
      </c>
      <c r="AC761" s="30" t="n">
        <f aca="false" ca="false" dt2D="false" dtr="false" t="normal">+(J761*12.98+K761*25.97)*12*30-'[7]Лист1'!$AQ$547</f>
        <v>10941689.089999998</v>
      </c>
      <c r="AD761" s="33" t="n"/>
    </row>
    <row customHeight="true" ht="12.75" outlineLevel="0" r="762">
      <c r="A762" s="8" t="n">
        <f aca="false" ca="false" dt2D="false" dtr="false" t="normal">A761+1</f>
        <v>719</v>
      </c>
      <c r="B762" s="8" t="n">
        <f aca="false" ca="false" dt2D="false" dtr="false" t="normal">B760+1</f>
        <v>75</v>
      </c>
      <c r="C762" s="54" t="s">
        <v>214</v>
      </c>
      <c r="D762" s="8" t="s">
        <v>260</v>
      </c>
      <c r="E762" s="56" t="s">
        <v>74</v>
      </c>
      <c r="F762" s="12" t="s">
        <v>5</v>
      </c>
      <c r="G762" s="12" t="n">
        <v>4</v>
      </c>
      <c r="H762" s="12" t="n">
        <v>3</v>
      </c>
      <c r="I762" s="56" t="n">
        <v>2328.4</v>
      </c>
      <c r="J762" s="56" t="n">
        <v>1950.9</v>
      </c>
      <c r="K762" s="56" t="n">
        <v>377.5</v>
      </c>
      <c r="L762" s="55" t="n">
        <v>49</v>
      </c>
      <c r="M762" s="15" t="n">
        <f aca="false" ca="false" dt2D="false" dtr="false" t="normal">SUM(N762:R762)</f>
        <v>7771487.82</v>
      </c>
      <c r="N762" s="15" t="n"/>
      <c r="O762" s="15" t="n"/>
      <c r="P762" s="15" t="n"/>
      <c r="Q762" s="15" t="n">
        <v>421516.28</v>
      </c>
      <c r="R762" s="15" t="n">
        <v>7349971.54</v>
      </c>
      <c r="S762" s="15" t="n"/>
      <c r="T762" s="15" t="n"/>
      <c r="U762" s="15" t="n"/>
      <c r="V762" s="15" t="n">
        <f aca="false" ca="false" dt2D="false" dtr="false" t="normal">$M762/($J762+$K762)</f>
        <v>3337.6944768940043</v>
      </c>
      <c r="W762" s="15" t="n">
        <f aca="false" ca="false" dt2D="false" dtr="false" t="normal">$M762/($J762+$K762)</f>
        <v>3337.6944768940043</v>
      </c>
      <c r="X762" s="12" t="n">
        <v>2027</v>
      </c>
      <c r="Y762" s="15" t="n"/>
      <c r="Z762" s="28" t="n">
        <f aca="false" ca="false" dt2D="false" dtr="false" t="normal">AC762-R762</f>
        <v>831475.4900000012</v>
      </c>
      <c r="AA762" s="30" t="n">
        <v>0</v>
      </c>
      <c r="AB762" s="30" t="n">
        <f aca="false" ca="false" dt2D="false" dtr="false" t="normal">+(J762*12.98+K762*25.97)*12</f>
        <v>421516.28400000004</v>
      </c>
      <c r="AC762" s="30" t="n">
        <f aca="false" ca="false" dt2D="false" dtr="false" t="normal">+(J762*12.98+K762*25.97)*12*30-'[7]Лист1'!$AQ$548</f>
        <v>8181447.030000001</v>
      </c>
      <c r="AD762" s="33" t="n"/>
    </row>
    <row customHeight="true" ht="12.75" outlineLevel="0" r="763">
      <c r="A763" s="8" t="n">
        <f aca="false" ca="false" dt2D="false" dtr="false" t="normal">A762+1</f>
        <v>720</v>
      </c>
      <c r="B763" s="8" t="n">
        <f aca="false" ca="false" dt2D="false" dtr="false" t="normal">+B762+1</f>
        <v>76</v>
      </c>
      <c r="C763" s="54" t="s">
        <v>214</v>
      </c>
      <c r="D763" s="8" t="s">
        <v>262</v>
      </c>
      <c r="E763" s="56" t="s">
        <v>231</v>
      </c>
      <c r="F763" s="12" t="s">
        <v>5</v>
      </c>
      <c r="G763" s="12" t="n">
        <v>4</v>
      </c>
      <c r="H763" s="12" t="n">
        <v>4</v>
      </c>
      <c r="I763" s="56" t="n">
        <v>3217.2</v>
      </c>
      <c r="J763" s="56" t="n">
        <v>1859.9</v>
      </c>
      <c r="K763" s="56" t="n">
        <v>1357.3</v>
      </c>
      <c r="L763" s="55" t="n">
        <v>96</v>
      </c>
      <c r="M763" s="15" t="n">
        <f aca="false" ca="false" dt2D="false" dtr="false" t="normal">SUM(N763:R763)</f>
        <v>24450037.16</v>
      </c>
      <c r="N763" s="15" t="n"/>
      <c r="O763" s="15" t="n">
        <v>1827979.24</v>
      </c>
      <c r="P763" s="15" t="n"/>
      <c r="Q763" s="15" t="n">
        <v>1241448.04</v>
      </c>
      <c r="R763" s="15" t="n">
        <v>21380609.88</v>
      </c>
      <c r="S763" s="15" t="n"/>
      <c r="T763" s="15" t="n"/>
      <c r="U763" s="15" t="n"/>
      <c r="V763" s="15" t="n">
        <f aca="false" ca="false" dt2D="false" dtr="false" t="normal">$M763/($J763+$K763)</f>
        <v>7599.787753325874</v>
      </c>
      <c r="W763" s="15" t="n">
        <f aca="false" ca="false" dt2D="false" dtr="false" t="normal">$M763/($J763+$K763)</f>
        <v>7599.787753325874</v>
      </c>
      <c r="X763" s="12" t="n">
        <v>2027</v>
      </c>
      <c r="Y763" s="15" t="n"/>
      <c r="Z763" s="28" t="n">
        <f aca="false" ca="false" dt2D="false" dtr="false" t="normal">AC763-R763</f>
        <v>0</v>
      </c>
      <c r="AA763" s="30" t="n">
        <v>528761.04</v>
      </c>
      <c r="AB763" s="30" t="n">
        <f aca="false" ca="false" dt2D="false" dtr="false" t="normal">+(J763*12.98+K763*25.97)*12</f>
        <v>712686.996</v>
      </c>
      <c r="AC763" s="30" t="n">
        <f aca="false" ca="false" dt2D="false" dtr="false" t="normal">+(J763*12.98+K763*25.97)*12*30</f>
        <v>21380609.880000003</v>
      </c>
      <c r="AD763" s="33" t="n"/>
    </row>
    <row customHeight="true" ht="12.75" outlineLevel="0" r="764">
      <c r="A764" s="8" t="n">
        <f aca="false" ca="false" dt2D="false" dtr="false" t="normal">A763+1</f>
        <v>721</v>
      </c>
      <c r="B764" s="8" t="n">
        <f aca="false" ca="false" dt2D="false" dtr="false" t="normal">+B763+1</f>
        <v>77</v>
      </c>
      <c r="C764" s="54" t="s">
        <v>214</v>
      </c>
      <c r="D764" s="8" t="s">
        <v>265</v>
      </c>
      <c r="E764" s="56" t="s">
        <v>58</v>
      </c>
      <c r="F764" s="12" t="s">
        <v>5</v>
      </c>
      <c r="G764" s="12" t="n">
        <v>4</v>
      </c>
      <c r="H764" s="12" t="n">
        <v>3</v>
      </c>
      <c r="I764" s="56" t="n">
        <v>2072.4</v>
      </c>
      <c r="J764" s="56" t="n">
        <v>2072.4</v>
      </c>
      <c r="K764" s="56" t="n">
        <v>0</v>
      </c>
      <c r="L764" s="55" t="n">
        <v>81</v>
      </c>
      <c r="M764" s="15" t="n">
        <f aca="false" ca="false" dt2D="false" dtr="false" t="normal">SUM(N764:R764)</f>
        <v>5011208.27</v>
      </c>
      <c r="N764" s="15" t="n"/>
      <c r="O764" s="15" t="n"/>
      <c r="P764" s="15" t="n"/>
      <c r="Q764" s="15" t="n">
        <v>2190721.39</v>
      </c>
      <c r="R764" s="15" t="n">
        <v>2820486.88</v>
      </c>
      <c r="S764" s="15" t="n"/>
      <c r="T764" s="15" t="n"/>
      <c r="U764" s="15" t="n"/>
      <c r="V764" s="15" t="n">
        <f aca="false" ca="false" dt2D="false" dtr="false" t="normal">$M764/($J764+$K764)</f>
        <v>2418.0700009650645</v>
      </c>
      <c r="W764" s="15" t="n">
        <f aca="false" ca="false" dt2D="false" dtr="false" t="normal">$M764/($J764+$K764)</f>
        <v>2418.0700009650645</v>
      </c>
      <c r="X764" s="12" t="n">
        <v>2027</v>
      </c>
      <c r="Y764" s="15" t="n"/>
      <c r="Z764" s="28" t="n">
        <f aca="false" ca="false" dt2D="false" dtr="false" t="normal">AC764-R764</f>
        <v>6661986.560000001</v>
      </c>
      <c r="AA764" s="30" t="n">
        <v>1874638.94</v>
      </c>
      <c r="AB764" s="30" t="n">
        <f aca="false" ca="false" dt2D="false" dtr="false" t="normal">+(J764*12.71+K764*25.41)*12</f>
        <v>316082.44800000003</v>
      </c>
      <c r="AC764" s="30" t="n">
        <f aca="false" ca="false" dt2D="false" dtr="false" t="normal">+(J764*12.71+K764*25.41)*12*30</f>
        <v>9482473.440000001</v>
      </c>
      <c r="AD764" s="33" t="n"/>
    </row>
    <row customHeight="true" ht="12.75" outlineLevel="0" r="765">
      <c r="A765" s="8" t="n">
        <f aca="false" ca="false" dt2D="false" dtr="false" t="normal">A764+1</f>
        <v>722</v>
      </c>
      <c r="B765" s="8" t="n">
        <f aca="false" ca="false" dt2D="false" dtr="false" t="normal">+B764+1</f>
        <v>78</v>
      </c>
      <c r="C765" s="54" t="s">
        <v>214</v>
      </c>
      <c r="D765" s="8" t="s">
        <v>267</v>
      </c>
      <c r="E765" s="56" t="s">
        <v>164</v>
      </c>
      <c r="F765" s="12" t="s">
        <v>5</v>
      </c>
      <c r="G765" s="12" t="n">
        <v>4</v>
      </c>
      <c r="H765" s="12" t="n">
        <v>3</v>
      </c>
      <c r="I765" s="56" t="n">
        <v>1804.2</v>
      </c>
      <c r="J765" s="56" t="n">
        <v>1804.2</v>
      </c>
      <c r="K765" s="56" t="n">
        <v>0</v>
      </c>
      <c r="L765" s="55" t="n">
        <v>96</v>
      </c>
      <c r="M765" s="15" t="n">
        <f aca="false" ca="false" dt2D="false" dtr="false" t="normal">SUM(N765:R765)</f>
        <v>14214840.75</v>
      </c>
      <c r="N765" s="15" t="n"/>
      <c r="O765" s="15" t="n">
        <v>6223695.1</v>
      </c>
      <c r="P765" s="15" t="n"/>
      <c r="Q765" s="15" t="n">
        <v>275176.58</v>
      </c>
      <c r="R765" s="15" t="n">
        <v>7715969.07</v>
      </c>
      <c r="S765" s="15" t="n"/>
      <c r="T765" s="15" t="n"/>
      <c r="U765" s="15" t="n"/>
      <c r="V765" s="15" t="n">
        <f aca="false" ca="false" dt2D="false" dtr="false" t="normal">$M765/($J765+$K765)</f>
        <v>7878.75</v>
      </c>
      <c r="W765" s="15" t="n">
        <f aca="false" ca="false" dt2D="false" dtr="false" t="normal">$M765/($J765+$K765)</f>
        <v>7878.75</v>
      </c>
      <c r="X765" s="12" t="n">
        <v>2027</v>
      </c>
      <c r="Y765" s="15" t="n"/>
      <c r="Z765" s="28" t="n">
        <f aca="false" ca="false" dt2D="false" dtr="false" t="normal">AC765-R765</f>
        <v>0</v>
      </c>
      <c r="AA765" s="30" t="n">
        <v>0</v>
      </c>
      <c r="AB765" s="30" t="n">
        <f aca="false" ca="false" dt2D="false" dtr="false" t="normal">+(J765*12.71+K765*25.41)*12</f>
        <v>275176.58400000003</v>
      </c>
      <c r="AC765" s="30" t="n">
        <f aca="false" ca="false" dt2D="false" dtr="false" t="normal">+(J765*12.71+K765*25.41)*12*30-'[7]Лист1'!$AQ$554</f>
        <v>7715969.070000001</v>
      </c>
      <c r="AD765" s="33" t="n"/>
    </row>
    <row customHeight="true" ht="12.75" outlineLevel="0" r="766">
      <c r="A766" s="8" t="n">
        <f aca="false" ca="false" dt2D="false" dtr="false" t="normal">A765+1</f>
        <v>723</v>
      </c>
      <c r="B766" s="8" t="n">
        <f aca="false" ca="false" dt2D="false" dtr="false" t="normal">+B765+1</f>
        <v>79</v>
      </c>
      <c r="C766" s="54" t="s">
        <v>214</v>
      </c>
      <c r="D766" s="8" t="s">
        <v>242</v>
      </c>
      <c r="E766" s="56" t="s">
        <v>269</v>
      </c>
      <c r="F766" s="12" t="s">
        <v>5</v>
      </c>
      <c r="G766" s="12" t="n">
        <v>5</v>
      </c>
      <c r="H766" s="12" t="n">
        <v>4</v>
      </c>
      <c r="I766" s="56" t="n">
        <v>4300.8</v>
      </c>
      <c r="J766" s="56" t="n">
        <v>4300.8</v>
      </c>
      <c r="K766" s="56" t="n">
        <v>0</v>
      </c>
      <c r="L766" s="55" t="n">
        <v>196</v>
      </c>
      <c r="M766" s="15" t="n">
        <f aca="false" ca="false" dt2D="false" dtr="false" t="normal">SUM(N766:R766)</f>
        <v>32685167.18</v>
      </c>
      <c r="N766" s="15" t="n"/>
      <c r="O766" s="15" t="n">
        <v>8470276.24</v>
      </c>
      <c r="P766" s="15" t="n"/>
      <c r="Q766" s="15" t="n">
        <v>4118112.7</v>
      </c>
      <c r="R766" s="15" t="n">
        <v>20096778.24</v>
      </c>
      <c r="S766" s="15" t="n"/>
      <c r="T766" s="15" t="n"/>
      <c r="U766" s="15" t="n"/>
      <c r="V766" s="15" t="n">
        <f aca="false" ca="false" dt2D="false" dtr="false" t="normal">$M766/($J766+$K766)</f>
        <v>7599.787755766369</v>
      </c>
      <c r="W766" s="15" t="n">
        <f aca="false" ca="false" dt2D="false" dtr="false" t="normal">$M766/($J766+$K766)</f>
        <v>7599.787755766369</v>
      </c>
      <c r="X766" s="12" t="n">
        <v>2027</v>
      </c>
      <c r="Y766" s="15" t="n"/>
      <c r="Z766" s="28" t="n">
        <f aca="false" ca="false" dt2D="false" dtr="false" t="normal">AC766-R766</f>
        <v>0</v>
      </c>
      <c r="AA766" s="30" t="n">
        <v>3448220.09</v>
      </c>
      <c r="AB766" s="30" t="n">
        <f aca="false" ca="false" dt2D="false" dtr="false" t="normal">+(J766*12.98+K766*25.97)*12</f>
        <v>669892.608</v>
      </c>
      <c r="AC766" s="30" t="n">
        <f aca="false" ca="false" dt2D="false" dtr="false" t="normal">+(J766*12.98+K766*25.97)*12*30</f>
        <v>20096778.240000002</v>
      </c>
      <c r="AD766" s="33" t="n"/>
    </row>
    <row customHeight="true" ht="12.75" outlineLevel="0" r="767">
      <c r="A767" s="8" t="n">
        <f aca="false" ca="false" dt2D="false" dtr="false" t="normal">A766+1</f>
        <v>724</v>
      </c>
      <c r="B767" s="8" t="n">
        <f aca="false" ca="false" dt2D="false" dtr="false" t="normal">+B766+1</f>
        <v>80</v>
      </c>
      <c r="C767" s="54" t="s">
        <v>214</v>
      </c>
      <c r="D767" s="8" t="s">
        <v>271</v>
      </c>
      <c r="E767" s="56" t="s">
        <v>122</v>
      </c>
      <c r="F767" s="12" t="s">
        <v>5</v>
      </c>
      <c r="G767" s="12" t="n">
        <v>5</v>
      </c>
      <c r="H767" s="12" t="n">
        <v>2</v>
      </c>
      <c r="I767" s="56" t="n">
        <v>2354.6</v>
      </c>
      <c r="J767" s="56" t="n">
        <v>2141.8</v>
      </c>
      <c r="K767" s="56" t="n">
        <v>0</v>
      </c>
      <c r="L767" s="55" t="n">
        <v>96</v>
      </c>
      <c r="M767" s="15" t="n">
        <f aca="false" ca="false" dt2D="false" dtr="false" t="normal">SUM(N767:R767)</f>
        <v>2823684.8699999996</v>
      </c>
      <c r="N767" s="15" t="n"/>
      <c r="O767" s="15" t="n"/>
      <c r="P767" s="15" t="n"/>
      <c r="Q767" s="15" t="n">
        <v>326667.34</v>
      </c>
      <c r="R767" s="15" t="n">
        <v>2497017.53</v>
      </c>
      <c r="S767" s="15" t="n"/>
      <c r="T767" s="15" t="n"/>
      <c r="U767" s="15" t="n"/>
      <c r="V767" s="15" t="n">
        <f aca="false" ca="false" dt2D="false" dtr="false" t="normal">$M767/($J767+$K767)</f>
        <v>1318.3700018675877</v>
      </c>
      <c r="W767" s="15" t="n">
        <f aca="false" ca="false" dt2D="false" dtr="false" t="normal">$M767/($J767+$K767)</f>
        <v>1318.3700018675877</v>
      </c>
      <c r="X767" s="12" t="n">
        <v>2027</v>
      </c>
      <c r="Y767" s="15" t="n"/>
      <c r="Z767" s="28" t="n">
        <f aca="false" ca="false" dt2D="false" dtr="false" t="normal">AC767-R767</f>
        <v>1453469.2400000026</v>
      </c>
      <c r="AA767" s="30" t="n">
        <v>0</v>
      </c>
      <c r="AB767" s="30" t="n">
        <f aca="false" ca="false" dt2D="false" dtr="false" t="normal">+(J767*12.71+K767*25.41)*12</f>
        <v>326667.33600000007</v>
      </c>
      <c r="AC767" s="30" t="n">
        <f aca="false" ca="false" dt2D="false" dtr="false" t="normal">+(J767*12.71+K767*25.41)*12*30-'[7]Лист1'!$AQ$560</f>
        <v>3950486.7700000023</v>
      </c>
      <c r="AD767" s="33" t="n"/>
    </row>
    <row customHeight="true" ht="12.75" outlineLevel="0" r="768">
      <c r="A768" s="8" t="n">
        <f aca="false" ca="false" dt2D="false" dtr="false" t="normal">A767+1</f>
        <v>725</v>
      </c>
      <c r="B768" s="8" t="n">
        <f aca="false" ca="false" dt2D="false" dtr="false" t="normal">+B767+1</f>
        <v>81</v>
      </c>
      <c r="C768" s="54" t="s">
        <v>214</v>
      </c>
      <c r="D768" s="8" t="s">
        <v>273</v>
      </c>
      <c r="E768" s="56" t="s">
        <v>274</v>
      </c>
      <c r="F768" s="12" t="s">
        <v>5</v>
      </c>
      <c r="G768" s="12" t="n">
        <v>5</v>
      </c>
      <c r="H768" s="12" t="n">
        <v>2</v>
      </c>
      <c r="I768" s="56" t="n">
        <v>3330.25</v>
      </c>
      <c r="J768" s="56" t="n">
        <v>2549.45</v>
      </c>
      <c r="K768" s="56" t="n">
        <v>780.8</v>
      </c>
      <c r="L768" s="55" t="n">
        <v>190</v>
      </c>
      <c r="M768" s="15" t="n">
        <f aca="false" ca="false" dt2D="false" dtr="false" t="normal">SUM(N768:R768)</f>
        <v>18779722.04</v>
      </c>
      <c r="N768" s="15" t="n"/>
      <c r="O768" s="15" t="n"/>
      <c r="P768" s="15" t="n"/>
      <c r="Q768" s="15" t="n">
        <v>1839504.17</v>
      </c>
      <c r="R768" s="15" t="n">
        <v>16940217.87</v>
      </c>
      <c r="S768" s="15" t="n"/>
      <c r="T768" s="15" t="n"/>
      <c r="U768" s="15" t="n"/>
      <c r="V768" s="15" t="n">
        <f aca="false" ca="false" dt2D="false" dtr="false" t="normal">$M768/($J768+$K768)</f>
        <v>5639.13280984911</v>
      </c>
      <c r="W768" s="15" t="n">
        <f aca="false" ca="false" dt2D="false" dtr="false" t="normal">$M768/($J768+$K768)</f>
        <v>5639.13280984911</v>
      </c>
      <c r="X768" s="12" t="n">
        <v>2027</v>
      </c>
      <c r="Y768" s="15" t="n"/>
      <c r="Z768" s="28" t="n">
        <f aca="false" ca="false" dt2D="false" dtr="false" t="normal">AC768-R768</f>
        <v>2272707.4499999955</v>
      </c>
      <c r="AA768" s="30" t="n">
        <v>1199073.33</v>
      </c>
      <c r="AB768" s="30" t="n">
        <f aca="false" ca="false" dt2D="false" dtr="false" t="normal">+(J768*12.98+K768*25.97)*12</f>
        <v>640430.8439999999</v>
      </c>
      <c r="AC768" s="30" t="n">
        <f aca="false" ca="false" dt2D="false" dtr="false" t="normal">+(J768*12.98+K768*25.97)*12*30</f>
        <v>19212925.319999997</v>
      </c>
      <c r="AD768" s="33" t="n"/>
    </row>
    <row customHeight="true" ht="12.75" outlineLevel="0" r="769">
      <c r="A769" s="8" t="n">
        <f aca="false" ca="false" dt2D="false" dtr="false" t="normal">A768+1</f>
        <v>726</v>
      </c>
      <c r="B769" s="8" t="s">
        <v>192</v>
      </c>
      <c r="C769" s="54" t="s">
        <v>214</v>
      </c>
      <c r="D769" s="8" t="s">
        <v>247</v>
      </c>
      <c r="E769" s="56" t="s">
        <v>122</v>
      </c>
      <c r="F769" s="12" t="s">
        <v>5</v>
      </c>
      <c r="G769" s="12" t="n">
        <v>4</v>
      </c>
      <c r="H769" s="12" t="n">
        <v>6</v>
      </c>
      <c r="I769" s="56" t="n">
        <v>4959.9</v>
      </c>
      <c r="J769" s="56" t="n">
        <v>4959.9</v>
      </c>
      <c r="K769" s="56" t="n">
        <v>0</v>
      </c>
      <c r="L769" s="55" t="n">
        <v>203</v>
      </c>
      <c r="M769" s="15" t="n">
        <f aca="false" ca="false" dt2D="false" dtr="false" t="normal">SUM(N769:R769)</f>
        <v>2974301.38</v>
      </c>
      <c r="N769" s="15" t="n"/>
      <c r="O769" s="15" t="n"/>
      <c r="P769" s="15" t="n"/>
      <c r="Q769" s="15" t="n">
        <v>772554.02</v>
      </c>
      <c r="R769" s="15" t="n">
        <v>2201747.36</v>
      </c>
      <c r="S769" s="15" t="n"/>
      <c r="T769" s="15" t="n"/>
      <c r="U769" s="15" t="n"/>
      <c r="V769" s="15" t="n">
        <f aca="false" ca="false" dt2D="false" dtr="false" t="normal">$M769/($J769+$K769)</f>
        <v>599.6696264037581</v>
      </c>
      <c r="W769" s="15" t="n">
        <f aca="false" ca="false" dt2D="false" dtr="false" t="normal">$M769/($J769+$K769)</f>
        <v>599.6696264037581</v>
      </c>
      <c r="X769" s="12" t="n">
        <v>2027</v>
      </c>
      <c r="Y769" s="15" t="n"/>
      <c r="Z769" s="28" t="n">
        <f aca="false" ca="false" dt2D="false" dtr="false" t="normal">AC769-R769</f>
        <v>15987277.399999999</v>
      </c>
      <c r="AA769" s="30" t="n">
        <v>0</v>
      </c>
      <c r="AB769" s="30" t="n">
        <f aca="false" ca="false" dt2D="false" dtr="false" t="normal">+(J769*12.98+K769*25.97)*12</f>
        <v>772554.024</v>
      </c>
      <c r="AC769" s="30" t="n">
        <f aca="false" ca="false" dt2D="false" dtr="false" t="normal">+(J769*12.98+K769*25.97)*12*30-'[7]Лист1'!$AQ$574</f>
        <v>18189024.759999998</v>
      </c>
      <c r="AD769" s="33" t="n"/>
    </row>
    <row customHeight="true" ht="12.75" outlineLevel="0" r="770">
      <c r="A770" s="8" t="n">
        <f aca="false" ca="false" dt2D="false" dtr="false" t="normal">A769+1</f>
        <v>727</v>
      </c>
      <c r="B770" s="8" t="s">
        <v>192</v>
      </c>
      <c r="C770" s="54" t="s">
        <v>214</v>
      </c>
      <c r="D770" s="8" t="s">
        <v>248</v>
      </c>
      <c r="E770" s="56" t="s">
        <v>90</v>
      </c>
      <c r="F770" s="12" t="s">
        <v>5</v>
      </c>
      <c r="G770" s="12" t="n">
        <v>4</v>
      </c>
      <c r="H770" s="12" t="n">
        <v>4</v>
      </c>
      <c r="I770" s="56" t="n">
        <v>4040.3</v>
      </c>
      <c r="J770" s="56" t="n">
        <v>3442.7</v>
      </c>
      <c r="K770" s="56" t="n">
        <v>0</v>
      </c>
      <c r="L770" s="55" t="n">
        <v>150</v>
      </c>
      <c r="M770" s="15" t="n">
        <f aca="false" ca="false" dt2D="false" dtr="false" t="normal">SUM(N770:R770)</f>
        <v>2064482.63</v>
      </c>
      <c r="N770" s="15" t="n"/>
      <c r="O770" s="15" t="n"/>
      <c r="P770" s="15" t="n"/>
      <c r="Q770" s="15" t="n">
        <v>536234.95</v>
      </c>
      <c r="R770" s="15" t="n">
        <v>1528247.68</v>
      </c>
      <c r="S770" s="15" t="n"/>
      <c r="T770" s="15" t="n"/>
      <c r="U770" s="15" t="n"/>
      <c r="V770" s="15" t="n">
        <f aca="false" ca="false" dt2D="false" dtr="false" t="normal">$M770/($J770+$K770)</f>
        <v>599.6696284892671</v>
      </c>
      <c r="W770" s="15" t="n">
        <f aca="false" ca="false" dt2D="false" dtr="false" t="normal">$M770/($J770+$K770)</f>
        <v>599.6696284892671</v>
      </c>
      <c r="X770" s="12" t="n">
        <v>2027</v>
      </c>
      <c r="Y770" s="15" t="n"/>
      <c r="Z770" s="28" t="n">
        <f aca="false" ca="false" dt2D="false" dtr="false" t="normal">AC770-R770</f>
        <v>11084940.270000003</v>
      </c>
      <c r="AA770" s="30" t="n">
        <v>0</v>
      </c>
      <c r="AB770" s="30" t="n">
        <f aca="false" ca="false" dt2D="false" dtr="false" t="normal">+(J770*12.98+K770*25.97)*12</f>
        <v>536234.952</v>
      </c>
      <c r="AC770" s="30" t="n">
        <f aca="false" ca="false" dt2D="false" dtr="false" t="normal">+(J770*12.98+K770*25.97)*12*30-'[7]Лист1'!$AQ$575</f>
        <v>12613187.950000003</v>
      </c>
      <c r="AD770" s="33" t="n"/>
    </row>
    <row customHeight="true" ht="12.75" outlineLevel="0" r="771">
      <c r="A771" s="8" t="n">
        <f aca="false" ca="false" dt2D="false" dtr="false" t="normal">A770+1</f>
        <v>728</v>
      </c>
      <c r="B771" s="8" t="n">
        <f aca="false" ca="false" dt2D="false" dtr="false" t="normal">+B768+1</f>
        <v>82</v>
      </c>
      <c r="C771" s="54" t="s">
        <v>214</v>
      </c>
      <c r="D771" s="8" t="s">
        <v>255</v>
      </c>
      <c r="E771" s="56" t="s">
        <v>264</v>
      </c>
      <c r="F771" s="12" t="s">
        <v>5</v>
      </c>
      <c r="G771" s="12" t="n">
        <v>4</v>
      </c>
      <c r="H771" s="12" t="n">
        <v>6</v>
      </c>
      <c r="I771" s="56" t="n">
        <v>5045</v>
      </c>
      <c r="J771" s="56" t="n">
        <v>5045</v>
      </c>
      <c r="K771" s="56" t="n">
        <v>0</v>
      </c>
      <c r="L771" s="55" t="n">
        <v>218</v>
      </c>
      <c r="M771" s="15" t="n">
        <f aca="false" ca="false" dt2D="false" dtr="false" t="normal">SUM(N771:R771)</f>
        <v>38340929.22</v>
      </c>
      <c r="N771" s="15" t="n"/>
      <c r="O771" s="15" t="n">
        <v>9722985.17</v>
      </c>
      <c r="P771" s="15" t="n"/>
      <c r="Q771" s="15" t="n">
        <v>5043668.05</v>
      </c>
      <c r="R771" s="15" t="n">
        <v>23574276</v>
      </c>
      <c r="S771" s="15" t="n"/>
      <c r="T771" s="15" t="n"/>
      <c r="U771" s="15" t="n"/>
      <c r="V771" s="15" t="n">
        <f aca="false" ca="false" dt2D="false" dtr="false" t="normal">$M771/($J771+$K771)</f>
        <v>7599.787754212091</v>
      </c>
      <c r="W771" s="15" t="n">
        <f aca="false" ca="false" dt2D="false" dtr="false" t="normal">$M771/($J771+$K771)</f>
        <v>7599.787754212091</v>
      </c>
      <c r="X771" s="12" t="n">
        <v>2027</v>
      </c>
      <c r="Y771" s="15" t="n"/>
      <c r="Z771" s="28" t="n">
        <f aca="false" ca="false" dt2D="false" dtr="false" t="normal">AC771-R771</f>
        <v>0</v>
      </c>
      <c r="AA771" s="30" t="n">
        <v>4257858.85</v>
      </c>
      <c r="AB771" s="30" t="n">
        <f aca="false" ca="false" dt2D="false" dtr="false" t="normal">+(J771*12.98+K771*25.97)*12</f>
        <v>785809.2</v>
      </c>
      <c r="AC771" s="30" t="n">
        <f aca="false" ca="false" dt2D="false" dtr="false" t="normal">+(J771*12.98+K771*25.97)*12*30</f>
        <v>23574276</v>
      </c>
      <c r="AD771" s="33" t="n"/>
    </row>
    <row customHeight="true" ht="12.75" outlineLevel="0" r="772">
      <c r="A772" s="8" t="n">
        <f aca="false" ca="false" dt2D="false" dtr="false" t="normal">A771+1</f>
        <v>729</v>
      </c>
      <c r="B772" s="8" t="n">
        <f aca="false" ca="false" dt2D="false" dtr="false" t="normal">+B771+1</f>
        <v>83</v>
      </c>
      <c r="C772" s="54" t="s">
        <v>214</v>
      </c>
      <c r="D772" s="8" t="s">
        <v>258</v>
      </c>
      <c r="E772" s="56" t="s">
        <v>225</v>
      </c>
      <c r="F772" s="12" t="s">
        <v>5</v>
      </c>
      <c r="G772" s="12" t="n">
        <v>4</v>
      </c>
      <c r="H772" s="12" t="n">
        <v>4</v>
      </c>
      <c r="I772" s="56" t="n">
        <v>3363.2</v>
      </c>
      <c r="J772" s="56" t="n">
        <v>3294.1</v>
      </c>
      <c r="K772" s="56" t="n">
        <v>69.0999999999999</v>
      </c>
      <c r="L772" s="55" t="n">
        <v>114</v>
      </c>
      <c r="M772" s="15" t="n">
        <f aca="false" ca="false" dt2D="false" dtr="false" t="normal">SUM(N772:R772)</f>
        <v>23542797.28</v>
      </c>
      <c r="N772" s="15" t="n"/>
      <c r="O772" s="15" t="n">
        <v>4488771.6</v>
      </c>
      <c r="P772" s="15" t="n"/>
      <c r="Q772" s="15" t="n">
        <v>3349442.56</v>
      </c>
      <c r="R772" s="15" t="n">
        <v>15704583.12</v>
      </c>
      <c r="S772" s="15" t="n"/>
      <c r="T772" s="15" t="n"/>
      <c r="U772" s="15" t="n"/>
      <c r="V772" s="15" t="n">
        <f aca="false" ca="false" dt2D="false" dtr="false" t="normal">$M772/($J772+$K772)</f>
        <v>7000.118125594672</v>
      </c>
      <c r="W772" s="15" t="n">
        <f aca="false" ca="false" dt2D="false" dtr="false" t="normal">$M772/($J772+$K772)</f>
        <v>7000.118125594672</v>
      </c>
      <c r="X772" s="12" t="n">
        <v>2027</v>
      </c>
      <c r="Y772" s="15" t="n"/>
      <c r="Z772" s="28" t="n">
        <f aca="false" ca="false" dt2D="false" dtr="false" t="normal">AC772-R772</f>
        <v>0</v>
      </c>
      <c r="AA772" s="30" t="n">
        <v>2825956.46</v>
      </c>
      <c r="AB772" s="30" t="n">
        <f aca="false" ca="false" dt2D="false" dtr="false" t="normal">+(J772*12.71+K772*25.41)*12</f>
        <v>523486.10399999993</v>
      </c>
      <c r="AC772" s="30" t="n">
        <f aca="false" ca="false" dt2D="false" dtr="false" t="normal">+(J772*12.71+K772*25.41)*12*30</f>
        <v>15704583.119999997</v>
      </c>
      <c r="AD772" s="33" t="n"/>
    </row>
    <row customHeight="true" ht="12.75" outlineLevel="0" r="773">
      <c r="A773" s="8" t="n">
        <f aca="false" ca="false" dt2D="false" dtr="false" t="normal">A772+1</f>
        <v>730</v>
      </c>
      <c r="B773" s="8" t="n">
        <f aca="false" ca="false" dt2D="false" dtr="false" t="normal">+B772+1</f>
        <v>84</v>
      </c>
      <c r="C773" s="54" t="s">
        <v>214</v>
      </c>
      <c r="D773" s="8" t="s">
        <v>280</v>
      </c>
      <c r="E773" s="56" t="s">
        <v>152</v>
      </c>
      <c r="F773" s="12" t="s">
        <v>5</v>
      </c>
      <c r="G773" s="12" t="n">
        <v>9</v>
      </c>
      <c r="H773" s="12" t="n">
        <v>1</v>
      </c>
      <c r="I773" s="56" t="n">
        <v>2018.8</v>
      </c>
      <c r="J773" s="56" t="n">
        <v>1894.7</v>
      </c>
      <c r="K773" s="56" t="n">
        <v>124.1</v>
      </c>
      <c r="L773" s="55" t="n">
        <v>74</v>
      </c>
      <c r="M773" s="15" t="n">
        <f aca="false" ca="false" dt2D="false" dtr="false" t="normal">SUM(N773:R773)</f>
        <v>14272950.010000002</v>
      </c>
      <c r="N773" s="15" t="n"/>
      <c r="O773" s="15" t="n"/>
      <c r="P773" s="15" t="n"/>
      <c r="Q773" s="15" t="n">
        <v>2753549.96</v>
      </c>
      <c r="R773" s="15" t="n">
        <v>11519400.05</v>
      </c>
      <c r="S773" s="15" t="n"/>
      <c r="T773" s="15" t="n"/>
      <c r="U773" s="15" t="n"/>
      <c r="V773" s="15" t="n">
        <f aca="false" ca="false" dt2D="false" dtr="false" t="normal">$M773/($J773+$K773)</f>
        <v>7070.01684664157</v>
      </c>
      <c r="W773" s="15" t="n">
        <f aca="false" ca="false" dt2D="false" dtr="false" t="normal">$M773/($J773+$K773)</f>
        <v>7070.01684664157</v>
      </c>
      <c r="X773" s="12" t="n">
        <v>2027</v>
      </c>
      <c r="Y773" s="15" t="n"/>
      <c r="Z773" s="28" t="n">
        <f aca="false" ca="false" dt2D="false" dtr="false" t="normal">AC773-R773</f>
        <v>1279760.9499999974</v>
      </c>
      <c r="AA773" s="30" t="n">
        <v>2326911.26</v>
      </c>
      <c r="AB773" s="30" t="n">
        <f aca="false" ca="false" dt2D="false" dtr="false" t="normal">+(J773*16.89+K773*28.62)*12</f>
        <v>426638.69999999995</v>
      </c>
      <c r="AC773" s="30" t="n">
        <f aca="false" ca="false" dt2D="false" dtr="false" t="normal">+(J773*16.89+K773*28.62)*12*30</f>
        <v>12799160.999999998</v>
      </c>
      <c r="AD773" s="33" t="n"/>
    </row>
    <row customHeight="true" ht="12.75" outlineLevel="0" r="774">
      <c r="A774" s="8" t="n">
        <f aca="false" ca="false" dt2D="false" dtr="false" t="normal">A773+1</f>
        <v>731</v>
      </c>
      <c r="B774" s="8" t="n">
        <f aca="false" ca="false" dt2D="false" dtr="false" t="normal">+B773+1</f>
        <v>85</v>
      </c>
      <c r="C774" s="54" t="s">
        <v>214</v>
      </c>
      <c r="D774" s="8" t="s">
        <v>282</v>
      </c>
      <c r="E774" s="56" t="s">
        <v>283</v>
      </c>
      <c r="F774" s="12" t="s">
        <v>5</v>
      </c>
      <c r="G774" s="12" t="n">
        <v>5</v>
      </c>
      <c r="H774" s="12" t="n">
        <v>4</v>
      </c>
      <c r="I774" s="56" t="n">
        <v>3251.9</v>
      </c>
      <c r="J774" s="56" t="n">
        <v>3251.9</v>
      </c>
      <c r="K774" s="56" t="n">
        <v>0</v>
      </c>
      <c r="L774" s="55" t="n">
        <v>162</v>
      </c>
      <c r="M774" s="15" t="n">
        <f aca="false" ca="false" dt2D="false" dtr="false" t="normal">SUM(N774:R774)</f>
        <v>6481946.010000001</v>
      </c>
      <c r="N774" s="15" t="n"/>
      <c r="O774" s="15" t="n"/>
      <c r="P774" s="15" t="n"/>
      <c r="Q774" s="15" t="n">
        <v>506515.94</v>
      </c>
      <c r="R774" s="15" t="n">
        <v>5975430.07</v>
      </c>
      <c r="S774" s="15" t="n"/>
      <c r="T774" s="15" t="n"/>
      <c r="U774" s="15" t="n"/>
      <c r="V774" s="15" t="n">
        <f aca="false" ca="false" dt2D="false" dtr="false" t="normal">$M774/($J774+$K774)</f>
        <v>1993.279624219687</v>
      </c>
      <c r="W774" s="15" t="n">
        <f aca="false" ca="false" dt2D="false" dtr="false" t="normal">$M774/($J774+$K774)</f>
        <v>1993.279624219687</v>
      </c>
      <c r="X774" s="12" t="n">
        <v>2027</v>
      </c>
      <c r="Y774" s="15" t="n"/>
      <c r="Z774" s="28" t="n">
        <f aca="false" ca="false" dt2D="false" dtr="false" t="normal">AC774-R774</f>
        <v>8304513.869999999</v>
      </c>
      <c r="AA774" s="30" t="n">
        <v>0</v>
      </c>
      <c r="AB774" s="30" t="n">
        <f aca="false" ca="false" dt2D="false" dtr="false" t="normal">+(J774*12.98+K774*25.97)*12</f>
        <v>506515.944</v>
      </c>
      <c r="AC774" s="30" t="n">
        <f aca="false" ca="false" dt2D="false" dtr="false" t="normal">+(J774*12.98+K774*25.97)*12*30-'[7]Лист1'!$AQ$584</f>
        <v>14279943.94</v>
      </c>
      <c r="AD774" s="33" t="n"/>
    </row>
    <row customHeight="true" ht="12.75" outlineLevel="0" r="775">
      <c r="A775" s="8" t="n">
        <f aca="false" ca="false" dt2D="false" dtr="false" t="normal">A774+1</f>
        <v>732</v>
      </c>
      <c r="B775" s="8" t="n">
        <f aca="false" ca="false" dt2D="false" dtr="false" t="normal">+B774+1</f>
        <v>86</v>
      </c>
      <c r="C775" s="54" t="s">
        <v>214</v>
      </c>
      <c r="D775" s="8" t="s">
        <v>285</v>
      </c>
      <c r="E775" s="56" t="s">
        <v>157</v>
      </c>
      <c r="F775" s="12" t="s">
        <v>5</v>
      </c>
      <c r="G775" s="12" t="n">
        <v>4</v>
      </c>
      <c r="H775" s="12" t="n">
        <v>6</v>
      </c>
      <c r="I775" s="56" t="n">
        <v>4892.2</v>
      </c>
      <c r="J775" s="56" t="n">
        <v>4892.2</v>
      </c>
      <c r="K775" s="56" t="n">
        <v>0</v>
      </c>
      <c r="L775" s="55" t="n">
        <v>201</v>
      </c>
      <c r="M775" s="15" t="n">
        <f aca="false" ca="false" dt2D="false" dtr="false" t="normal">SUM(N775:R775)</f>
        <v>31927145.93</v>
      </c>
      <c r="N775" s="15" t="n"/>
      <c r="O775" s="15" t="n">
        <v>5879630.72</v>
      </c>
      <c r="P775" s="15" t="n"/>
      <c r="Q775" s="15" t="n">
        <v>3662764.89</v>
      </c>
      <c r="R775" s="15" t="n">
        <v>22384750.32</v>
      </c>
      <c r="S775" s="15" t="n"/>
      <c r="T775" s="15" t="n"/>
      <c r="U775" s="15" t="n"/>
      <c r="V775" s="15" t="n">
        <f aca="false" ca="false" dt2D="false" dtr="false" t="normal">$M775/($J775+$K775)</f>
        <v>6526.132604963002</v>
      </c>
      <c r="W775" s="15" t="n">
        <f aca="false" ca="false" dt2D="false" dtr="false" t="normal">$M775/($J775+$K775)</f>
        <v>6526.132604963002</v>
      </c>
      <c r="X775" s="12" t="n">
        <v>2027</v>
      </c>
      <c r="Y775" s="15" t="n"/>
      <c r="Z775" s="28" t="n">
        <f aca="false" ca="false" dt2D="false" dtr="false" t="normal">AC775-R775</f>
        <v>0</v>
      </c>
      <c r="AA775" s="30" t="n">
        <v>2916606.55</v>
      </c>
      <c r="AB775" s="30" t="n">
        <f aca="false" ca="false" dt2D="false" dtr="false" t="normal">+(J775*12.71+K775*25.41)*12</f>
        <v>746158.344</v>
      </c>
      <c r="AC775" s="30" t="n">
        <f aca="false" ca="false" dt2D="false" dtr="false" t="normal">+(J775*12.71+K775*25.41)*12*30</f>
        <v>22384750.32</v>
      </c>
      <c r="AD775" s="33" t="n"/>
    </row>
    <row customHeight="true" ht="12.75" outlineLevel="0" r="776">
      <c r="A776" s="8" t="n">
        <f aca="false" ca="false" dt2D="false" dtr="false" t="normal">A775+1</f>
        <v>733</v>
      </c>
      <c r="B776" s="8" t="n">
        <f aca="false" ca="false" dt2D="false" dtr="false" t="normal">+B775+1</f>
        <v>87</v>
      </c>
      <c r="C776" s="54" t="s">
        <v>214</v>
      </c>
      <c r="D776" s="8" t="s">
        <v>288</v>
      </c>
      <c r="E776" s="56" t="s">
        <v>152</v>
      </c>
      <c r="F776" s="12" t="s">
        <v>5</v>
      </c>
      <c r="G776" s="12" t="n">
        <v>5</v>
      </c>
      <c r="H776" s="12" t="n">
        <v>2</v>
      </c>
      <c r="I776" s="56" t="n">
        <v>1534.7</v>
      </c>
      <c r="J776" s="56" t="n">
        <v>1534.7</v>
      </c>
      <c r="K776" s="56" t="n">
        <v>0</v>
      </c>
      <c r="L776" s="55" t="n">
        <v>55</v>
      </c>
      <c r="M776" s="15" t="n">
        <f aca="false" ca="false" dt2D="false" dtr="false" t="normal">SUM(N776:R776)</f>
        <v>11663394.27</v>
      </c>
      <c r="N776" s="15" t="n"/>
      <c r="O776" s="15" t="n">
        <v>2954978.13</v>
      </c>
      <c r="P776" s="15" t="n"/>
      <c r="Q776" s="15" t="n">
        <v>1537069.98</v>
      </c>
      <c r="R776" s="15" t="n">
        <v>7171346.16</v>
      </c>
      <c r="S776" s="15" t="n"/>
      <c r="T776" s="15" t="n"/>
      <c r="U776" s="15" t="n"/>
      <c r="V776" s="15" t="n">
        <f aca="false" ca="false" dt2D="false" dtr="false" t="normal">$M776/($J776+$K776)</f>
        <v>7599.7877565648005</v>
      </c>
      <c r="W776" s="15" t="n">
        <f aca="false" ca="false" dt2D="false" dtr="false" t="normal">$M776/($J776+$K776)</f>
        <v>7599.7877565648005</v>
      </c>
      <c r="X776" s="12" t="n">
        <v>2027</v>
      </c>
      <c r="Y776" s="15" t="n"/>
      <c r="Z776" s="28" t="n">
        <f aca="false" ca="false" dt2D="false" dtr="false" t="normal">AC776-R776</f>
        <v>0</v>
      </c>
      <c r="AA776" s="30" t="n">
        <v>1298025.11</v>
      </c>
      <c r="AB776" s="30" t="n">
        <f aca="false" ca="false" dt2D="false" dtr="false" t="normal">+(J776*12.98+K776*25.97)*12</f>
        <v>239044.87200000003</v>
      </c>
      <c r="AC776" s="30" t="n">
        <f aca="false" ca="false" dt2D="false" dtr="false" t="normal">+(J776*12.98+K776*25.97)*12*30</f>
        <v>7171346.160000001</v>
      </c>
      <c r="AD776" s="33" t="n"/>
    </row>
    <row customHeight="true" ht="12.75" outlineLevel="0" r="777">
      <c r="A777" s="8" t="n">
        <f aca="false" ca="false" dt2D="false" dtr="false" t="normal">A776+1</f>
        <v>734</v>
      </c>
      <c r="B777" s="8" t="n">
        <f aca="false" ca="false" dt2D="false" dtr="false" t="normal">+B776+1</f>
        <v>88</v>
      </c>
      <c r="C777" s="54" t="s">
        <v>214</v>
      </c>
      <c r="D777" s="8" t="s">
        <v>290</v>
      </c>
      <c r="E777" s="56" t="s">
        <v>291</v>
      </c>
      <c r="F777" s="12" t="s">
        <v>5</v>
      </c>
      <c r="G777" s="12" t="n">
        <v>7</v>
      </c>
      <c r="H777" s="12" t="n">
        <v>1</v>
      </c>
      <c r="I777" s="56" t="n">
        <v>1782.5</v>
      </c>
      <c r="J777" s="56" t="n">
        <v>1703.8</v>
      </c>
      <c r="K777" s="56" t="n">
        <v>78.7</v>
      </c>
      <c r="L777" s="55" t="n">
        <v>74</v>
      </c>
      <c r="M777" s="15" t="n">
        <f aca="false" ca="false" dt2D="false" dtr="false" t="normal">SUM(N777:R777)</f>
        <v>3591360</v>
      </c>
      <c r="N777" s="15" t="n"/>
      <c r="O777" s="15" t="n"/>
      <c r="P777" s="15" t="n"/>
      <c r="Q777" s="15" t="n">
        <v>2100344.6</v>
      </c>
      <c r="R777" s="15" t="n">
        <v>1491015.4</v>
      </c>
      <c r="S777" s="15" t="n"/>
      <c r="T777" s="15" t="n"/>
      <c r="U777" s="15" t="n"/>
      <c r="V777" s="15" t="n">
        <f aca="false" ca="false" dt2D="false" dtr="false" t="normal">$M777/($J777+$K777)</f>
        <v>2014.788218793829</v>
      </c>
      <c r="W777" s="15" t="n">
        <f aca="false" ca="false" dt2D="false" dtr="false" t="normal">$M777/($J777+$K777)</f>
        <v>2014.788218793829</v>
      </c>
      <c r="X777" s="12" t="n">
        <v>2027</v>
      </c>
      <c r="Y777" s="15" t="n"/>
      <c r="Z777" s="28" t="n">
        <f aca="false" ca="false" dt2D="false" dtr="false" t="normal">AC777-R777</f>
        <v>9679631.959999999</v>
      </c>
      <c r="AA777" s="30" t="n">
        <v>1727989.69</v>
      </c>
      <c r="AB777" s="30" t="n">
        <f aca="false" ca="false" dt2D="false" dtr="false" t="normal">+(J777*16.89+K777*28.62)*12</f>
        <v>372354.912</v>
      </c>
      <c r="AC777" s="30" t="n">
        <f aca="false" ca="false" dt2D="false" dtr="false" t="normal">+(J777*16.89+K777*28.62)*12*30</f>
        <v>11170647.36</v>
      </c>
      <c r="AD777" s="33" t="n"/>
    </row>
    <row customHeight="true" ht="12.75" outlineLevel="0" r="778">
      <c r="A778" s="8" t="n">
        <f aca="false" ca="false" dt2D="false" dtr="false" t="normal">A777+1</f>
        <v>735</v>
      </c>
      <c r="B778" s="8" t="n">
        <f aca="false" ca="false" dt2D="false" dtr="false" t="normal">+B777+1</f>
        <v>89</v>
      </c>
      <c r="C778" s="54" t="s">
        <v>214</v>
      </c>
      <c r="D778" s="8" t="s">
        <v>293</v>
      </c>
      <c r="E778" s="56" t="s">
        <v>90</v>
      </c>
      <c r="F778" s="12" t="s">
        <v>5</v>
      </c>
      <c r="G778" s="12" t="n">
        <v>4</v>
      </c>
      <c r="H778" s="12" t="n">
        <v>4</v>
      </c>
      <c r="I778" s="56" t="n">
        <v>3406.6</v>
      </c>
      <c r="J778" s="56" t="n">
        <v>3406.6</v>
      </c>
      <c r="K778" s="56" t="n">
        <v>0</v>
      </c>
      <c r="L778" s="55" t="n">
        <v>175</v>
      </c>
      <c r="M778" s="15" t="n">
        <f aca="false" ca="false" dt2D="false" dtr="false" t="normal">SUM(N778:R778)</f>
        <v>4747471.82</v>
      </c>
      <c r="N778" s="15" t="n"/>
      <c r="O778" s="15" t="n">
        <v>1203364.14</v>
      </c>
      <c r="P778" s="15" t="n"/>
      <c r="Q778" s="15" t="n">
        <v>530612.02</v>
      </c>
      <c r="R778" s="15" t="n">
        <v>3013495.66</v>
      </c>
      <c r="S778" s="15" t="n"/>
      <c r="T778" s="15" t="n"/>
      <c r="U778" s="15" t="n"/>
      <c r="V778" s="15" t="n">
        <f aca="false" ca="false" dt2D="false" dtr="false" t="normal">$M778/($J778+$K778)</f>
        <v>1393.6099982387132</v>
      </c>
      <c r="W778" s="15" t="n">
        <f aca="false" ca="false" dt2D="false" dtr="false" t="normal">$M778/($J778+$K778)</f>
        <v>1393.6099982387132</v>
      </c>
      <c r="X778" s="12" t="n">
        <v>2027</v>
      </c>
      <c r="Y778" s="15" t="n"/>
      <c r="Z778" s="28" t="n">
        <f aca="false" ca="false" dt2D="false" dtr="false" t="normal">AC778-R778</f>
        <v>0</v>
      </c>
      <c r="AA778" s="30" t="n">
        <v>0</v>
      </c>
      <c r="AB778" s="30" t="n">
        <f aca="false" ca="false" dt2D="false" dtr="false" t="normal">+(J778*12.98+K778*25.97)*12</f>
        <v>530612.016</v>
      </c>
      <c r="AC778" s="30" t="n">
        <f aca="false" ca="false" dt2D="false" dtr="false" t="normal">+(J778*12.98+K778*25.97)*12*30-'[7]Лист1'!$AQ$592</f>
        <v>3013495.6599999983</v>
      </c>
      <c r="AD778" s="33" t="n"/>
    </row>
    <row customHeight="true" ht="12.75" outlineLevel="0" r="779">
      <c r="A779" s="8" t="n">
        <f aca="false" ca="false" dt2D="false" dtr="false" t="normal">A778+1</f>
        <v>736</v>
      </c>
      <c r="B779" s="8" t="n">
        <f aca="false" ca="false" dt2D="false" dtr="false" t="normal">+B778+1</f>
        <v>90</v>
      </c>
      <c r="C779" s="106" t="s">
        <v>214</v>
      </c>
      <c r="D779" s="8" t="s">
        <v>295</v>
      </c>
      <c r="E779" s="55" t="s">
        <v>170</v>
      </c>
      <c r="F779" s="12" t="s">
        <v>5</v>
      </c>
      <c r="G779" s="12" t="n">
        <v>5</v>
      </c>
      <c r="H779" s="12" t="n">
        <v>4</v>
      </c>
      <c r="I779" s="56" t="n">
        <v>4306.9</v>
      </c>
      <c r="J779" s="56" t="n">
        <v>4306.9</v>
      </c>
      <c r="K779" s="56" t="n">
        <v>0</v>
      </c>
      <c r="L779" s="55" t="n">
        <v>207</v>
      </c>
      <c r="M779" s="15" t="n">
        <f aca="false" ca="false" dt2D="false" dtr="false" t="normal">SUM(N779:S779)</f>
        <v>2440106.5</v>
      </c>
      <c r="N779" s="15" t="n"/>
      <c r="O779" s="15" t="n"/>
      <c r="P779" s="15" t="n"/>
      <c r="Q779" s="15" t="n">
        <v>2440106.5</v>
      </c>
      <c r="R779" s="15" t="n">
        <v>0</v>
      </c>
      <c r="S779" s="15" t="n"/>
      <c r="T779" s="15" t="n"/>
      <c r="U779" s="15" t="n"/>
      <c r="V779" s="15" t="n">
        <f aca="false" ca="false" dt2D="false" dtr="false" t="normal">$M779/($J779+$K779)</f>
        <v>566.5575007546031</v>
      </c>
      <c r="W779" s="15" t="n">
        <f aca="false" ca="false" dt2D="false" dtr="false" t="normal">$M779/($J779+$K779)</f>
        <v>566.5575007546031</v>
      </c>
      <c r="X779" s="12" t="n">
        <v>2025</v>
      </c>
      <c r="Y779" s="12" t="n"/>
      <c r="Z779" s="28" t="n">
        <f aca="false" ca="false" dt2D="false" dtr="false" t="normal">AC779-R779</f>
        <v>20125282.32</v>
      </c>
      <c r="AA779" s="30" t="n">
        <v>3602166.73</v>
      </c>
      <c r="AB779" s="30" t="n">
        <f aca="false" ca="false" dt2D="false" dtr="false" t="normal">+(J779*12.98+K779*25.97)*12</f>
        <v>670842.744</v>
      </c>
      <c r="AC779" s="30" t="n">
        <f aca="false" ca="false" dt2D="false" dtr="false" t="normal">+(J779*12.98+K779*25.97)*12*30</f>
        <v>20125282.32</v>
      </c>
      <c r="AG779" s="57" t="n"/>
      <c r="AJ779" s="57" t="n"/>
    </row>
    <row customHeight="true" ht="12.75" outlineLevel="0" r="780">
      <c r="A780" s="8" t="n">
        <f aca="false" ca="false" dt2D="false" dtr="false" t="normal">A779+1</f>
        <v>737</v>
      </c>
      <c r="B780" s="8" t="n">
        <f aca="false" ca="false" dt2D="false" dtr="false" t="normal">+B779+1</f>
        <v>91</v>
      </c>
      <c r="C780" s="54" t="s">
        <v>214</v>
      </c>
      <c r="D780" s="8" t="s">
        <v>297</v>
      </c>
      <c r="E780" s="56" t="s">
        <v>164</v>
      </c>
      <c r="F780" s="12" t="s">
        <v>5</v>
      </c>
      <c r="G780" s="12" t="n">
        <v>9</v>
      </c>
      <c r="H780" s="12" t="n">
        <v>2</v>
      </c>
      <c r="I780" s="56" t="n">
        <v>4412</v>
      </c>
      <c r="J780" s="56" t="n">
        <v>4412</v>
      </c>
      <c r="K780" s="56" t="n">
        <v>0</v>
      </c>
      <c r="L780" s="55" t="n">
        <v>183</v>
      </c>
      <c r="M780" s="15" t="n">
        <f aca="false" ca="false" dt2D="false" dtr="false" t="normal">SUM(N780:R780)</f>
        <v>31192914.319999993</v>
      </c>
      <c r="N780" s="15" t="n"/>
      <c r="O780" s="15" t="n">
        <v>4379934.42999999</v>
      </c>
      <c r="P780" s="15" t="n"/>
      <c r="Q780" s="15" t="n">
        <v>2730473.73</v>
      </c>
      <c r="R780" s="15" t="n">
        <v>24082506.16</v>
      </c>
      <c r="S780" s="15" t="n"/>
      <c r="T780" s="15" t="n"/>
      <c r="U780" s="15" t="n"/>
      <c r="V780" s="15" t="n">
        <f aca="false" ca="false" dt2D="false" dtr="false" t="normal">$M780/($J780+$K780)</f>
        <v>7070.016844968267</v>
      </c>
      <c r="W780" s="15" t="n">
        <f aca="false" ca="false" dt2D="false" dtr="false" t="normal">$M780/($J780+$K780)</f>
        <v>7070.016844968267</v>
      </c>
      <c r="X780" s="12" t="n">
        <v>2027</v>
      </c>
      <c r="Y780" s="15" t="n"/>
      <c r="Z780" s="28" t="n">
        <f aca="false" ca="false" dt2D="false" dtr="false" t="normal">AC780-R780</f>
        <v>2744218.6400000043</v>
      </c>
      <c r="AA780" s="30" t="n">
        <v>1836249.57</v>
      </c>
      <c r="AB780" s="30" t="n">
        <f aca="false" ca="false" dt2D="false" dtr="false" t="normal">+(J780*16.89+K780*28.62)*12</f>
        <v>894224.1600000001</v>
      </c>
      <c r="AC780" s="30" t="n">
        <f aca="false" ca="false" dt2D="false" dtr="false" t="normal">+(J780*16.89+K780*28.62)*12*30</f>
        <v>26826724.800000004</v>
      </c>
      <c r="AD780" s="33" t="n"/>
    </row>
    <row customHeight="true" ht="12.75" outlineLevel="0" r="781">
      <c r="A781" s="8" t="n">
        <f aca="false" ca="false" dt2D="false" dtr="false" t="normal">A780+1</f>
        <v>738</v>
      </c>
      <c r="B781" s="8" t="n">
        <f aca="false" ca="false" dt2D="false" dtr="false" t="normal">+B780+1</f>
        <v>92</v>
      </c>
      <c r="C781" s="54" t="s">
        <v>214</v>
      </c>
      <c r="D781" s="8" t="s">
        <v>301</v>
      </c>
      <c r="E781" s="56" t="s">
        <v>140</v>
      </c>
      <c r="F781" s="12" t="s">
        <v>5</v>
      </c>
      <c r="G781" s="12" t="n">
        <v>5</v>
      </c>
      <c r="H781" s="12" t="n">
        <v>2</v>
      </c>
      <c r="I781" s="56" t="n">
        <v>2443.9</v>
      </c>
      <c r="J781" s="56" t="n">
        <v>2443.9</v>
      </c>
      <c r="K781" s="56" t="n">
        <v>0</v>
      </c>
      <c r="L781" s="55" t="n">
        <v>97</v>
      </c>
      <c r="M781" s="15" t="n">
        <f aca="false" ca="false" dt2D="false" dtr="false" t="normal">SUM(N781:R781)</f>
        <v>1465532.6</v>
      </c>
      <c r="N781" s="15" t="n"/>
      <c r="O781" s="15" t="n"/>
      <c r="P781" s="15" t="n"/>
      <c r="Q781" s="15" t="n">
        <v>380661.86</v>
      </c>
      <c r="R781" s="15" t="n">
        <v>1084870.74</v>
      </c>
      <c r="S781" s="15" t="n"/>
      <c r="T781" s="15" t="n"/>
      <c r="U781" s="15" t="n"/>
      <c r="V781" s="15" t="n">
        <f aca="false" ca="false" dt2D="false" dtr="false" t="normal">$M781/($J781+$K781)</f>
        <v>599.6696264167929</v>
      </c>
      <c r="W781" s="15" t="n">
        <f aca="false" ca="false" dt2D="false" dtr="false" t="normal">$M781/($J781+$K781)</f>
        <v>599.6696264167929</v>
      </c>
      <c r="X781" s="12" t="n">
        <v>2027</v>
      </c>
      <c r="Y781" s="15" t="n"/>
      <c r="Z781" s="28" t="n">
        <f aca="false" ca="false" dt2D="false" dtr="false" t="normal">AC781-R781</f>
        <v>2746804.080000002</v>
      </c>
      <c r="AA781" s="30" t="n">
        <v>0</v>
      </c>
      <c r="AB781" s="30" t="n">
        <f aca="false" ca="false" dt2D="false" dtr="false" t="normal">+(J781*12.98+K781*25.97)*12</f>
        <v>380661.86400000006</v>
      </c>
      <c r="AC781" s="30" t="n">
        <f aca="false" ca="false" dt2D="false" dtr="false" t="normal">+(J781*12.98+K781*25.97)*12*30-'[7]Лист1'!$AQ$627</f>
        <v>3831674.820000002</v>
      </c>
      <c r="AD781" s="33" t="n"/>
    </row>
    <row customHeight="true" ht="12.75" outlineLevel="0" r="782">
      <c r="A782" s="8" t="n">
        <f aca="false" ca="false" dt2D="false" dtr="false" t="normal">A781+1</f>
        <v>739</v>
      </c>
      <c r="B782" s="8" t="n">
        <f aca="false" ca="false" dt2D="false" dtr="false" t="normal">+B781+1</f>
        <v>93</v>
      </c>
      <c r="C782" s="54" t="s">
        <v>214</v>
      </c>
      <c r="D782" s="8" t="s">
        <v>303</v>
      </c>
      <c r="E782" s="56" t="s">
        <v>228</v>
      </c>
      <c r="F782" s="12" t="s">
        <v>5</v>
      </c>
      <c r="G782" s="12" t="n">
        <v>5</v>
      </c>
      <c r="H782" s="12" t="n">
        <v>4</v>
      </c>
      <c r="I782" s="56" t="n">
        <v>3068</v>
      </c>
      <c r="J782" s="56" t="n">
        <v>2483.8</v>
      </c>
      <c r="K782" s="56" t="n">
        <v>584.2</v>
      </c>
      <c r="L782" s="55" t="n">
        <v>142</v>
      </c>
      <c r="M782" s="15" t="n">
        <f aca="false" ca="false" dt2D="false" dtr="false" t="normal">SUM(N782:R782)</f>
        <v>17658685.42</v>
      </c>
      <c r="N782" s="15" t="n"/>
      <c r="O782" s="15" t="n">
        <v>6411226.63</v>
      </c>
      <c r="P782" s="15" t="n"/>
      <c r="Q782" s="15" t="n">
        <v>556963.44</v>
      </c>
      <c r="R782" s="15" t="n">
        <v>10690495.35</v>
      </c>
      <c r="S782" s="15" t="n"/>
      <c r="T782" s="15" t="n"/>
      <c r="U782" s="15" t="n"/>
      <c r="V782" s="15" t="n">
        <f aca="false" ca="false" dt2D="false" dtr="false" t="normal">$M782/($J782+$K782)</f>
        <v>5755.764478487615</v>
      </c>
      <c r="W782" s="15" t="n">
        <f aca="false" ca="false" dt2D="false" dtr="false" t="normal">$M782/($J782+$K782)</f>
        <v>5755.764478487615</v>
      </c>
      <c r="X782" s="12" t="n">
        <v>2027</v>
      </c>
      <c r="Y782" s="15" t="n"/>
      <c r="Z782" s="28" t="n">
        <f aca="false" ca="false" dt2D="false" dtr="false" t="normal">AC782-R782</f>
        <v>0</v>
      </c>
      <c r="AA782" s="30" t="n">
        <v>0</v>
      </c>
      <c r="AB782" s="30" t="n">
        <f aca="false" ca="false" dt2D="false" dtr="false" t="normal">+(J782*12.71+K782*25.41)*12</f>
        <v>556963.4400000002</v>
      </c>
      <c r="AC782" s="30" t="n">
        <f aca="false" ca="false" dt2D="false" dtr="false" t="normal">+(J782*12.71+K782*25.41)*12*30-'[7]Лист1'!$AQ$630</f>
        <v>10690495.350000005</v>
      </c>
      <c r="AD782" s="33" t="n"/>
    </row>
    <row customHeight="true" ht="12.75" outlineLevel="0" r="783">
      <c r="A783" s="8" t="n">
        <f aca="false" ca="false" dt2D="false" dtr="false" t="normal">A782+1</f>
        <v>740</v>
      </c>
      <c r="B783" s="8" t="n">
        <f aca="false" ca="false" dt2D="false" dtr="false" t="normal">+B782+1</f>
        <v>94</v>
      </c>
      <c r="C783" s="54" t="s">
        <v>214</v>
      </c>
      <c r="D783" s="8" t="s">
        <v>281</v>
      </c>
      <c r="E783" s="56" t="s">
        <v>122</v>
      </c>
      <c r="F783" s="12" t="s">
        <v>5</v>
      </c>
      <c r="G783" s="12" t="n">
        <v>4</v>
      </c>
      <c r="H783" s="12" t="n">
        <v>4</v>
      </c>
      <c r="I783" s="56" t="n">
        <v>2799.6</v>
      </c>
      <c r="J783" s="56" t="n">
        <v>1950.2</v>
      </c>
      <c r="K783" s="56" t="n">
        <v>849.4</v>
      </c>
      <c r="L783" s="55" t="n">
        <v>97</v>
      </c>
      <c r="M783" s="15" t="n">
        <f aca="false" ca="false" dt2D="false" dtr="false" t="normal">SUM(N783:R783)</f>
        <v>16500018.129999999</v>
      </c>
      <c r="N783" s="15" t="n"/>
      <c r="O783" s="15" t="n">
        <v>2104372.68</v>
      </c>
      <c r="P783" s="15" t="n"/>
      <c r="Q783" s="15" t="n">
        <v>568470.17</v>
      </c>
      <c r="R783" s="15" t="n">
        <v>13827175.28</v>
      </c>
      <c r="S783" s="15" t="n"/>
      <c r="T783" s="15" t="n"/>
      <c r="U783" s="15" t="n"/>
      <c r="V783" s="15" t="n">
        <f aca="false" ca="false" dt2D="false" dtr="false" t="normal">$M783/($J783+$K783)</f>
        <v>5893.705575796542</v>
      </c>
      <c r="W783" s="15" t="n">
        <f aca="false" ca="false" dt2D="false" dtr="false" t="normal">$M783/($J783+$K783)</f>
        <v>5893.705575796542</v>
      </c>
      <c r="X783" s="12" t="n">
        <v>2027</v>
      </c>
      <c r="Y783" s="15" t="n"/>
      <c r="Z783" s="28" t="n">
        <f aca="false" ca="false" dt2D="false" dtr="false" t="normal">AC783-R783</f>
        <v>0</v>
      </c>
      <c r="AA783" s="30" t="n">
        <v>0</v>
      </c>
      <c r="AB783" s="30" t="n">
        <f aca="false" ca="false" dt2D="false" dtr="false" t="normal">+(J783*12.98+K783*25.97)*12</f>
        <v>568470.168</v>
      </c>
      <c r="AC783" s="30" t="n">
        <f aca="false" ca="false" dt2D="false" dtr="false" t="normal">+(J783*12.98+K783*25.97)*12*30-'[7]Лист1'!$AQ$638</f>
        <v>13827175.28</v>
      </c>
      <c r="AD783" s="33" t="n"/>
    </row>
    <row customHeight="true" ht="12.75" outlineLevel="0" r="784">
      <c r="A784" s="8" t="n">
        <f aca="false" ca="false" dt2D="false" dtr="false" t="normal">A783+1</f>
        <v>741</v>
      </c>
      <c r="B784" s="8" t="n">
        <f aca="false" ca="false" dt2D="false" dtr="false" t="normal">+B783+1</f>
        <v>95</v>
      </c>
      <c r="C784" s="54" t="s">
        <v>214</v>
      </c>
      <c r="D784" s="8" t="s">
        <v>306</v>
      </c>
      <c r="E784" s="56" t="s">
        <v>90</v>
      </c>
      <c r="F784" s="12" t="s">
        <v>5</v>
      </c>
      <c r="G784" s="12" t="n">
        <v>4</v>
      </c>
      <c r="H784" s="12" t="n">
        <v>6</v>
      </c>
      <c r="I784" s="56" t="n">
        <v>4929</v>
      </c>
      <c r="J784" s="56" t="n">
        <v>4929</v>
      </c>
      <c r="K784" s="56" t="n">
        <v>0</v>
      </c>
      <c r="L784" s="55" t="n">
        <v>214</v>
      </c>
      <c r="M784" s="15" t="n">
        <f aca="false" ca="false" dt2D="false" dtr="false" t="normal">SUM(N784:R784)</f>
        <v>16451496.09</v>
      </c>
      <c r="N784" s="15" t="n"/>
      <c r="O784" s="15" t="n"/>
      <c r="P784" s="15" t="n"/>
      <c r="Q784" s="15" t="n">
        <v>3755749.52</v>
      </c>
      <c r="R784" s="15" t="n">
        <v>12695746.57</v>
      </c>
      <c r="S784" s="15" t="n"/>
      <c r="T784" s="15" t="n"/>
      <c r="U784" s="15" t="n"/>
      <c r="V784" s="15" t="n">
        <f aca="false" ca="false" dt2D="false" dtr="false" t="normal">$M784/($J784+$K784)</f>
        <v>3337.6944796104685</v>
      </c>
      <c r="W784" s="15" t="n">
        <f aca="false" ca="false" dt2D="false" dtr="false" t="normal">$M784/($J784+$K784)</f>
        <v>3337.6944796104685</v>
      </c>
      <c r="X784" s="12" t="n">
        <v>2027</v>
      </c>
      <c r="Y784" s="15" t="n"/>
      <c r="Z784" s="28" t="n">
        <f aca="false" ca="false" dt2D="false" dtr="false" t="normal">AC784-R784</f>
        <v>10336484.630000003</v>
      </c>
      <c r="AA784" s="30" t="n">
        <v>2988008.48</v>
      </c>
      <c r="AB784" s="30" t="n">
        <f aca="false" ca="false" dt2D="false" dtr="false" t="normal">+(J784*12.98+K784*25.97)*12</f>
        <v>767741.04</v>
      </c>
      <c r="AC784" s="30" t="n">
        <f aca="false" ca="false" dt2D="false" dtr="false" t="normal">+(J784*12.98+K784*25.97)*12*30</f>
        <v>23032231.200000003</v>
      </c>
      <c r="AD784" s="33" t="n"/>
    </row>
    <row customHeight="true" ht="12.75" outlineLevel="0" r="785">
      <c r="A785" s="8" t="n">
        <f aca="false" ca="false" dt2D="false" dtr="false" t="normal">A784+1</f>
        <v>742</v>
      </c>
      <c r="B785" s="8" t="n">
        <f aca="false" ca="false" dt2D="false" dtr="false" t="normal">+B784+1</f>
        <v>96</v>
      </c>
      <c r="C785" s="54" t="s">
        <v>214</v>
      </c>
      <c r="D785" s="8" t="s">
        <v>286</v>
      </c>
      <c r="E785" s="56" t="s">
        <v>225</v>
      </c>
      <c r="F785" s="12" t="s">
        <v>5</v>
      </c>
      <c r="G785" s="12" t="n">
        <v>4</v>
      </c>
      <c r="H785" s="12" t="n">
        <v>6</v>
      </c>
      <c r="I785" s="56" t="n">
        <v>4998.8</v>
      </c>
      <c r="J785" s="56" t="n">
        <v>4928.1</v>
      </c>
      <c r="K785" s="56" t="n">
        <v>70.6999999999998</v>
      </c>
      <c r="L785" s="55" t="n">
        <v>234</v>
      </c>
      <c r="M785" s="15" t="n">
        <f aca="false" ca="false" dt2D="false" dtr="false" t="normal">SUM(N785:R785)</f>
        <v>16684467.16</v>
      </c>
      <c r="N785" s="15" t="n"/>
      <c r="O785" s="15" t="n"/>
      <c r="P785" s="15" t="n"/>
      <c r="Q785" s="15" t="n">
        <v>789633.8</v>
      </c>
      <c r="R785" s="15" t="n">
        <v>15894833.36</v>
      </c>
      <c r="S785" s="15" t="n"/>
      <c r="T785" s="15" t="n"/>
      <c r="U785" s="15" t="n"/>
      <c r="V785" s="15" t="n">
        <f aca="false" ca="false" dt2D="false" dtr="false" t="normal">$M785/($J785+$K785)</f>
        <v>3337.694478674882</v>
      </c>
      <c r="W785" s="15" t="n">
        <f aca="false" ca="false" dt2D="false" dtr="false" t="normal">$M785/($J785+$K785)</f>
        <v>3337.694478674882</v>
      </c>
      <c r="X785" s="12" t="n">
        <v>2027</v>
      </c>
      <c r="Y785" s="15" t="n"/>
      <c r="Z785" s="28" t="n">
        <f aca="false" ca="false" dt2D="false" dtr="false" t="normal">AC785-R785</f>
        <v>3961723.780000001</v>
      </c>
      <c r="AA785" s="30" t="n">
        <v>0</v>
      </c>
      <c r="AB785" s="30" t="n">
        <f aca="false" ca="false" dt2D="false" dtr="false" t="normal">+(J785*12.98+K785*25.97)*12</f>
        <v>789633.804</v>
      </c>
      <c r="AC785" s="30" t="n">
        <f aca="false" ca="false" dt2D="false" dtr="false" t="normal">+(J785*12.98+K785*25.97)*12*30-'[7]Лист1'!$AQ$640</f>
        <v>19856557.14</v>
      </c>
      <c r="AD785" s="33" t="n"/>
    </row>
    <row customHeight="true" ht="12.75" outlineLevel="0" r="786">
      <c r="A786" s="8" t="n">
        <f aca="false" ca="false" dt2D="false" dtr="false" t="normal">A785+1</f>
        <v>743</v>
      </c>
      <c r="B786" s="8" t="n">
        <f aca="false" ca="false" dt2D="false" dtr="false" t="normal">+B785+1</f>
        <v>97</v>
      </c>
      <c r="C786" s="54" t="s">
        <v>214</v>
      </c>
      <c r="D786" s="8" t="s">
        <v>309</v>
      </c>
      <c r="E786" s="56" t="s">
        <v>122</v>
      </c>
      <c r="F786" s="12" t="s">
        <v>5</v>
      </c>
      <c r="G786" s="12" t="n">
        <v>4</v>
      </c>
      <c r="H786" s="12" t="n">
        <v>4</v>
      </c>
      <c r="I786" s="56" t="n">
        <v>3459.2</v>
      </c>
      <c r="J786" s="56" t="n">
        <v>3459.2</v>
      </c>
      <c r="K786" s="56" t="n">
        <v>0</v>
      </c>
      <c r="L786" s="55" t="n">
        <v>162</v>
      </c>
      <c r="M786" s="15" t="n">
        <f aca="false" ca="false" dt2D="false" dtr="false" t="normal">SUM(N786:R786)</f>
        <v>2074377.18</v>
      </c>
      <c r="N786" s="15" t="n"/>
      <c r="O786" s="15" t="n"/>
      <c r="P786" s="15" t="n"/>
      <c r="Q786" s="15" t="n">
        <v>538804.99</v>
      </c>
      <c r="R786" s="15" t="n">
        <v>1535572.19</v>
      </c>
      <c r="S786" s="15" t="n"/>
      <c r="T786" s="15" t="n"/>
      <c r="U786" s="15" t="n"/>
      <c r="V786" s="15" t="n">
        <f aca="false" ca="false" dt2D="false" dtr="false" t="normal">$M786/($J786+$K786)</f>
        <v>599.6696288159112</v>
      </c>
      <c r="W786" s="15" t="n">
        <f aca="false" ca="false" dt2D="false" dtr="false" t="normal">$M786/($J786+$K786)</f>
        <v>599.6696288159112</v>
      </c>
      <c r="X786" s="12" t="n">
        <v>2027</v>
      </c>
      <c r="Y786" s="15" t="n"/>
      <c r="Z786" s="28" t="n">
        <f aca="false" ca="false" dt2D="false" dtr="false" t="normal">AC786-R786</f>
        <v>5772999.67</v>
      </c>
      <c r="AA786" s="30" t="n">
        <v>0</v>
      </c>
      <c r="AB786" s="30" t="n">
        <f aca="false" ca="false" dt2D="false" dtr="false" t="normal">+(J786*12.98+K786*25.97)*12</f>
        <v>538804.992</v>
      </c>
      <c r="AC786" s="30" t="n">
        <f aca="false" ca="false" dt2D="false" dtr="false" t="normal">+(J786*12.98+K786*25.97)*12*30-'[7]Лист1'!$AQ$641</f>
        <v>7308571.859999999</v>
      </c>
      <c r="AD786" s="33" t="n"/>
    </row>
    <row customHeight="true" ht="12.75" outlineLevel="0" r="787">
      <c r="A787" s="8" t="n">
        <f aca="false" ca="false" dt2D="false" dtr="false" t="normal">A786+1</f>
        <v>744</v>
      </c>
      <c r="B787" s="8" t="n">
        <f aca="false" ca="false" dt2D="false" dtr="false" t="normal">+B786+1</f>
        <v>98</v>
      </c>
      <c r="C787" s="54" t="s">
        <v>214</v>
      </c>
      <c r="D787" s="8" t="s">
        <v>312</v>
      </c>
      <c r="E787" s="56" t="s">
        <v>122</v>
      </c>
      <c r="F787" s="12" t="s">
        <v>5</v>
      </c>
      <c r="G787" s="12" t="n">
        <v>4</v>
      </c>
      <c r="H787" s="12" t="n">
        <v>4</v>
      </c>
      <c r="I787" s="56" t="n">
        <v>3446.2</v>
      </c>
      <c r="J787" s="56" t="n">
        <v>3446.2</v>
      </c>
      <c r="K787" s="56" t="n">
        <v>0</v>
      </c>
      <c r="L787" s="55" t="n">
        <v>128</v>
      </c>
      <c r="M787" s="15" t="n">
        <f aca="false" ca="false" dt2D="false" dtr="false" t="normal">SUM(N787:R787)</f>
        <v>10987995.459999999</v>
      </c>
      <c r="N787" s="15" t="n"/>
      <c r="O787" s="15" t="n"/>
      <c r="P787" s="15" t="n"/>
      <c r="Q787" s="15" t="n">
        <v>536780.11</v>
      </c>
      <c r="R787" s="15" t="n">
        <v>10451215.35</v>
      </c>
      <c r="S787" s="15" t="n"/>
      <c r="T787" s="15" t="n"/>
      <c r="U787" s="15" t="n"/>
      <c r="V787" s="15" t="n">
        <f aca="false" ca="false" dt2D="false" dtr="false" t="normal">$M787/($J787+$K787)</f>
        <v>3188.438123150136</v>
      </c>
      <c r="W787" s="15" t="n">
        <f aca="false" ca="false" dt2D="false" dtr="false" t="normal">$M787/($J787+$K787)</f>
        <v>3188.438123150136</v>
      </c>
      <c r="X787" s="12" t="n">
        <v>2027</v>
      </c>
      <c r="Y787" s="15" t="n"/>
      <c r="Z787" s="28" t="n">
        <f aca="false" ca="false" dt2D="false" dtr="false" t="normal">AC787-R787</f>
        <v>5114313.01</v>
      </c>
      <c r="AA787" s="30" t="n">
        <v>0</v>
      </c>
      <c r="AB787" s="30" t="n">
        <f aca="false" ca="false" dt2D="false" dtr="false" t="normal">+(J787*12.98+K787*25.97)*12</f>
        <v>536780.112</v>
      </c>
      <c r="AC787" s="30" t="n">
        <f aca="false" ca="false" dt2D="false" dtr="false" t="normal">+(J787*12.98+K787*25.97)*12*30-'[7]Лист1'!$AQ$643</f>
        <v>15565528.36</v>
      </c>
      <c r="AD787" s="33" t="n"/>
    </row>
    <row customHeight="true" ht="12.75" outlineLevel="0" r="788">
      <c r="A788" s="8" t="n">
        <f aca="false" ca="false" dt2D="false" dtr="false" t="normal">A787+1</f>
        <v>745</v>
      </c>
      <c r="B788" s="8" t="n">
        <f aca="false" ca="false" dt2D="false" dtr="false" t="normal">+B787+1</f>
        <v>99</v>
      </c>
      <c r="C788" s="54" t="s">
        <v>214</v>
      </c>
      <c r="D788" s="8" t="s">
        <v>315</v>
      </c>
      <c r="E788" s="56" t="s">
        <v>164</v>
      </c>
      <c r="F788" s="12" t="s">
        <v>5</v>
      </c>
      <c r="G788" s="12" t="n">
        <v>4</v>
      </c>
      <c r="H788" s="12" t="n">
        <v>2</v>
      </c>
      <c r="I788" s="56" t="n">
        <v>1991.8</v>
      </c>
      <c r="J788" s="56" t="n">
        <v>1991.8</v>
      </c>
      <c r="K788" s="56" t="n">
        <v>0</v>
      </c>
      <c r="L788" s="55" t="n">
        <v>73</v>
      </c>
      <c r="M788" s="15" t="n">
        <f aca="false" ca="false" dt2D="false" dtr="false" t="normal">SUM(N788:R788)</f>
        <v>12933504.719999999</v>
      </c>
      <c r="N788" s="15" t="n"/>
      <c r="O788" s="15" t="n">
        <v>1722098.56</v>
      </c>
      <c r="P788" s="15" t="n"/>
      <c r="Q788" s="15" t="n">
        <v>1904123.12</v>
      </c>
      <c r="R788" s="15" t="n">
        <v>9307283.04</v>
      </c>
      <c r="S788" s="15" t="n"/>
      <c r="T788" s="15" t="n"/>
      <c r="U788" s="15" t="n"/>
      <c r="V788" s="15" t="n">
        <f aca="false" ca="false" dt2D="false" dtr="false" t="normal">$M788/($J788+$K788)</f>
        <v>6493.375198313083</v>
      </c>
      <c r="W788" s="15" t="n">
        <f aca="false" ca="false" dt2D="false" dtr="false" t="normal">$M788/($J788+$K788)</f>
        <v>6493.375198313083</v>
      </c>
      <c r="X788" s="12" t="n">
        <v>2027</v>
      </c>
      <c r="Y788" s="15" t="n"/>
      <c r="Z788" s="28" t="n">
        <f aca="false" ca="false" dt2D="false" dtr="false" t="normal">AC788-R788</f>
        <v>0</v>
      </c>
      <c r="AA788" s="30" t="n">
        <v>1593880.35</v>
      </c>
      <c r="AB788" s="30" t="n">
        <f aca="false" ca="false" dt2D="false" dtr="false" t="normal">+(J788*12.98+K788*25.97)*12</f>
        <v>310242.768</v>
      </c>
      <c r="AC788" s="30" t="n">
        <f aca="false" ca="false" dt2D="false" dtr="false" t="normal">+(J788*12.98+K788*25.97)*12*30</f>
        <v>9307283.04</v>
      </c>
      <c r="AD788" s="33" t="n"/>
    </row>
    <row customHeight="true" ht="12.75" outlineLevel="0" r="789">
      <c r="A789" s="8" t="n">
        <f aca="false" ca="false" dt2D="false" dtr="false" t="normal">A788+1</f>
        <v>746</v>
      </c>
      <c r="B789" s="8" t="n">
        <f aca="false" ca="false" dt2D="false" dtr="false" t="normal">B788+1</f>
        <v>100</v>
      </c>
      <c r="C789" s="54" t="s">
        <v>214</v>
      </c>
      <c r="D789" s="8" t="s">
        <v>319</v>
      </c>
      <c r="E789" s="56" t="s">
        <v>291</v>
      </c>
      <c r="F789" s="12" t="s">
        <v>5</v>
      </c>
      <c r="G789" s="12" t="n">
        <v>6</v>
      </c>
      <c r="H789" s="12" t="n">
        <v>2</v>
      </c>
      <c r="I789" s="56" t="n">
        <v>2683.1</v>
      </c>
      <c r="J789" s="56" t="n">
        <v>2421.7</v>
      </c>
      <c r="K789" s="56" t="n">
        <v>199.8</v>
      </c>
      <c r="L789" s="55" t="n">
        <v>102</v>
      </c>
      <c r="M789" s="15" t="n">
        <f aca="false" ca="false" dt2D="false" dtr="false" t="normal">SUM(N789:R789)</f>
        <v>1572033.93</v>
      </c>
      <c r="N789" s="15" t="n"/>
      <c r="O789" s="15" t="n"/>
      <c r="P789" s="15" t="n"/>
      <c r="Q789" s="15" t="n">
        <v>1572033.93</v>
      </c>
      <c r="R789" s="15" t="n"/>
      <c r="S789" s="15" t="n"/>
      <c r="T789" s="15" t="n"/>
      <c r="U789" s="15" t="n"/>
      <c r="V789" s="15" t="n">
        <f aca="false" ca="false" dt2D="false" dtr="false" t="normal">$M789/($J789+$K789)</f>
        <v>599.6696280755292</v>
      </c>
      <c r="W789" s="15" t="n">
        <f aca="false" ca="false" dt2D="false" dtr="false" t="normal">$M789/($J789+$K789)</f>
        <v>599.6696280755292</v>
      </c>
      <c r="X789" s="12" t="n">
        <v>2027</v>
      </c>
      <c r="Y789" s="15" t="n"/>
      <c r="Z789" s="28" t="n"/>
      <c r="AA789" s="112" t="n">
        <v>1494965.42</v>
      </c>
      <c r="AB789" s="30" t="n">
        <f aca="false" ca="false" dt2D="false" dtr="false" t="normal">+(J789*12.98+K789*25.97)*12</f>
        <v>439469.66399999993</v>
      </c>
      <c r="AC789" s="30" t="n">
        <f aca="false" ca="false" dt2D="false" dtr="false" t="normal">+(J789*12.98+K789*25.97)*12*30</f>
        <v>13184089.919999998</v>
      </c>
      <c r="AD789" s="33" t="n"/>
    </row>
    <row customHeight="true" ht="12.75" outlineLevel="0" r="790">
      <c r="A790" s="8" t="n">
        <f aca="false" ca="false" dt2D="false" dtr="false" t="normal">A789+1</f>
        <v>747</v>
      </c>
      <c r="B790" s="8" t="n">
        <f aca="false" ca="false" dt2D="false" dtr="false" t="normal">B789+1</f>
        <v>101</v>
      </c>
      <c r="C790" s="54" t="s">
        <v>214</v>
      </c>
      <c r="D790" s="8" t="s">
        <v>321</v>
      </c>
      <c r="E790" s="56" t="s">
        <v>274</v>
      </c>
      <c r="F790" s="12" t="s">
        <v>5</v>
      </c>
      <c r="G790" s="12" t="n">
        <v>4</v>
      </c>
      <c r="H790" s="12" t="n">
        <v>4</v>
      </c>
      <c r="I790" s="56" t="n">
        <v>2717</v>
      </c>
      <c r="J790" s="56" t="n">
        <v>2717</v>
      </c>
      <c r="K790" s="56" t="n">
        <v>0</v>
      </c>
      <c r="L790" s="55" t="n">
        <v>139</v>
      </c>
      <c r="M790" s="15" t="n">
        <f aca="false" ca="false" dt2D="false" dtr="false" t="normal">SUM(N790:R790)</f>
        <v>16013198.05</v>
      </c>
      <c r="N790" s="15" t="n"/>
      <c r="O790" s="15" t="n">
        <v>2020928.88</v>
      </c>
      <c r="P790" s="15" t="n"/>
      <c r="Q790" s="15" t="n">
        <v>1296271.57</v>
      </c>
      <c r="R790" s="15" t="n">
        <v>12695997.6</v>
      </c>
      <c r="S790" s="15" t="n"/>
      <c r="T790" s="15" t="n"/>
      <c r="U790" s="15" t="n"/>
      <c r="V790" s="15" t="n">
        <f aca="false" ca="false" dt2D="false" dtr="false" t="normal">$M790/($J790+$K790)</f>
        <v>5893.705576002944</v>
      </c>
      <c r="W790" s="15" t="n">
        <f aca="false" ca="false" dt2D="false" dtr="false" t="normal">$M790/($J790+$K790)</f>
        <v>5893.705576002944</v>
      </c>
      <c r="X790" s="12" t="n">
        <v>2027</v>
      </c>
      <c r="Y790" s="15" t="n"/>
      <c r="Z790" s="28" t="n">
        <f aca="false" ca="false" dt2D="false" dtr="false" t="normal">AC790-R790</f>
        <v>0</v>
      </c>
      <c r="AA790" s="30" t="n">
        <v>873071.65</v>
      </c>
      <c r="AB790" s="30" t="n">
        <f aca="false" ca="false" dt2D="false" dtr="false" t="normal">+(J790*12.98+K790*25.97)*12</f>
        <v>423199.92000000004</v>
      </c>
      <c r="AC790" s="30" t="n">
        <f aca="false" ca="false" dt2D="false" dtr="false" t="normal">+(J790*12.98+K790*25.97)*12*30</f>
        <v>12695997.600000001</v>
      </c>
      <c r="AD790" s="33" t="n"/>
    </row>
    <row customHeight="true" ht="12.75" outlineLevel="0" r="791">
      <c r="A791" s="8" t="n">
        <f aca="false" ca="false" dt2D="false" dtr="false" t="normal">A790+1</f>
        <v>748</v>
      </c>
      <c r="B791" s="8" t="n">
        <f aca="false" ca="false" dt2D="false" dtr="false" t="normal">B790+1</f>
        <v>102</v>
      </c>
      <c r="C791" s="54" t="s">
        <v>214</v>
      </c>
      <c r="D791" s="8" t="s">
        <v>324</v>
      </c>
      <c r="E791" s="56" t="s">
        <v>225</v>
      </c>
      <c r="F791" s="12" t="s">
        <v>5</v>
      </c>
      <c r="G791" s="12" t="n">
        <v>5</v>
      </c>
      <c r="H791" s="12" t="n">
        <v>4</v>
      </c>
      <c r="I791" s="56" t="n">
        <v>3698.5</v>
      </c>
      <c r="J791" s="56" t="n">
        <v>3331.4</v>
      </c>
      <c r="K791" s="56" t="n">
        <v>142.2</v>
      </c>
      <c r="L791" s="55" t="n">
        <v>143</v>
      </c>
      <c r="M791" s="15" t="n">
        <f aca="false" ca="false" dt2D="false" dtr="false" t="normal">SUM(N791:R791)</f>
        <v>4579490.03</v>
      </c>
      <c r="N791" s="15" t="n"/>
      <c r="O791" s="15" t="n"/>
      <c r="P791" s="15" t="n"/>
      <c r="Q791" s="15" t="n">
        <v>563214.07</v>
      </c>
      <c r="R791" s="15" t="n">
        <v>4016275.96</v>
      </c>
      <c r="S791" s="15" t="n"/>
      <c r="T791" s="15" t="n"/>
      <c r="U791" s="15" t="n"/>
      <c r="V791" s="15" t="n">
        <f aca="false" ca="false" dt2D="false" dtr="false" t="normal">$M791/($J791+$K791)</f>
        <v>1318.3699994242286</v>
      </c>
      <c r="W791" s="15" t="n">
        <f aca="false" ca="false" dt2D="false" dtr="false" t="normal">$M791/($J791+$K791)</f>
        <v>1318.3699994242286</v>
      </c>
      <c r="X791" s="12" t="n">
        <v>2027</v>
      </c>
      <c r="Y791" s="15" t="n"/>
      <c r="Z791" s="28" t="n">
        <f aca="false" ca="false" dt2D="false" dtr="false" t="normal">AC791-R791</f>
        <v>1713418.6499999994</v>
      </c>
      <c r="AA791" s="30" t="n">
        <v>0</v>
      </c>
      <c r="AB791" s="30" t="n">
        <f aca="false" ca="false" dt2D="false" dtr="false" t="normal">+(J791*12.98+K791*25.97)*12</f>
        <v>563214.072</v>
      </c>
      <c r="AC791" s="30" t="n">
        <f aca="false" ca="false" dt2D="false" dtr="false" t="normal">+(J791*12.98+K791*25.97)*12*30-'[7]Лист1'!$AQ$660</f>
        <v>5729694.609999999</v>
      </c>
      <c r="AD791" s="33" t="n"/>
    </row>
    <row customHeight="true" ht="12.75" outlineLevel="0" r="792">
      <c r="A792" s="8" t="n">
        <f aca="false" ca="false" dt2D="false" dtr="false" t="normal">A791+1</f>
        <v>749</v>
      </c>
      <c r="B792" s="8" t="n">
        <f aca="false" ca="false" dt2D="false" dtr="false" t="normal">B791+1</f>
        <v>103</v>
      </c>
      <c r="C792" s="54" t="s">
        <v>214</v>
      </c>
      <c r="D792" s="8" t="s">
        <v>325</v>
      </c>
      <c r="E792" s="56" t="s">
        <v>131</v>
      </c>
      <c r="F792" s="12" t="s">
        <v>5</v>
      </c>
      <c r="G792" s="12" t="n">
        <v>2</v>
      </c>
      <c r="H792" s="12" t="n">
        <v>1</v>
      </c>
      <c r="I792" s="56" t="n">
        <v>525.4</v>
      </c>
      <c r="J792" s="56" t="n">
        <v>434</v>
      </c>
      <c r="K792" s="56" t="n">
        <v>0</v>
      </c>
      <c r="L792" s="55" t="n">
        <v>1</v>
      </c>
      <c r="M792" s="15" t="n">
        <f aca="false" ca="false" dt2D="false" dtr="false" t="normal">SUM(N792:R792)</f>
        <v>307648.76</v>
      </c>
      <c r="N792" s="15" t="n"/>
      <c r="O792" s="15" t="n"/>
      <c r="P792" s="15" t="n"/>
      <c r="Q792" s="15" t="n">
        <v>252362.17</v>
      </c>
      <c r="R792" s="15" t="n">
        <v>55286.59</v>
      </c>
      <c r="S792" s="15" t="n"/>
      <c r="T792" s="15" t="n"/>
      <c r="U792" s="15" t="n"/>
      <c r="V792" s="15" t="n">
        <f aca="false" ca="false" dt2D="false" dtr="false" t="normal">$M792/($J792+$K792)</f>
        <v>708.8681105990784</v>
      </c>
      <c r="W792" s="15" t="n">
        <f aca="false" ca="false" dt2D="false" dtr="false" t="normal">$M792/($J792+$K792)</f>
        <v>708.8681105990784</v>
      </c>
      <c r="X792" s="12" t="n">
        <v>2027</v>
      </c>
      <c r="Y792" s="15" t="n"/>
      <c r="Z792" s="28" t="n"/>
      <c r="AA792" s="112" t="n">
        <v>184762.33</v>
      </c>
      <c r="AB792" s="30" t="n">
        <f aca="false" ca="false" dt2D="false" dtr="false" t="normal">+(J792*12.98+K792*25.97)*12</f>
        <v>67599.84000000001</v>
      </c>
      <c r="AC792" s="30" t="n">
        <f aca="false" ca="false" dt2D="false" dtr="false" t="normal">+(J792*12.98+K792*25.97)*12*30</f>
        <v>2027995.2000000004</v>
      </c>
      <c r="AD792" s="33" t="n"/>
      <c r="AF792" s="57" t="n"/>
    </row>
    <row customHeight="true" ht="12.75" outlineLevel="0" r="793">
      <c r="A793" s="8" t="n">
        <f aca="false" ca="false" dt2D="false" dtr="false" t="normal">A792+1</f>
        <v>750</v>
      </c>
      <c r="B793" s="8" t="n">
        <f aca="false" ca="false" dt2D="false" dtr="false" t="normal">B792+1</f>
        <v>104</v>
      </c>
      <c r="C793" s="54" t="s">
        <v>214</v>
      </c>
      <c r="D793" s="8" t="s">
        <v>328</v>
      </c>
      <c r="E793" s="56" t="s">
        <v>329</v>
      </c>
      <c r="F793" s="12" t="s">
        <v>5</v>
      </c>
      <c r="G793" s="12" t="n">
        <v>3</v>
      </c>
      <c r="H793" s="12" t="n">
        <v>2</v>
      </c>
      <c r="I793" s="56" t="n">
        <v>1052.9</v>
      </c>
      <c r="J793" s="56" t="n">
        <v>700.4</v>
      </c>
      <c r="K793" s="56" t="n">
        <v>352.5</v>
      </c>
      <c r="L793" s="55" t="n">
        <v>26</v>
      </c>
      <c r="M793" s="15" t="n">
        <f aca="false" ca="false" dt2D="false" dtr="false" t="normal">SUM(N793:R793)</f>
        <v>9369916.01</v>
      </c>
      <c r="N793" s="15" t="n"/>
      <c r="O793" s="15" t="n">
        <v>2746510.3</v>
      </c>
      <c r="P793" s="15" t="n"/>
      <c r="Q793" s="15" t="n">
        <v>218947.4</v>
      </c>
      <c r="R793" s="15" t="n">
        <v>6404458.31</v>
      </c>
      <c r="S793" s="15" t="n"/>
      <c r="T793" s="15" t="n"/>
      <c r="U793" s="15" t="n"/>
      <c r="V793" s="15" t="n">
        <f aca="false" ca="false" dt2D="false" dtr="false" t="normal">$M793/($J793+$K793)</f>
        <v>8899.150926013865</v>
      </c>
      <c r="W793" s="15" t="n">
        <f aca="false" ca="false" dt2D="false" dtr="false" t="normal">$M793/($J793+$K793)</f>
        <v>8899.150926013865</v>
      </c>
      <c r="X793" s="12" t="n">
        <v>2027</v>
      </c>
      <c r="Y793" s="15" t="n"/>
      <c r="Z793" s="28" t="n">
        <f aca="false" ca="false" dt2D="false" dtr="false" t="normal">AC793-R793</f>
        <v>0</v>
      </c>
      <c r="AA793" s="30" t="n">
        <v>0</v>
      </c>
      <c r="AB793" s="30" t="n">
        <f aca="false" ca="false" dt2D="false" dtr="false" t="normal">+(J793*12.98+K793*25.97)*12</f>
        <v>218947.40399999998</v>
      </c>
      <c r="AC793" s="30" t="n">
        <f aca="false" ca="false" dt2D="false" dtr="false" t="normal">+(J793*12.98+K793*25.97)*12*30-'[7]Лист1'!$AQ$680</f>
        <v>6404458.31</v>
      </c>
      <c r="AD793" s="33" t="n"/>
    </row>
    <row customHeight="true" ht="12.75" outlineLevel="0" r="794">
      <c r="A794" s="8" t="n">
        <f aca="false" ca="false" dt2D="false" dtr="false" t="normal">A793+1</f>
        <v>751</v>
      </c>
      <c r="B794" s="8" t="n">
        <f aca="false" ca="false" dt2D="false" dtr="false" t="normal">B793+1</f>
        <v>105</v>
      </c>
      <c r="C794" s="54" t="s">
        <v>214</v>
      </c>
      <c r="D794" s="8" t="s">
        <v>331</v>
      </c>
      <c r="E794" s="55" t="s">
        <v>99</v>
      </c>
      <c r="F794" s="12" t="s">
        <v>5</v>
      </c>
      <c r="G794" s="12" t="n">
        <v>4</v>
      </c>
      <c r="H794" s="12" t="n">
        <v>4</v>
      </c>
      <c r="I794" s="56" t="n">
        <v>4317.5</v>
      </c>
      <c r="J794" s="56" t="n">
        <v>4317.5</v>
      </c>
      <c r="K794" s="56" t="n">
        <v>0</v>
      </c>
      <c r="L794" s="55" t="n">
        <v>193</v>
      </c>
      <c r="M794" s="15" t="n">
        <f aca="false" ca="false" dt2D="false" dtr="false" t="normal">SUM(N794:R794)</f>
        <v>6016911.18</v>
      </c>
      <c r="N794" s="15" t="n"/>
      <c r="O794" s="15" t="n"/>
      <c r="P794" s="15" t="n"/>
      <c r="Q794" s="15" t="n">
        <v>4619263.01</v>
      </c>
      <c r="R794" s="15" t="n">
        <v>1397648.17</v>
      </c>
      <c r="S794" s="15" t="n"/>
      <c r="T794" s="15" t="n"/>
      <c r="U794" s="15" t="n"/>
      <c r="V794" s="15" t="n">
        <f aca="false" ca="false" dt2D="false" dtr="false" t="normal">$M794/($J794+$K794)</f>
        <v>1393.6100011580775</v>
      </c>
      <c r="W794" s="15" t="n">
        <f aca="false" ca="false" dt2D="false" dtr="false" t="normal">$M794/($J794+$K794)</f>
        <v>1393.6100011580775</v>
      </c>
      <c r="X794" s="12" t="n">
        <v>2027</v>
      </c>
      <c r="Y794" s="15" t="n"/>
      <c r="Z794" s="28" t="n">
        <f aca="false" ca="false" dt2D="false" dtr="false" t="normal">AC794-R794</f>
        <v>18777165.83</v>
      </c>
      <c r="AA794" s="30" t="n">
        <v>3492000.77</v>
      </c>
      <c r="AB794" s="30" t="n">
        <f aca="false" ca="false" dt2D="false" dtr="false" t="normal">+(J794*12.98+K794*25.97)*12</f>
        <v>672493.8</v>
      </c>
      <c r="AC794" s="30" t="n">
        <f aca="false" ca="false" dt2D="false" dtr="false" t="normal">+(J794*12.98+K794*25.97)*12*30</f>
        <v>20174814</v>
      </c>
    </row>
    <row customHeight="true" ht="12.75" outlineLevel="0" r="795">
      <c r="A795" s="8" t="n">
        <f aca="false" ca="false" dt2D="false" dtr="false" t="normal">A794+1</f>
        <v>752</v>
      </c>
      <c r="B795" s="8" t="n">
        <f aca="false" ca="false" dt2D="false" dtr="false" t="normal">B794+1</f>
        <v>106</v>
      </c>
      <c r="C795" s="54" t="s">
        <v>214</v>
      </c>
      <c r="D795" s="106" t="s">
        <v>333</v>
      </c>
      <c r="E795" s="56" t="s">
        <v>238</v>
      </c>
      <c r="F795" s="12" t="s">
        <v>5</v>
      </c>
      <c r="G795" s="12" t="n">
        <v>4</v>
      </c>
      <c r="H795" s="12" t="n">
        <v>2</v>
      </c>
      <c r="I795" s="56" t="n">
        <v>1241.5</v>
      </c>
      <c r="J795" s="56" t="n">
        <v>1198.6</v>
      </c>
      <c r="K795" s="56" t="n">
        <v>42.9000000000001</v>
      </c>
      <c r="L795" s="55" t="n">
        <v>60</v>
      </c>
      <c r="M795" s="15" t="n">
        <f aca="false" ca="false" dt2D="false" dtr="false" t="normal">SUM(N795:R795)</f>
        <v>1294043.96</v>
      </c>
      <c r="N795" s="15" t="n"/>
      <c r="O795" s="15" t="n">
        <v>545866.87</v>
      </c>
      <c r="P795" s="15" t="n"/>
      <c r="Q795" s="15" t="n"/>
      <c r="R795" s="15" t="n">
        <v>748177.09</v>
      </c>
      <c r="S795" s="15" t="n"/>
      <c r="T795" s="15" t="n"/>
      <c r="U795" s="15" t="n"/>
      <c r="V795" s="15" t="n">
        <f aca="false" ca="false" dt2D="false" dtr="false" t="normal">$M795/($J795+$K795)</f>
        <v>1042.3229641562625</v>
      </c>
      <c r="W795" s="15" t="n">
        <f aca="false" ca="false" dt2D="false" dtr="false" t="normal">$M795/($J795+$K795)</f>
        <v>1042.3229641562625</v>
      </c>
      <c r="X795" s="12" t="n">
        <v>2027</v>
      </c>
      <c r="Y795" s="15" t="n"/>
      <c r="Z795" s="28" t="n">
        <f aca="false" ca="false" dt2D="false" dtr="false" t="normal">AC795-R795</f>
        <v>544426.5500000006</v>
      </c>
      <c r="AA795" s="30" t="n">
        <v>0</v>
      </c>
      <c r="AB795" s="30" t="n">
        <f aca="false" ca="false" dt2D="false" dtr="false" t="normal">+(J795*12.98+K795*25.97)*12</f>
        <v>200063.29200000002</v>
      </c>
      <c r="AC795" s="30" t="n">
        <f aca="false" ca="false" dt2D="false" dtr="false" t="normal">+(J795*12.98+K795*25.97)*12*30-'[7]Лист1'!$AQ$685</f>
        <v>1292603.6400000006</v>
      </c>
      <c r="AD795" s="4" t="n"/>
      <c r="AF795" s="33" t="n"/>
    </row>
    <row customHeight="true" ht="12.75" outlineLevel="0" r="796">
      <c r="A796" s="8" t="n">
        <f aca="false" ca="false" dt2D="false" dtr="false" t="normal">A795+1</f>
        <v>753</v>
      </c>
      <c r="B796" s="8" t="n">
        <f aca="false" ca="false" dt2D="false" dtr="false" t="normal">B795+1</f>
        <v>107</v>
      </c>
      <c r="C796" s="54" t="s">
        <v>214</v>
      </c>
      <c r="D796" s="8" t="s">
        <v>335</v>
      </c>
      <c r="E796" s="56" t="s">
        <v>336</v>
      </c>
      <c r="F796" s="12" t="s">
        <v>5</v>
      </c>
      <c r="G796" s="12" t="n">
        <v>4</v>
      </c>
      <c r="H796" s="12" t="n">
        <v>3</v>
      </c>
      <c r="I796" s="56" t="n">
        <v>2004.5</v>
      </c>
      <c r="J796" s="56" t="n">
        <v>1497.6</v>
      </c>
      <c r="K796" s="56" t="n">
        <v>506.9</v>
      </c>
      <c r="L796" s="55" t="n">
        <v>71</v>
      </c>
      <c r="M796" s="15" t="n">
        <f aca="false" ca="false" dt2D="false" dtr="false" t="normal">SUM(N796:R796)</f>
        <v>14031736.79</v>
      </c>
      <c r="N796" s="15" t="n"/>
      <c r="O796" s="15" t="n">
        <v>1231019.55</v>
      </c>
      <c r="P796" s="15" t="n"/>
      <c r="Q796" s="15" t="n">
        <v>1063622.48</v>
      </c>
      <c r="R796" s="15" t="n">
        <v>11737094.76</v>
      </c>
      <c r="S796" s="15" t="n"/>
      <c r="T796" s="15" t="n"/>
      <c r="U796" s="15" t="n"/>
      <c r="V796" s="15" t="n">
        <f aca="false" ca="false" dt2D="false" dtr="false" t="normal">$M796/($J796+$K796)</f>
        <v>7000.118129209279</v>
      </c>
      <c r="W796" s="15" t="n">
        <f aca="false" ca="false" dt2D="false" dtr="false" t="normal">$M796/($J796+$K796)</f>
        <v>7000.118129209279</v>
      </c>
      <c r="X796" s="12" t="n">
        <v>2027</v>
      </c>
      <c r="Y796" s="15" t="n"/>
      <c r="Z796" s="28" t="n">
        <f aca="false" ca="false" dt2D="false" dtr="false" t="normal">AC796-R796</f>
        <v>0</v>
      </c>
      <c r="AA796" s="30" t="n">
        <v>672385.99</v>
      </c>
      <c r="AB796" s="30" t="n">
        <f aca="false" ca="false" dt2D="false" dtr="false" t="normal">+(J796*12.98+K796*25.97)*12</f>
        <v>391236.49199999997</v>
      </c>
      <c r="AC796" s="30" t="n">
        <f aca="false" ca="false" dt2D="false" dtr="false" t="normal">+(J796*12.98+K796*25.97)*12*30</f>
        <v>11737094.76</v>
      </c>
      <c r="AD796" s="33" t="n"/>
    </row>
    <row customHeight="true" ht="12.75" outlineLevel="0" r="797">
      <c r="A797" s="8" t="n">
        <f aca="false" ca="false" dt2D="false" dtr="false" t="normal">A796+1</f>
        <v>754</v>
      </c>
      <c r="B797" s="8" t="n">
        <f aca="false" ca="false" dt2D="false" dtr="false" t="normal">+B796+1</f>
        <v>108</v>
      </c>
      <c r="C797" s="54" t="s">
        <v>214</v>
      </c>
      <c r="D797" s="8" t="s">
        <v>337</v>
      </c>
      <c r="E797" s="56" t="s">
        <v>117</v>
      </c>
      <c r="F797" s="12" t="s">
        <v>5</v>
      </c>
      <c r="G797" s="12" t="n">
        <v>2</v>
      </c>
      <c r="H797" s="12" t="n">
        <v>2</v>
      </c>
      <c r="I797" s="56" t="n">
        <v>874.3</v>
      </c>
      <c r="J797" s="56" t="n">
        <v>874.3</v>
      </c>
      <c r="K797" s="56" t="n">
        <v>0</v>
      </c>
      <c r="L797" s="55" t="n">
        <v>44</v>
      </c>
      <c r="M797" s="15" t="n">
        <f aca="false" ca="false" dt2D="false" dtr="false" t="normal">SUM(N797:R797)</f>
        <v>7780527.65</v>
      </c>
      <c r="N797" s="15" t="n"/>
      <c r="O797" s="15" t="n">
        <v>2906793.81</v>
      </c>
      <c r="P797" s="15" t="n"/>
      <c r="Q797" s="15" t="n">
        <v>873286.76</v>
      </c>
      <c r="R797" s="15" t="n">
        <v>4000447.08</v>
      </c>
      <c r="S797" s="15" t="n"/>
      <c r="T797" s="15" t="n"/>
      <c r="U797" s="15" t="n"/>
      <c r="V797" s="15" t="n">
        <f aca="false" ca="false" dt2D="false" dtr="false" t="normal">$M797/($J797+$K797)</f>
        <v>8899.15092073659</v>
      </c>
      <c r="W797" s="15" t="n">
        <f aca="false" ca="false" dt2D="false" dtr="false" t="normal">$M797/($J797+$K797)</f>
        <v>8899.15092073659</v>
      </c>
      <c r="X797" s="12" t="n">
        <v>2027</v>
      </c>
      <c r="Y797" s="15" t="n"/>
      <c r="Z797" s="28" t="n">
        <f aca="false" ca="false" dt2D="false" dtr="false" t="normal">AC797-R797</f>
        <v>0</v>
      </c>
      <c r="AA797" s="30" t="n">
        <v>739938.52</v>
      </c>
      <c r="AB797" s="30" t="n">
        <f aca="false" ca="false" dt2D="false" dtr="false" t="normal">+(J797*12.71+K797*25.41)*12</f>
        <v>133348.236</v>
      </c>
      <c r="AC797" s="30" t="n">
        <f aca="false" ca="false" dt2D="false" dtr="false" t="normal">+(J797*12.71+K797*25.41)*12*30</f>
        <v>4000447.08</v>
      </c>
      <c r="AD797" s="33" t="n"/>
    </row>
    <row customHeight="true" ht="12.75" outlineLevel="0" r="798">
      <c r="A798" s="8" t="n">
        <f aca="false" ca="false" dt2D="false" dtr="false" t="normal">A797+1</f>
        <v>755</v>
      </c>
      <c r="B798" s="8" t="n">
        <f aca="false" ca="false" dt2D="false" dtr="false" t="normal">+B797+1</f>
        <v>109</v>
      </c>
      <c r="C798" s="54" t="s">
        <v>214</v>
      </c>
      <c r="D798" s="8" t="s">
        <v>339</v>
      </c>
      <c r="E798" s="56" t="s">
        <v>340</v>
      </c>
      <c r="F798" s="12" t="s">
        <v>5</v>
      </c>
      <c r="G798" s="12" t="n">
        <v>3</v>
      </c>
      <c r="H798" s="12" t="n">
        <v>1</v>
      </c>
      <c r="I798" s="56" t="n">
        <v>583.2</v>
      </c>
      <c r="J798" s="56" t="n">
        <v>583.2</v>
      </c>
      <c r="K798" s="56" t="n">
        <v>0</v>
      </c>
      <c r="L798" s="55" t="n">
        <v>24</v>
      </c>
      <c r="M798" s="15" t="n">
        <f aca="false" ca="false" dt2D="false" dtr="false" t="normal">SUM(N798:R798)</f>
        <v>5189984.82</v>
      </c>
      <c r="N798" s="15" t="n"/>
      <c r="O798" s="15" t="n">
        <v>1958545.68</v>
      </c>
      <c r="P798" s="15" t="n"/>
      <c r="Q798" s="15" t="n">
        <v>562949.22</v>
      </c>
      <c r="R798" s="15" t="n">
        <v>2668489.92</v>
      </c>
      <c r="S798" s="15" t="n"/>
      <c r="T798" s="15" t="n"/>
      <c r="U798" s="15" t="n"/>
      <c r="V798" s="15" t="n">
        <f aca="false" ca="false" dt2D="false" dtr="false" t="normal">$M798/($J798+$K798)</f>
        <v>8899.150925925926</v>
      </c>
      <c r="W798" s="15" t="n">
        <f aca="false" ca="false" dt2D="false" dtr="false" t="normal">$M798/($J798+$K798)</f>
        <v>8899.150925925926</v>
      </c>
      <c r="X798" s="12" t="n">
        <v>2027</v>
      </c>
      <c r="Y798" s="15" t="n"/>
      <c r="Z798" s="28" t="n">
        <f aca="false" ca="false" dt2D="false" dtr="false" t="normal">AC798-R798</f>
        <v>0</v>
      </c>
      <c r="AA798" s="30" t="n">
        <v>473999.56</v>
      </c>
      <c r="AB798" s="30" t="n">
        <f aca="false" ca="false" dt2D="false" dtr="false" t="normal">+(J798*12.71+K798*25.41)*12</f>
        <v>88949.664</v>
      </c>
      <c r="AC798" s="30" t="n">
        <f aca="false" ca="false" dt2D="false" dtr="false" t="normal">+(J798*12.71+K798*25.41)*12*30</f>
        <v>2668489.92</v>
      </c>
      <c r="AD798" s="33" t="n"/>
    </row>
    <row customHeight="true" ht="12.75" outlineLevel="0" r="799">
      <c r="A799" s="8" t="n">
        <f aca="false" ca="false" dt2D="false" dtr="false" t="normal">A798+1</f>
        <v>756</v>
      </c>
      <c r="B799" s="8" t="n">
        <f aca="false" ca="false" dt2D="false" dtr="false" t="normal">+B798+1</f>
        <v>110</v>
      </c>
      <c r="C799" s="54" t="s">
        <v>214</v>
      </c>
      <c r="D799" s="8" t="s">
        <v>342</v>
      </c>
      <c r="E799" s="56" t="s">
        <v>143</v>
      </c>
      <c r="F799" s="12" t="s">
        <v>5</v>
      </c>
      <c r="G799" s="12" t="n">
        <v>3</v>
      </c>
      <c r="H799" s="12" t="n"/>
      <c r="I799" s="56" t="n">
        <v>1326.4</v>
      </c>
      <c r="J799" s="56" t="n">
        <v>1326.4</v>
      </c>
      <c r="K799" s="56" t="n">
        <v>0</v>
      </c>
      <c r="L799" s="55" t="n">
        <v>2</v>
      </c>
      <c r="M799" s="15" t="n">
        <f aca="false" ca="false" dt2D="false" dtr="false" t="normal">SUM(N799:R799)</f>
        <v>6373992.08</v>
      </c>
      <c r="N799" s="15" t="n"/>
      <c r="O799" s="15" t="n">
        <v>1058618.85</v>
      </c>
      <c r="P799" s="15" t="n"/>
      <c r="Q799" s="15" t="n">
        <v>202302.53</v>
      </c>
      <c r="R799" s="15" t="n">
        <v>5113070.7</v>
      </c>
      <c r="S799" s="15" t="n"/>
      <c r="T799" s="15" t="n"/>
      <c r="U799" s="15" t="n"/>
      <c r="V799" s="15" t="n">
        <f aca="false" ca="false" dt2D="false" dtr="false" t="normal">$M799/($J799+$K799)</f>
        <v>4805.482569360675</v>
      </c>
      <c r="W799" s="15" t="n">
        <f aca="false" ca="false" dt2D="false" dtr="false" t="normal">$M799/($J799+$K799)</f>
        <v>4805.482569360675</v>
      </c>
      <c r="X799" s="12" t="n">
        <v>2027</v>
      </c>
      <c r="Y799" s="15" t="n"/>
      <c r="Z799" s="28" t="n">
        <f aca="false" ca="false" dt2D="false" dtr="false" t="normal">AC799-R799</f>
        <v>0</v>
      </c>
      <c r="AA799" s="30" t="n">
        <v>0</v>
      </c>
      <c r="AB799" s="30" t="n">
        <f aca="false" ca="false" dt2D="false" dtr="false" t="normal">+(J799*12.71+K799*25.41)*12</f>
        <v>202302.52800000002</v>
      </c>
      <c r="AC799" s="30" t="n">
        <f aca="false" ca="false" dt2D="false" dtr="false" t="normal">+(J799*12.71+K799*25.41)*12*30-'[7]Лист1'!$AQ$695</f>
        <v>5113070.700000001</v>
      </c>
      <c r="AD799" s="33" t="n"/>
    </row>
    <row customHeight="true" ht="12.75" outlineLevel="0" r="800">
      <c r="A800" s="8" t="n">
        <f aca="false" ca="false" dt2D="false" dtr="false" t="normal">A799+1</f>
        <v>757</v>
      </c>
      <c r="B800" s="8" t="n">
        <f aca="false" ca="false" dt2D="false" dtr="false" t="normal">+B799+1</f>
        <v>111</v>
      </c>
      <c r="C800" s="54" t="s">
        <v>214</v>
      </c>
      <c r="D800" s="8" t="s">
        <v>344</v>
      </c>
      <c r="E800" s="56" t="s">
        <v>152</v>
      </c>
      <c r="F800" s="12" t="s">
        <v>5</v>
      </c>
      <c r="G800" s="12" t="n">
        <v>4</v>
      </c>
      <c r="H800" s="12" t="n">
        <v>4</v>
      </c>
      <c r="I800" s="56" t="n">
        <v>2529.4</v>
      </c>
      <c r="J800" s="56" t="n">
        <v>2374</v>
      </c>
      <c r="K800" s="56" t="n">
        <v>155.4</v>
      </c>
      <c r="L800" s="55" t="n">
        <v>88</v>
      </c>
      <c r="M800" s="15" t="n">
        <f aca="false" ca="false" dt2D="false" dtr="false" t="normal">SUM(N800:R800)</f>
        <v>17706098.78</v>
      </c>
      <c r="N800" s="15" t="n"/>
      <c r="O800" s="15" t="n">
        <v>2584575.98</v>
      </c>
      <c r="P800" s="15" t="n"/>
      <c r="Q800" s="15" t="n">
        <v>2575429.92</v>
      </c>
      <c r="R800" s="15" t="n">
        <v>12546092.88</v>
      </c>
      <c r="S800" s="15" t="n"/>
      <c r="T800" s="15" t="n"/>
      <c r="U800" s="15" t="n"/>
      <c r="V800" s="15" t="n">
        <f aca="false" ca="false" dt2D="false" dtr="false" t="normal">$M800/($J800+$K800)</f>
        <v>7000.11812287499</v>
      </c>
      <c r="W800" s="15" t="n">
        <f aca="false" ca="false" dt2D="false" dtr="false" t="normal">$M800/($J800+$K800)</f>
        <v>7000.11812287499</v>
      </c>
      <c r="X800" s="12" t="n">
        <v>2027</v>
      </c>
      <c r="Y800" s="15" t="n"/>
      <c r="Z800" s="28" t="n">
        <f aca="false" ca="false" dt2D="false" dtr="false" t="normal">AC800-R800</f>
        <v>0</v>
      </c>
      <c r="AA800" s="30" t="n">
        <v>2157226.82</v>
      </c>
      <c r="AB800" s="30" t="n">
        <f aca="false" ca="false" dt2D="false" dtr="false" t="normal">+(J800*12.98+K800*25.97)*12</f>
        <v>418203.096</v>
      </c>
      <c r="AC800" s="30" t="n">
        <f aca="false" ca="false" dt2D="false" dtr="false" t="normal">+(J800*12.98+K800*25.97)*12*30</f>
        <v>12546092.88</v>
      </c>
      <c r="AD800" s="33" t="n"/>
    </row>
    <row customHeight="true" ht="12.75" outlineLevel="0" r="801">
      <c r="A801" s="8" t="n">
        <f aca="false" ca="false" dt2D="false" dtr="false" t="normal">A800+1</f>
        <v>758</v>
      </c>
      <c r="B801" s="8" t="n">
        <f aca="false" ca="false" dt2D="false" dtr="false" t="normal">+B800+1</f>
        <v>112</v>
      </c>
      <c r="C801" s="54" t="s">
        <v>214</v>
      </c>
      <c r="D801" s="8" t="s">
        <v>346</v>
      </c>
      <c r="E801" s="56" t="s">
        <v>274</v>
      </c>
      <c r="F801" s="12" t="s">
        <v>5</v>
      </c>
      <c r="G801" s="12" t="n">
        <v>4</v>
      </c>
      <c r="H801" s="12" t="n">
        <v>4</v>
      </c>
      <c r="I801" s="56" t="n">
        <v>3559.4</v>
      </c>
      <c r="J801" s="56" t="n">
        <v>3559.4</v>
      </c>
      <c r="K801" s="56" t="n">
        <v>0</v>
      </c>
      <c r="L801" s="55" t="n">
        <v>159</v>
      </c>
      <c r="M801" s="15" t="n">
        <f aca="false" ca="false" dt2D="false" dtr="false" t="normal">SUM(N801:R801)</f>
        <v>13567293.790000001</v>
      </c>
      <c r="N801" s="15" t="n"/>
      <c r="O801" s="15" t="n">
        <v>105484.76</v>
      </c>
      <c r="P801" s="15" t="n"/>
      <c r="Q801" s="15" t="n">
        <v>554412.14</v>
      </c>
      <c r="R801" s="15" t="n">
        <v>12907396.89</v>
      </c>
      <c r="S801" s="15" t="n"/>
      <c r="T801" s="15" t="n"/>
      <c r="U801" s="15" t="n"/>
      <c r="V801" s="15" t="n">
        <f aca="false" ca="false" dt2D="false" dtr="false" t="normal">$M801/($J801+$K801)</f>
        <v>3811.6799994381076</v>
      </c>
      <c r="W801" s="15" t="n">
        <f aca="false" ca="false" dt2D="false" dtr="false" t="normal">$M801/($J801+$K801)</f>
        <v>3811.6799994381076</v>
      </c>
      <c r="X801" s="12" t="n">
        <v>2027</v>
      </c>
      <c r="Y801" s="15" t="n"/>
      <c r="Z801" s="28" t="n">
        <f aca="false" ca="false" dt2D="false" dtr="false" t="normal">AC801-R801</f>
        <v>0</v>
      </c>
      <c r="AA801" s="30" t="n">
        <v>0</v>
      </c>
      <c r="AB801" s="30" t="n">
        <f aca="false" ca="false" dt2D="false" dtr="false" t="normal">+(J801*12.98+K801*25.97)*12</f>
        <v>554412.1440000001</v>
      </c>
      <c r="AC801" s="30" t="n">
        <f aca="false" ca="false" dt2D="false" dtr="false" t="normal">+(J801*12.98+K801*25.97)*12*30-'[7]Лист1'!$AQ$704</f>
        <v>12907396.890000002</v>
      </c>
      <c r="AD801" s="33" t="n"/>
      <c r="AF801" s="57" t="n"/>
    </row>
    <row customHeight="true" ht="12.75" outlineLevel="0" r="802">
      <c r="A802" s="8" t="n">
        <f aca="false" ca="false" dt2D="false" dtr="false" t="normal">A801+1</f>
        <v>759</v>
      </c>
      <c r="B802" s="8" t="n">
        <f aca="false" ca="false" dt2D="false" dtr="false" t="normal">+B801+1</f>
        <v>113</v>
      </c>
      <c r="C802" s="54" t="s">
        <v>214</v>
      </c>
      <c r="D802" s="8" t="s">
        <v>348</v>
      </c>
      <c r="E802" s="56" t="s">
        <v>349</v>
      </c>
      <c r="F802" s="12" t="s">
        <v>5</v>
      </c>
      <c r="G802" s="12" t="n">
        <v>4</v>
      </c>
      <c r="H802" s="12" t="n">
        <v>4</v>
      </c>
      <c r="I802" s="56" t="n">
        <v>3462.3</v>
      </c>
      <c r="J802" s="56" t="n">
        <v>3462.3</v>
      </c>
      <c r="K802" s="56" t="n">
        <v>0</v>
      </c>
      <c r="L802" s="55" t="n">
        <v>145</v>
      </c>
      <c r="M802" s="15" t="n">
        <f aca="false" ca="false" dt2D="false" dtr="false" t="normal">SUM(N802:R802)</f>
        <v>15864425.23</v>
      </c>
      <c r="N802" s="15" t="n"/>
      <c r="O802" s="15" t="n">
        <v>1060384.91</v>
      </c>
      <c r="P802" s="15" t="n"/>
      <c r="Q802" s="15" t="n">
        <v>539287.85</v>
      </c>
      <c r="R802" s="15" t="n">
        <v>14264752.47</v>
      </c>
      <c r="S802" s="15" t="n"/>
      <c r="T802" s="15" t="n"/>
      <c r="U802" s="15" t="n"/>
      <c r="V802" s="15" t="n">
        <f aca="false" ca="false" dt2D="false" dtr="false" t="normal">$M802/($J802+$K802)</f>
        <v>4582.048126967623</v>
      </c>
      <c r="W802" s="15" t="n">
        <f aca="false" ca="false" dt2D="false" dtr="false" t="normal">$M802/($J802+$K802)</f>
        <v>4582.048126967623</v>
      </c>
      <c r="X802" s="12" t="n">
        <v>2027</v>
      </c>
      <c r="Y802" s="15" t="n"/>
      <c r="Z802" s="28" t="n">
        <f aca="false" ca="false" dt2D="false" dtr="false" t="normal">AC802-R802</f>
        <v>0</v>
      </c>
      <c r="AA802" s="30" t="n">
        <v>0</v>
      </c>
      <c r="AB802" s="30" t="n">
        <f aca="false" ca="false" dt2D="false" dtr="false" t="normal">+(J802*12.98+K802*25.97)*12</f>
        <v>539287.848</v>
      </c>
      <c r="AC802" s="30" t="n">
        <f aca="false" ca="false" dt2D="false" dtr="false" t="normal">+(J802*12.98+K802*25.97)*12*30-'[7]Лист1'!$AQ$705</f>
        <v>14264752.469999999</v>
      </c>
      <c r="AD802" s="33" t="n"/>
    </row>
    <row customHeight="true" ht="12.75" outlineLevel="0" r="803">
      <c r="A803" s="8" t="n">
        <f aca="false" ca="false" dt2D="false" dtr="false" t="normal">A802+1</f>
        <v>760</v>
      </c>
      <c r="B803" s="8" t="s">
        <v>192</v>
      </c>
      <c r="C803" s="54" t="s">
        <v>214</v>
      </c>
      <c r="D803" s="8" t="s">
        <v>351</v>
      </c>
      <c r="E803" s="56" t="s">
        <v>274</v>
      </c>
      <c r="F803" s="12" t="s">
        <v>5</v>
      </c>
      <c r="G803" s="12" t="n">
        <v>4</v>
      </c>
      <c r="H803" s="12" t="n">
        <v>4</v>
      </c>
      <c r="I803" s="56" t="n">
        <v>3441.2</v>
      </c>
      <c r="J803" s="56" t="n">
        <v>3441.2</v>
      </c>
      <c r="K803" s="56" t="n">
        <v>0</v>
      </c>
      <c r="L803" s="55" t="n">
        <v>142</v>
      </c>
      <c r="M803" s="15" t="n">
        <f aca="false" ca="false" dt2D="false" dtr="false" t="normal">SUM(N803:R803)</f>
        <v>15767744.010000005</v>
      </c>
      <c r="N803" s="15" t="n"/>
      <c r="O803" s="15" t="n">
        <v>887929.340000005</v>
      </c>
      <c r="P803" s="15" t="n"/>
      <c r="Q803" s="15" t="n">
        <v>536001.31</v>
      </c>
      <c r="R803" s="15" t="n">
        <v>14343813.36</v>
      </c>
      <c r="S803" s="15" t="n"/>
      <c r="T803" s="15" t="n"/>
      <c r="U803" s="15" t="n"/>
      <c r="V803" s="15" t="n">
        <f aca="false" ca="false" dt2D="false" dtr="false" t="normal">$M803/($J803+$K803)</f>
        <v>4582.048125653843</v>
      </c>
      <c r="W803" s="15" t="n">
        <f aca="false" ca="false" dt2D="false" dtr="false" t="normal">$M803/($J803+$K803)</f>
        <v>4582.048125653843</v>
      </c>
      <c r="X803" s="12" t="n">
        <v>2027</v>
      </c>
      <c r="Y803" s="15" t="n"/>
      <c r="Z803" s="28" t="n">
        <f aca="false" ca="false" dt2D="false" dtr="false" t="normal">AC803-R803</f>
        <v>0</v>
      </c>
      <c r="AA803" s="30" t="n">
        <v>0</v>
      </c>
      <c r="AB803" s="30" t="n">
        <f aca="false" ca="false" dt2D="false" dtr="false" t="normal">+(J803*12.98+K803*25.97)*12</f>
        <v>536001.3119999999</v>
      </c>
      <c r="AC803" s="30" t="n">
        <f aca="false" ca="false" dt2D="false" dtr="false" t="normal">+(J803*12.98+K803*25.97)*12*30-'[7]Лист1'!$AQ$707</f>
        <v>14343813.359999998</v>
      </c>
      <c r="AD803" s="33" t="n"/>
    </row>
    <row customHeight="true" ht="12.75" outlineLevel="0" r="804">
      <c r="A804" s="8" t="n">
        <f aca="false" ca="false" dt2D="false" dtr="false" t="normal">A803+1</f>
        <v>761</v>
      </c>
      <c r="B804" s="8" t="n">
        <f aca="false" ca="false" dt2D="false" dtr="false" t="normal">B802+1</f>
        <v>114</v>
      </c>
      <c r="C804" s="54" t="s">
        <v>214</v>
      </c>
      <c r="D804" s="8" t="s">
        <v>352</v>
      </c>
      <c r="E804" s="56" t="s">
        <v>64</v>
      </c>
      <c r="F804" s="12" t="s">
        <v>5</v>
      </c>
      <c r="G804" s="12" t="n">
        <v>4</v>
      </c>
      <c r="H804" s="12" t="n">
        <v>3</v>
      </c>
      <c r="I804" s="56" t="n">
        <v>2349.3</v>
      </c>
      <c r="J804" s="56" t="n">
        <v>1499.6</v>
      </c>
      <c r="K804" s="56" t="n">
        <v>849.7</v>
      </c>
      <c r="L804" s="55" t="n">
        <v>82</v>
      </c>
      <c r="M804" s="15" t="n">
        <f aca="false" ca="false" dt2D="false" dtr="false" t="normal">SUM(N804:R804)</f>
        <v>1408803.86</v>
      </c>
      <c r="N804" s="15" t="n"/>
      <c r="O804" s="15" t="n"/>
      <c r="P804" s="15" t="n"/>
      <c r="Q804" s="15" t="n">
        <v>1408803.86</v>
      </c>
      <c r="R804" s="15" t="n"/>
      <c r="S804" s="15" t="n"/>
      <c r="T804" s="15" t="n"/>
      <c r="U804" s="15" t="n"/>
      <c r="V804" s="15" t="n">
        <f aca="false" ca="false" dt2D="false" dtr="false" t="normal">$M804/($J804+$K804)</f>
        <v>599.6696292512663</v>
      </c>
      <c r="W804" s="15" t="n">
        <f aca="false" ca="false" dt2D="false" dtr="false" t="normal">$M804/($J804+$K804)</f>
        <v>599.6696292512663</v>
      </c>
      <c r="X804" s="12" t="n">
        <v>2027</v>
      </c>
      <c r="Y804" s="15" t="n"/>
      <c r="Z804" s="28" t="n">
        <f aca="false" ca="false" dt2D="false" dtr="false" t="normal">AC804-R804</f>
        <v>14951346.120000001</v>
      </c>
      <c r="AA804" s="30" t="n">
        <v>1297425.54</v>
      </c>
      <c r="AB804" s="30" t="n">
        <f aca="false" ca="false" dt2D="false" dtr="false" t="normal">+(J804*12.98+K804*25.97)*12</f>
        <v>498378.204</v>
      </c>
      <c r="AC804" s="30" t="n">
        <f aca="false" ca="false" dt2D="false" dtr="false" t="normal">+(J804*12.98+K804*25.97)*12*30</f>
        <v>14951346.120000001</v>
      </c>
      <c r="AD804" s="33" t="n"/>
      <c r="AF804" s="57" t="n"/>
    </row>
    <row customHeight="true" ht="12.75" outlineLevel="0" r="805">
      <c r="A805" s="8" t="n">
        <f aca="false" ca="false" dt2D="false" dtr="false" t="normal">A804+1</f>
        <v>762</v>
      </c>
      <c r="B805" s="8" t="n">
        <f aca="false" ca="false" dt2D="false" dtr="false" t="normal">+B804+1</f>
        <v>115</v>
      </c>
      <c r="C805" s="54" t="s">
        <v>214</v>
      </c>
      <c r="D805" s="8" t="s">
        <v>354</v>
      </c>
      <c r="E805" s="56" t="s">
        <v>336</v>
      </c>
      <c r="F805" s="12" t="s">
        <v>5</v>
      </c>
      <c r="G805" s="12" t="n">
        <v>4</v>
      </c>
      <c r="H805" s="12" t="n">
        <v>4</v>
      </c>
      <c r="I805" s="56" t="n">
        <v>2589.5</v>
      </c>
      <c r="J805" s="56" t="n">
        <v>2477.3</v>
      </c>
      <c r="K805" s="56" t="n">
        <v>112.2</v>
      </c>
      <c r="L805" s="55" t="n">
        <v>122</v>
      </c>
      <c r="M805" s="15" t="n">
        <f aca="false" ca="false" dt2D="false" dtr="false" t="normal">SUM(N805:R805)</f>
        <v>1552844.49</v>
      </c>
      <c r="N805" s="15" t="n"/>
      <c r="O805" s="15" t="n"/>
      <c r="P805" s="15" t="n"/>
      <c r="Q805" s="15" t="n">
        <v>1552844.49</v>
      </c>
      <c r="R805" s="15" t="n"/>
      <c r="S805" s="15" t="n"/>
      <c r="T805" s="15" t="n"/>
      <c r="U805" s="15" t="n"/>
      <c r="V805" s="15" t="n">
        <f aca="false" ca="false" dt2D="false" dtr="false" t="normal">$M805/($J805+$K805)</f>
        <v>599.6696234794362</v>
      </c>
      <c r="W805" s="15" t="n">
        <f aca="false" ca="false" dt2D="false" dtr="false" t="normal">$M805/($J805+$K805)</f>
        <v>599.6696234794362</v>
      </c>
      <c r="X805" s="12" t="n">
        <v>2027</v>
      </c>
      <c r="Y805" s="15" t="n"/>
      <c r="Z805" s="28" t="n">
        <f aca="false" ca="false" dt2D="false" dtr="false" t="normal">AC805-R805</f>
        <v>12624907.680000002</v>
      </c>
      <c r="AA805" s="30" t="n">
        <v>1512042.73</v>
      </c>
      <c r="AB805" s="30" t="n">
        <f aca="false" ca="false" dt2D="false" dtr="false" t="normal">+(J805*12.98+K805*25.97)*12</f>
        <v>420830.25600000005</v>
      </c>
      <c r="AC805" s="30" t="n">
        <f aca="false" ca="false" dt2D="false" dtr="false" t="normal">+(J805*12.98+K805*25.97)*12*30</f>
        <v>12624907.680000002</v>
      </c>
      <c r="AD805" s="33" t="n"/>
      <c r="AF805" s="57" t="n"/>
    </row>
    <row customHeight="true" ht="12.75" outlineLevel="0" r="806">
      <c r="A806" s="8" t="n">
        <f aca="false" ca="false" dt2D="false" dtr="false" t="normal">A805+1</f>
        <v>763</v>
      </c>
      <c r="B806" s="8" t="n">
        <f aca="false" ca="false" dt2D="false" dtr="false" t="normal">+B805+1</f>
        <v>116</v>
      </c>
      <c r="C806" s="54" t="s">
        <v>214</v>
      </c>
      <c r="D806" s="8" t="s">
        <v>356</v>
      </c>
      <c r="E806" s="56" t="s">
        <v>283</v>
      </c>
      <c r="F806" s="12" t="s">
        <v>5</v>
      </c>
      <c r="G806" s="12" t="n">
        <v>4</v>
      </c>
      <c r="H806" s="12" t="n">
        <v>4</v>
      </c>
      <c r="I806" s="56" t="n">
        <v>2478.1</v>
      </c>
      <c r="J806" s="56" t="n">
        <v>2359.6</v>
      </c>
      <c r="K806" s="56" t="n">
        <v>118.5</v>
      </c>
      <c r="L806" s="55" t="n">
        <v>127</v>
      </c>
      <c r="M806" s="15" t="n">
        <f aca="false" ca="false" dt2D="false" dtr="false" t="normal">SUM(N806:R806)</f>
        <v>1486041.3</v>
      </c>
      <c r="N806" s="15" t="n"/>
      <c r="O806" s="15" t="n"/>
      <c r="P806" s="15" t="n"/>
      <c r="Q806" s="15" t="n">
        <v>1486041.3</v>
      </c>
      <c r="R806" s="15" t="n"/>
      <c r="S806" s="15" t="n"/>
      <c r="T806" s="15" t="n"/>
      <c r="U806" s="15" t="n"/>
      <c r="V806" s="15" t="n">
        <f aca="false" ca="false" dt2D="false" dtr="false" t="normal">$M806/($J806+$K806)</f>
        <v>599.6696259230863</v>
      </c>
      <c r="W806" s="15" t="n">
        <f aca="false" ca="false" dt2D="false" dtr="false" t="normal">$M806/($J806+$K806)</f>
        <v>599.6696259230863</v>
      </c>
      <c r="X806" s="12" t="n">
        <v>2027</v>
      </c>
      <c r="Y806" s="15" t="n"/>
      <c r="Z806" s="28" t="n">
        <f aca="false" ca="false" dt2D="false" dtr="false" t="normal">AC806-R806</f>
        <v>12133819.08</v>
      </c>
      <c r="AA806" s="30" t="n">
        <v>1484538.33</v>
      </c>
      <c r="AB806" s="30" t="n">
        <f aca="false" ca="false" dt2D="false" dtr="false" t="normal">+(J806*12.98+K806*25.97)*12</f>
        <v>404460.636</v>
      </c>
      <c r="AC806" s="30" t="n">
        <f aca="false" ca="false" dt2D="false" dtr="false" t="normal">+(J806*12.98+K806*25.97)*12*30</f>
        <v>12133819.08</v>
      </c>
      <c r="AD806" s="33" t="n"/>
      <c r="AF806" s="57" t="n"/>
    </row>
    <row customHeight="true" ht="12.75" outlineLevel="0" r="807">
      <c r="A807" s="8" t="n">
        <f aca="false" ca="false" dt2D="false" dtr="false" t="normal">A806+1</f>
        <v>764</v>
      </c>
      <c r="B807" s="8" t="n">
        <f aca="false" ca="false" dt2D="false" dtr="false" t="normal">+B806+1</f>
        <v>117</v>
      </c>
      <c r="C807" s="54" t="s">
        <v>214</v>
      </c>
      <c r="D807" s="8" t="s">
        <v>359</v>
      </c>
      <c r="E807" s="56" t="s">
        <v>152</v>
      </c>
      <c r="F807" s="12" t="s">
        <v>5</v>
      </c>
      <c r="G807" s="12" t="n">
        <v>4</v>
      </c>
      <c r="H807" s="12" t="n">
        <v>4</v>
      </c>
      <c r="I807" s="56" t="n">
        <v>3470.2</v>
      </c>
      <c r="J807" s="56" t="n">
        <v>3470.2</v>
      </c>
      <c r="K807" s="56" t="n">
        <v>0</v>
      </c>
      <c r="L807" s="55" t="n">
        <v>175</v>
      </c>
      <c r="M807" s="15" t="n">
        <f aca="false" ca="false" dt2D="false" dtr="false" t="normal">SUM(N807:R807)</f>
        <v>24291809.91</v>
      </c>
      <c r="N807" s="15" t="n"/>
      <c r="O807" s="15" t="n">
        <v>4650199.28</v>
      </c>
      <c r="P807" s="15" t="n"/>
      <c r="Q807" s="15" t="n">
        <v>3426060.07</v>
      </c>
      <c r="R807" s="15" t="n">
        <v>16215550.56</v>
      </c>
      <c r="S807" s="15" t="n"/>
      <c r="T807" s="15" t="n"/>
      <c r="U807" s="15" t="n"/>
      <c r="V807" s="15" t="n">
        <f aca="false" ca="false" dt2D="false" dtr="false" t="normal">$M807/($J807+$K807)</f>
        <v>7000.118122874763</v>
      </c>
      <c r="W807" s="15" t="n">
        <f aca="false" ca="false" dt2D="false" dtr="false" t="normal">$M807/($J807+$K807)</f>
        <v>7000.118122874763</v>
      </c>
      <c r="X807" s="12" t="n">
        <v>2027</v>
      </c>
      <c r="Y807" s="15" t="n"/>
      <c r="Z807" s="28" t="n">
        <f aca="false" ca="false" dt2D="false" dtr="false" t="normal">AC807-R807</f>
        <v>0</v>
      </c>
      <c r="AA807" s="30" t="n">
        <v>2885541.72</v>
      </c>
      <c r="AB807" s="30" t="n">
        <f aca="false" ca="false" dt2D="false" dtr="false" t="normal">+(J807*12.98+K807*25.97)*12</f>
        <v>540518.352</v>
      </c>
      <c r="AC807" s="30" t="n">
        <f aca="false" ca="false" dt2D="false" dtr="false" t="normal">+(J807*12.98+K807*25.97)*12*30</f>
        <v>16215550.559999999</v>
      </c>
      <c r="AD807" s="33" t="n"/>
    </row>
    <row customHeight="true" ht="12.75" outlineLevel="0" r="808">
      <c r="A808" s="8" t="n">
        <f aca="false" ca="false" dt2D="false" dtr="false" t="normal">A807+1</f>
        <v>765</v>
      </c>
      <c r="B808" s="8" t="s">
        <v>192</v>
      </c>
      <c r="C808" s="54" t="s">
        <v>214</v>
      </c>
      <c r="D808" s="8" t="s">
        <v>362</v>
      </c>
      <c r="E808" s="55" t="s">
        <v>83</v>
      </c>
      <c r="F808" s="12" t="s">
        <v>5</v>
      </c>
      <c r="G808" s="12" t="n">
        <v>5</v>
      </c>
      <c r="H808" s="12" t="n">
        <v>6</v>
      </c>
      <c r="I808" s="56" t="n">
        <v>6223.8</v>
      </c>
      <c r="J808" s="56" t="n">
        <v>6080.7</v>
      </c>
      <c r="K808" s="56" t="n">
        <v>143.1</v>
      </c>
      <c r="L808" s="55" t="n">
        <v>261</v>
      </c>
      <c r="M808" s="15" t="n">
        <f aca="false" ca="false" dt2D="false" dtr="false" t="normal">SUM(N808:R808)</f>
        <v>2520125.99</v>
      </c>
      <c r="N808" s="15" t="n"/>
      <c r="O808" s="15" t="n"/>
      <c r="P808" s="15" t="n"/>
      <c r="Q808" s="15" t="n"/>
      <c r="R808" s="15" t="n">
        <v>2520125.99</v>
      </c>
      <c r="S808" s="15" t="n"/>
      <c r="T808" s="15" t="n"/>
      <c r="U808" s="15" t="n"/>
      <c r="V808" s="15" t="n">
        <f aca="false" ca="false" dt2D="false" dtr="false" t="normal">$M808/($J808+$K808)</f>
        <v>404.917572865452</v>
      </c>
      <c r="W808" s="15" t="n">
        <f aca="false" ca="false" dt2D="false" dtr="false" t="normal">$M808/($J808+$K808)</f>
        <v>404.917572865452</v>
      </c>
      <c r="X808" s="12" t="n">
        <v>2027</v>
      </c>
      <c r="Y808" s="15" t="n"/>
      <c r="Z808" s="28" t="n">
        <f aca="false" ca="false" dt2D="false" dtr="false" t="normal">AC808-R808</f>
        <v>9201020.840000002</v>
      </c>
      <c r="AA808" s="30" t="n">
        <v>0</v>
      </c>
      <c r="AB808" s="30" t="n">
        <f aca="false" ca="false" dt2D="false" dtr="false" t="normal">+(J808*12.98+K808*25.97)*12</f>
        <v>991725.5160000001</v>
      </c>
      <c r="AC808" s="30" t="n">
        <f aca="false" ca="false" dt2D="false" dtr="false" t="normal">+(J808*12.98+K808*25.97)*12*30-'[7]Лист1'!$AQ$717</f>
        <v>11721146.830000002</v>
      </c>
      <c r="AG808" s="57" t="n"/>
      <c r="AH808" s="57" t="n"/>
    </row>
    <row customHeight="true" ht="12.75" outlineLevel="0" r="809">
      <c r="A809" s="8" t="n">
        <f aca="false" ca="false" dt2D="false" dtr="false" t="normal">A808+1</f>
        <v>766</v>
      </c>
      <c r="B809" s="8" t="n">
        <f aca="false" ca="false" dt2D="false" dtr="false" t="normal">B807+1</f>
        <v>118</v>
      </c>
      <c r="C809" s="54" t="s">
        <v>214</v>
      </c>
      <c r="D809" s="8" t="s">
        <v>364</v>
      </c>
      <c r="E809" s="56" t="s">
        <v>216</v>
      </c>
      <c r="F809" s="12" t="s">
        <v>5</v>
      </c>
      <c r="G809" s="12" t="n">
        <v>4</v>
      </c>
      <c r="H809" s="12" t="n">
        <v>4</v>
      </c>
      <c r="I809" s="56" t="n">
        <v>3410.3</v>
      </c>
      <c r="J809" s="56" t="n">
        <v>3410.3</v>
      </c>
      <c r="K809" s="56" t="n">
        <v>0</v>
      </c>
      <c r="L809" s="55" t="n">
        <v>150</v>
      </c>
      <c r="M809" s="15" t="n">
        <f aca="false" ca="false" dt2D="false" dtr="false" t="normal">SUM(N809:R809)</f>
        <v>23872502.84</v>
      </c>
      <c r="N809" s="15" t="n"/>
      <c r="O809" s="15" t="n">
        <v>4400231.61</v>
      </c>
      <c r="P809" s="15" t="n"/>
      <c r="Q809" s="15" t="n">
        <v>3536621.39</v>
      </c>
      <c r="R809" s="15" t="n">
        <v>15935649.84</v>
      </c>
      <c r="S809" s="15" t="n"/>
      <c r="T809" s="15" t="n"/>
      <c r="U809" s="15" t="n"/>
      <c r="V809" s="15" t="n">
        <f aca="false" ca="false" dt2D="false" dtr="false" t="normal">$M809/($J809+$K809)</f>
        <v>7000.118124505175</v>
      </c>
      <c r="W809" s="15" t="n">
        <f aca="false" ca="false" dt2D="false" dtr="false" t="normal">$M809/($J809+$K809)</f>
        <v>7000.118124505175</v>
      </c>
      <c r="X809" s="12" t="n">
        <v>2027</v>
      </c>
      <c r="Y809" s="15" t="n"/>
      <c r="Z809" s="28" t="n">
        <f aca="false" ca="false" dt2D="false" dtr="false" t="normal">AC809-R809</f>
        <v>0</v>
      </c>
      <c r="AA809" s="30" t="n">
        <v>3005433.06</v>
      </c>
      <c r="AB809" s="30" t="n">
        <f aca="false" ca="false" dt2D="false" dtr="false" t="normal">+(J809*12.98+K809*25.97)*12</f>
        <v>531188.328</v>
      </c>
      <c r="AC809" s="30" t="n">
        <f aca="false" ca="false" dt2D="false" dtr="false" t="normal">+(J809*12.98+K809*25.97)*12*30</f>
        <v>15935649.84</v>
      </c>
      <c r="AD809" s="33" t="n"/>
    </row>
    <row customHeight="true" ht="12.75" outlineLevel="0" r="810">
      <c r="A810" s="8" t="n">
        <f aca="false" ca="false" dt2D="false" dtr="false" t="normal">A809+1</f>
        <v>767</v>
      </c>
      <c r="B810" s="8" t="n">
        <f aca="false" ca="false" dt2D="false" dtr="false" t="normal">+B809+1</f>
        <v>119</v>
      </c>
      <c r="C810" s="54" t="s">
        <v>214</v>
      </c>
      <c r="D810" s="8" t="s">
        <v>366</v>
      </c>
      <c r="E810" s="56" t="s">
        <v>257</v>
      </c>
      <c r="F810" s="12" t="s">
        <v>5</v>
      </c>
      <c r="G810" s="12" t="n">
        <v>3</v>
      </c>
      <c r="H810" s="12" t="n">
        <v>2</v>
      </c>
      <c r="I810" s="56" t="n">
        <v>1040.16</v>
      </c>
      <c r="J810" s="56" t="n">
        <v>1040.16</v>
      </c>
      <c r="K810" s="56" t="n">
        <v>0</v>
      </c>
      <c r="L810" s="55" t="n">
        <v>84</v>
      </c>
      <c r="M810" s="15" t="n">
        <f aca="false" ca="false" dt2D="false" dtr="false" t="normal">SUM(N810:R810)</f>
        <v>5506391.4</v>
      </c>
      <c r="N810" s="15" t="n"/>
      <c r="O810" s="15" t="n">
        <v>973468.68</v>
      </c>
      <c r="P810" s="15" t="n"/>
      <c r="Q810" s="15" t="n">
        <v>162015.32</v>
      </c>
      <c r="R810" s="15" t="n">
        <v>4370907.4</v>
      </c>
      <c r="S810" s="15" t="n"/>
      <c r="T810" s="15" t="n"/>
      <c r="U810" s="15" t="n"/>
      <c r="V810" s="15" t="n">
        <f aca="false" ca="false" dt2D="false" dtr="false" t="normal">$M810/($J810+$K810)</f>
        <v>5293.7926857406555</v>
      </c>
      <c r="W810" s="15" t="n">
        <f aca="false" ca="false" dt2D="false" dtr="false" t="normal">$M810/($J810+$K810)</f>
        <v>5293.7926857406555</v>
      </c>
      <c r="X810" s="12" t="n">
        <v>2027</v>
      </c>
      <c r="Y810" s="15" t="n"/>
      <c r="Z810" s="28" t="n">
        <f aca="false" ca="false" dt2D="false" dtr="false" t="normal">AC810-R810</f>
        <v>-0.0019999993965029716</v>
      </c>
      <c r="AA810" s="30" t="n">
        <v>0</v>
      </c>
      <c r="AB810" s="30" t="n">
        <f aca="false" ca="false" dt2D="false" dtr="false" t="normal">+(J810*12.98+K810*25.97)*12</f>
        <v>162015.32160000002</v>
      </c>
      <c r="AC810" s="30" t="n">
        <f aca="false" ca="false" dt2D="false" dtr="false" t="normal">+(J810*12.98+K810*25.97)*12*30-'[7]Лист1'!$AQ$725</f>
        <v>4370907.398000001</v>
      </c>
      <c r="AD810" s="33" t="n"/>
    </row>
    <row customHeight="true" ht="12.75" outlineLevel="0" r="811">
      <c r="A811" s="8" t="n">
        <f aca="false" ca="false" dt2D="false" dtr="false" t="normal">A810+1</f>
        <v>768</v>
      </c>
      <c r="B811" s="8" t="n">
        <f aca="false" ca="false" dt2D="false" dtr="false" t="normal">+B810+1</f>
        <v>120</v>
      </c>
      <c r="C811" s="54" t="s">
        <v>214</v>
      </c>
      <c r="D811" s="8" t="s">
        <v>368</v>
      </c>
      <c r="E811" s="56" t="s">
        <v>157</v>
      </c>
      <c r="F811" s="12" t="s">
        <v>5</v>
      </c>
      <c r="G811" s="12" t="n">
        <v>4</v>
      </c>
      <c r="H811" s="12" t="n">
        <v>2</v>
      </c>
      <c r="I811" s="56" t="n">
        <v>1424.7</v>
      </c>
      <c r="J811" s="56" t="n">
        <v>1424.7</v>
      </c>
      <c r="K811" s="56" t="n">
        <v>0</v>
      </c>
      <c r="L811" s="55" t="n">
        <v>73</v>
      </c>
      <c r="M811" s="15" t="n">
        <f aca="false" ca="false" dt2D="false" dtr="false" t="normal">SUM(N811:R811)</f>
        <v>854349.32</v>
      </c>
      <c r="N811" s="15" t="n"/>
      <c r="O811" s="15" t="n">
        <v>0</v>
      </c>
      <c r="P811" s="15" t="n"/>
      <c r="Q811" s="15" t="n">
        <v>854349.32</v>
      </c>
      <c r="R811" s="15" t="n"/>
      <c r="S811" s="15" t="n"/>
      <c r="T811" s="15" t="n"/>
      <c r="U811" s="15" t="n"/>
      <c r="V811" s="15" t="n">
        <f aca="false" ca="false" dt2D="false" dtr="false" t="normal">$M811/($J811+$K811)</f>
        <v>599.66962869376</v>
      </c>
      <c r="W811" s="15" t="n">
        <f aca="false" ca="false" dt2D="false" dtr="false" t="normal">$M811/($J811+$K811)</f>
        <v>599.66962869376</v>
      </c>
      <c r="X811" s="12" t="n">
        <v>2027</v>
      </c>
      <c r="Y811" s="15" t="n"/>
      <c r="Z811" s="28" t="n">
        <f aca="false" ca="false" dt2D="false" dtr="false" t="normal">AC811-R811</f>
        <v>6657338.16</v>
      </c>
      <c r="AA811" s="30" t="n">
        <v>789640.55</v>
      </c>
      <c r="AB811" s="30" t="n">
        <f aca="false" ca="false" dt2D="false" dtr="false" t="normal">+(J811*12.98+K811*25.97)*12</f>
        <v>221911.272</v>
      </c>
      <c r="AC811" s="30" t="n">
        <f aca="false" ca="false" dt2D="false" dtr="false" t="normal">+(J811*12.98+K811*25.97)*12*30</f>
        <v>6657338.16</v>
      </c>
      <c r="AD811" s="33" t="n"/>
    </row>
    <row customHeight="true" ht="12.75" outlineLevel="0" r="812">
      <c r="A812" s="8" t="n">
        <f aca="false" ca="false" dt2D="false" dtr="false" t="normal">A811+1</f>
        <v>769</v>
      </c>
      <c r="B812" s="8" t="n">
        <f aca="false" ca="false" dt2D="false" dtr="false" t="normal">+B811+1</f>
        <v>121</v>
      </c>
      <c r="C812" s="54" t="s">
        <v>214</v>
      </c>
      <c r="D812" s="8" t="s">
        <v>370</v>
      </c>
      <c r="E812" s="56" t="s">
        <v>283</v>
      </c>
      <c r="F812" s="12" t="s">
        <v>5</v>
      </c>
      <c r="G812" s="12" t="n">
        <v>5</v>
      </c>
      <c r="H812" s="12" t="n">
        <v>1</v>
      </c>
      <c r="I812" s="56" t="n">
        <v>2477.36</v>
      </c>
      <c r="J812" s="56" t="n">
        <v>2477.36</v>
      </c>
      <c r="K812" s="56" t="n">
        <v>0</v>
      </c>
      <c r="L812" s="55" t="n">
        <v>115</v>
      </c>
      <c r="M812" s="15" t="n">
        <f aca="false" ca="false" dt2D="false" dtr="false" t="normal">SUM(N812:R812)</f>
        <v>19518500.09</v>
      </c>
      <c r="N812" s="15" t="n"/>
      <c r="O812" s="15" t="n">
        <v>6041622.95</v>
      </c>
      <c r="P812" s="15" t="n"/>
      <c r="Q812" s="15" t="n">
        <v>1900669.33</v>
      </c>
      <c r="R812" s="15" t="n">
        <v>11576207.81</v>
      </c>
      <c r="S812" s="15" t="n"/>
      <c r="T812" s="15" t="n"/>
      <c r="U812" s="15" t="n"/>
      <c r="V812" s="15" t="n">
        <f aca="false" ca="false" dt2D="false" dtr="false" t="normal">$M812/($J812+$K812)</f>
        <v>7878.749995963444</v>
      </c>
      <c r="W812" s="15" t="n">
        <f aca="false" ca="false" dt2D="false" dtr="false" t="normal">$M812/($J812+$K812)</f>
        <v>7878.749995963444</v>
      </c>
      <c r="X812" s="12" t="n">
        <v>2027</v>
      </c>
      <c r="Y812" s="15" t="n"/>
      <c r="Z812" s="28" t="n">
        <f aca="false" ca="false" dt2D="false" dtr="false" t="normal">AC812-R812</f>
        <v>-0.0020000003278255463</v>
      </c>
      <c r="AA812" s="30" t="n">
        <v>1514795.74</v>
      </c>
      <c r="AB812" s="30" t="n">
        <f aca="false" ca="false" dt2D="false" dtr="false" t="normal">+(J812*12.98+K812*25.97)*12</f>
        <v>385873.5936</v>
      </c>
      <c r="AC812" s="30" t="n">
        <f aca="false" ca="false" dt2D="false" dtr="false" t="normal">+(J812*12.98+K812*25.97)*12*30</f>
        <v>11576207.808</v>
      </c>
      <c r="AD812" s="33" t="n"/>
    </row>
    <row customHeight="true" ht="12.75" outlineLevel="0" r="813">
      <c r="A813" s="8" t="n">
        <f aca="false" ca="false" dt2D="false" dtr="false" t="normal">A812+1</f>
        <v>770</v>
      </c>
      <c r="B813" s="8" t="n">
        <f aca="false" ca="false" dt2D="false" dtr="false" t="normal">+B812+1</f>
        <v>122</v>
      </c>
      <c r="C813" s="54" t="s">
        <v>214</v>
      </c>
      <c r="D813" s="8" t="s">
        <v>372</v>
      </c>
      <c r="E813" s="56" t="s">
        <v>228</v>
      </c>
      <c r="F813" s="12" t="s">
        <v>5</v>
      </c>
      <c r="G813" s="12" t="n">
        <v>4</v>
      </c>
      <c r="H813" s="12" t="n">
        <v>4</v>
      </c>
      <c r="I813" s="56" t="n">
        <v>3172.3</v>
      </c>
      <c r="J813" s="56" t="n">
        <v>2527.7</v>
      </c>
      <c r="K813" s="56" t="n">
        <v>644.6</v>
      </c>
      <c r="L813" s="55" t="n">
        <v>127</v>
      </c>
      <c r="M813" s="15" t="n">
        <f aca="false" ca="false" dt2D="false" dtr="false" t="normal">SUM(N813:R813)</f>
        <v>22605182.40999997</v>
      </c>
      <c r="N813" s="15" t="n"/>
      <c r="O813" s="15" t="n">
        <v>2186323.98123747</v>
      </c>
      <c r="P813" s="15" t="n"/>
      <c r="Q813" s="15" t="n">
        <v>3588858.81</v>
      </c>
      <c r="R813" s="15" t="n">
        <v>16829999.6187625</v>
      </c>
      <c r="S813" s="15" t="n"/>
      <c r="T813" s="15" t="n"/>
      <c r="U813" s="15" t="n"/>
      <c r="V813" s="15" t="n">
        <f aca="false" ca="false" dt2D="false" dtr="false" t="normal">$M813/($J813+$K813)</f>
        <v>7125.802228666889</v>
      </c>
      <c r="W813" s="15" t="n">
        <f aca="false" ca="false" dt2D="false" dtr="false" t="normal">$M813/($J813+$K813)</f>
        <v>7125.802228666889</v>
      </c>
      <c r="X813" s="12" t="n">
        <v>2027</v>
      </c>
      <c r="Y813" s="15" t="n"/>
      <c r="Z813" s="28" t="n">
        <f aca="false" ca="false" dt2D="false" dtr="false" t="normal">AC813-R813</f>
        <v>1007931.2612374984</v>
      </c>
      <c r="AA813" s="30" t="n">
        <v>2994261.11</v>
      </c>
      <c r="AB813" s="30" t="n">
        <f aca="false" ca="false" dt2D="false" dtr="false" t="normal">+(J813*12.98+K813*25.97)*12</f>
        <v>594597.696</v>
      </c>
      <c r="AC813" s="30" t="n">
        <f aca="false" ca="false" dt2D="false" dtr="false" t="normal">+(J813*12.98+K813*25.97)*12*30</f>
        <v>17837930.88</v>
      </c>
      <c r="AD813" s="33" t="n"/>
    </row>
    <row customHeight="true" ht="12.75" outlineLevel="0" r="814">
      <c r="A814" s="8" t="n">
        <f aca="false" ca="false" dt2D="false" dtr="false" t="normal">A813+1</f>
        <v>771</v>
      </c>
      <c r="B814" s="8" t="n">
        <f aca="false" ca="false" dt2D="false" dtr="false" t="normal">+B813+1</f>
        <v>123</v>
      </c>
      <c r="C814" s="54" t="s">
        <v>214</v>
      </c>
      <c r="D814" s="8" t="s">
        <v>376</v>
      </c>
      <c r="E814" s="56" t="s">
        <v>157</v>
      </c>
      <c r="F814" s="12" t="s">
        <v>5</v>
      </c>
      <c r="G814" s="12" t="n">
        <v>3</v>
      </c>
      <c r="H814" s="12" t="n">
        <v>2</v>
      </c>
      <c r="I814" s="56" t="n">
        <v>340.2</v>
      </c>
      <c r="J814" s="56" t="n">
        <v>340.2</v>
      </c>
      <c r="K814" s="56" t="n">
        <v>0</v>
      </c>
      <c r="L814" s="55" t="n">
        <v>21</v>
      </c>
      <c r="M814" s="15" t="n">
        <f aca="false" ca="false" dt2D="false" dtr="false" t="normal">SUM(N814:R814)</f>
        <v>1800948.27</v>
      </c>
      <c r="N814" s="15" t="n"/>
      <c r="O814" s="15" t="n">
        <v>14030.35</v>
      </c>
      <c r="P814" s="15" t="n"/>
      <c r="Q814" s="15" t="n">
        <v>230298.8</v>
      </c>
      <c r="R814" s="15" t="n">
        <v>1556619.12</v>
      </c>
      <c r="S814" s="15" t="n"/>
      <c r="T814" s="15" t="n"/>
      <c r="U814" s="15" t="n"/>
      <c r="V814" s="15" t="n">
        <f aca="false" ca="false" dt2D="false" dtr="false" t="normal">$M814/($J814+$K814)</f>
        <v>5293.792680776014</v>
      </c>
      <c r="W814" s="15" t="n">
        <f aca="false" ca="false" dt2D="false" dtr="false" t="normal">$M814/($J814+$K814)</f>
        <v>5293.792680776014</v>
      </c>
      <c r="X814" s="12" t="n">
        <v>2027</v>
      </c>
      <c r="Y814" s="15" t="n"/>
      <c r="Z814" s="28" t="n">
        <f aca="false" ca="false" dt2D="false" dtr="false" t="normal">AC814-R814</f>
        <v>0</v>
      </c>
      <c r="AA814" s="30" t="n">
        <v>178411.5</v>
      </c>
      <c r="AB814" s="30" t="n">
        <f aca="false" ca="false" dt2D="false" dtr="false" t="normal">+(J814*12.71+K814*25.41)*12</f>
        <v>51887.304000000004</v>
      </c>
      <c r="AC814" s="30" t="n">
        <f aca="false" ca="false" dt2D="false" dtr="false" t="normal">+(J814*12.71+K814*25.41)*12*30</f>
        <v>1556619.12</v>
      </c>
      <c r="AD814" s="33" t="n"/>
    </row>
    <row customFormat="true" customHeight="true" ht="12.75" outlineLevel="0" r="815" s="0">
      <c r="A815" s="8" t="n">
        <f aca="false" ca="false" dt2D="false" dtr="false" t="normal">A814+1</f>
        <v>772</v>
      </c>
      <c r="B815" s="8" t="n">
        <f aca="false" ca="false" dt2D="false" dtr="false" t="normal">+B814+1</f>
        <v>124</v>
      </c>
      <c r="C815" s="54" t="s">
        <v>214</v>
      </c>
      <c r="D815" s="106" t="s">
        <v>88</v>
      </c>
      <c r="E815" s="56" t="s">
        <v>122</v>
      </c>
      <c r="F815" s="12" t="s">
        <v>5</v>
      </c>
      <c r="G815" s="12" t="n">
        <v>5</v>
      </c>
      <c r="H815" s="12" t="n">
        <v>4</v>
      </c>
      <c r="I815" s="56" t="n">
        <v>3061.9</v>
      </c>
      <c r="J815" s="56" t="n">
        <v>3061.9</v>
      </c>
      <c r="K815" s="56" t="n">
        <v>0</v>
      </c>
      <c r="L815" s="55" t="n">
        <v>160</v>
      </c>
      <c r="M815" s="15" t="n">
        <f aca="false" ca="false" dt2D="false" dtr="false" t="normal">SUM(N815:R815)</f>
        <v>9762678.690000001</v>
      </c>
      <c r="N815" s="15" t="n"/>
      <c r="O815" s="15" t="n">
        <v>871234.48</v>
      </c>
      <c r="P815" s="15" t="n"/>
      <c r="Q815" s="15" t="n">
        <v>467000.99</v>
      </c>
      <c r="R815" s="15" t="n">
        <v>8424443.22</v>
      </c>
      <c r="S815" s="15" t="n"/>
      <c r="T815" s="15" t="n"/>
      <c r="U815" s="15" t="n"/>
      <c r="V815" s="15" t="n">
        <f aca="false" ca="false" dt2D="false" dtr="false" t="normal">$M815/($J815+$K815)</f>
        <v>3188.4381233874396</v>
      </c>
      <c r="W815" s="15" t="n">
        <f aca="false" ca="false" dt2D="false" dtr="false" t="normal">$M815/($J815+$K815)</f>
        <v>3188.4381233874396</v>
      </c>
      <c r="X815" s="12" t="n">
        <v>2027</v>
      </c>
      <c r="Y815" s="15" t="n"/>
      <c r="Z815" s="28" t="n">
        <f aca="false" ca="false" dt2D="false" dtr="false" t="normal">AC815-R815</f>
        <v>0</v>
      </c>
      <c r="AA815" s="30" t="n">
        <v>0</v>
      </c>
      <c r="AB815" s="30" t="n">
        <f aca="false" ca="false" dt2D="false" dtr="false" t="normal">+(J815*12.71+K815*25.41)*12</f>
        <v>467000.988</v>
      </c>
      <c r="AC815" s="30" t="n">
        <f aca="false" ca="false" dt2D="false" dtr="false" t="normal">+(J815*12.71+K815*25.41)*12*30-'[7]Лист1'!$AQ$732</f>
        <v>8424443.22</v>
      </c>
      <c r="AD815" s="33" t="n"/>
      <c r="AE815" s="4" t="n"/>
    </row>
    <row customFormat="true" customHeight="true" ht="12.75" outlineLevel="0" r="816" s="0">
      <c r="A816" s="8" t="n">
        <f aca="false" ca="false" dt2D="false" dtr="false" t="normal">A815+1</f>
        <v>773</v>
      </c>
      <c r="B816" s="8" t="n">
        <f aca="false" ca="false" dt2D="false" dtr="false" t="normal">+B815+1</f>
        <v>125</v>
      </c>
      <c r="C816" s="54" t="s">
        <v>214</v>
      </c>
      <c r="D816" s="8" t="s">
        <v>379</v>
      </c>
      <c r="E816" s="56" t="s">
        <v>94</v>
      </c>
      <c r="F816" s="12" t="s">
        <v>5</v>
      </c>
      <c r="G816" s="12" t="n">
        <v>5</v>
      </c>
      <c r="H816" s="12" t="n">
        <v>4</v>
      </c>
      <c r="I816" s="56" t="n">
        <v>4315.4</v>
      </c>
      <c r="J816" s="56" t="n">
        <v>4315.4</v>
      </c>
      <c r="K816" s="56" t="n">
        <v>0</v>
      </c>
      <c r="L816" s="55" t="n">
        <v>201</v>
      </c>
      <c r="M816" s="15" t="n">
        <f aca="false" ca="false" dt2D="false" dtr="false" t="normal">SUM(N816:R816)</f>
        <v>2587814.31</v>
      </c>
      <c r="N816" s="15" t="n"/>
      <c r="O816" s="15" t="n"/>
      <c r="P816" s="15" t="n"/>
      <c r="Q816" s="15" t="n">
        <v>2587814.31</v>
      </c>
      <c r="R816" s="15" t="n"/>
      <c r="S816" s="15" t="n"/>
      <c r="T816" s="15" t="n"/>
      <c r="U816" s="15" t="n"/>
      <c r="V816" s="15" t="n">
        <f aca="false" ca="false" dt2D="false" dtr="false" t="normal">$M816/($J816+$K816)</f>
        <v>599.6696273810077</v>
      </c>
      <c r="W816" s="15" t="n">
        <f aca="false" ca="false" dt2D="false" dtr="false" t="normal">$M816/($J816+$K816)</f>
        <v>599.6696273810077</v>
      </c>
      <c r="X816" s="12" t="n">
        <v>2027</v>
      </c>
      <c r="Y816" s="15" t="n"/>
      <c r="Z816" s="28" t="n">
        <f aca="false" ca="false" dt2D="false" dtr="false" t="normal">AC816-R816</f>
        <v>20165001.12</v>
      </c>
      <c r="AA816" s="30" t="n">
        <v>3573925.49</v>
      </c>
      <c r="AB816" s="30" t="n">
        <f aca="false" ca="false" dt2D="false" dtr="false" t="normal">+(J816*12.98+K816*25.97)*12</f>
        <v>672166.704</v>
      </c>
      <c r="AC816" s="30" t="n">
        <f aca="false" ca="false" dt2D="false" dtr="false" t="normal">+(J816*12.98+K816*25.97)*12*30</f>
        <v>20165001.12</v>
      </c>
      <c r="AD816" s="33" t="n"/>
      <c r="AE816" s="4" t="n"/>
    </row>
    <row customHeight="true" ht="12.75" outlineLevel="0" r="817">
      <c r="A817" s="8" t="n">
        <f aca="false" ca="false" dt2D="false" dtr="false" t="normal">A816+1</f>
        <v>774</v>
      </c>
      <c r="B817" s="8" t="n">
        <f aca="false" ca="false" dt2D="false" dtr="false" t="normal">+B816+1</f>
        <v>126</v>
      </c>
      <c r="C817" s="54" t="s">
        <v>214</v>
      </c>
      <c r="D817" s="8" t="s">
        <v>381</v>
      </c>
      <c r="E817" s="56" t="s">
        <v>216</v>
      </c>
      <c r="F817" s="12" t="s">
        <v>5</v>
      </c>
      <c r="G817" s="12" t="n">
        <v>4</v>
      </c>
      <c r="H817" s="12" t="n">
        <v>4</v>
      </c>
      <c r="I817" s="56" t="n">
        <v>3490.6</v>
      </c>
      <c r="J817" s="56" t="n">
        <v>3490.6</v>
      </c>
      <c r="K817" s="56" t="n">
        <v>0</v>
      </c>
      <c r="L817" s="55" t="n">
        <v>166</v>
      </c>
      <c r="M817" s="15" t="n">
        <f aca="false" ca="false" dt2D="false" dtr="false" t="normal">SUM(N817:R817)</f>
        <v>24434612.32</v>
      </c>
      <c r="N817" s="15" t="n"/>
      <c r="O817" s="15" t="n">
        <v>5034384.82</v>
      </c>
      <c r="P817" s="15" t="n"/>
      <c r="Q817" s="15" t="n">
        <v>3428638.14</v>
      </c>
      <c r="R817" s="15" t="n">
        <v>15971589.36</v>
      </c>
      <c r="S817" s="15" t="n"/>
      <c r="T817" s="15" t="n"/>
      <c r="U817" s="15" t="n"/>
      <c r="V817" s="15" t="n">
        <f aca="false" ca="false" dt2D="false" dtr="false" t="normal">$M817/($J817+$K817)</f>
        <v>7000.118122958804</v>
      </c>
      <c r="W817" s="15" t="n">
        <f aca="false" ca="false" dt2D="false" dtr="false" t="normal">$M817/($J817+$K817)</f>
        <v>7000.118122958804</v>
      </c>
      <c r="X817" s="12" t="n">
        <v>2027</v>
      </c>
      <c r="Y817" s="15" t="n"/>
      <c r="Z817" s="28" t="n">
        <f aca="false" ca="false" dt2D="false" dtr="false" t="normal">AC817-R817</f>
        <v>0</v>
      </c>
      <c r="AA817" s="30" t="n">
        <v>2896251.83</v>
      </c>
      <c r="AB817" s="30" t="n">
        <f aca="false" ca="false" dt2D="false" dtr="false" t="normal">+(J817*12.71+K817*25.41)*12</f>
        <v>532386.312</v>
      </c>
      <c r="AC817" s="30" t="n">
        <f aca="false" ca="false" dt2D="false" dtr="false" t="normal">+(J817*12.71+K817*25.41)*12*30</f>
        <v>15971589.360000001</v>
      </c>
      <c r="AD817" s="33" t="n"/>
    </row>
    <row customHeight="true" ht="12.75" outlineLevel="0" r="818">
      <c r="A818" s="8" t="n">
        <f aca="false" ca="false" dt2D="false" dtr="false" t="normal">A817+1</f>
        <v>775</v>
      </c>
      <c r="B818" s="8" t="n">
        <f aca="false" ca="false" dt2D="false" dtr="false" t="normal">+B817+1</f>
        <v>127</v>
      </c>
      <c r="C818" s="54" t="s">
        <v>214</v>
      </c>
      <c r="D818" s="8" t="s">
        <v>384</v>
      </c>
      <c r="E818" s="56" t="s">
        <v>264</v>
      </c>
      <c r="F818" s="12" t="s">
        <v>5</v>
      </c>
      <c r="G818" s="12" t="n">
        <v>4</v>
      </c>
      <c r="H818" s="12" t="n">
        <v>4</v>
      </c>
      <c r="I818" s="56" t="n">
        <v>3476.1</v>
      </c>
      <c r="J818" s="56" t="n">
        <v>3476.1</v>
      </c>
      <c r="K818" s="56" t="n">
        <v>0</v>
      </c>
      <c r="L818" s="55" t="n">
        <v>136</v>
      </c>
      <c r="M818" s="15" t="n">
        <f aca="false" ca="false" dt2D="false" dtr="false" t="normal">SUM(N818:R818)</f>
        <v>2084511.5899999999</v>
      </c>
      <c r="N818" s="15" t="n"/>
      <c r="O818" s="15" t="n"/>
      <c r="P818" s="15" t="n"/>
      <c r="Q818" s="15" t="n">
        <v>1019231.92</v>
      </c>
      <c r="R818" s="15" t="n">
        <v>1065279.67</v>
      </c>
      <c r="S818" s="15" t="n"/>
      <c r="T818" s="15" t="n"/>
      <c r="U818" s="15" t="n"/>
      <c r="V818" s="15" t="n">
        <f aca="false" ca="false" dt2D="false" dtr="false" t="normal">$M818/($J818+$K818)</f>
        <v>599.6696268806996</v>
      </c>
      <c r="W818" s="15" t="n">
        <f aca="false" ca="false" dt2D="false" dtr="false" t="normal">$M818/($J818+$K818)</f>
        <v>599.6696268806996</v>
      </c>
      <c r="X818" s="12" t="n">
        <v>2027</v>
      </c>
      <c r="Y818" s="15" t="n"/>
      <c r="Z818" s="28" t="n">
        <f aca="false" ca="false" dt2D="false" dtr="false" t="normal">AC818-R818</f>
        <v>15177840.41</v>
      </c>
      <c r="AA818" s="30" t="n">
        <v>477794.58</v>
      </c>
      <c r="AB818" s="30" t="n">
        <f aca="false" ca="false" dt2D="false" dtr="false" t="normal">+(J818*12.98+K818*25.97)*12</f>
        <v>541437.336</v>
      </c>
      <c r="AC818" s="30" t="n">
        <f aca="false" ca="false" dt2D="false" dtr="false" t="normal">+(J818*12.98+K818*25.97)*12*30</f>
        <v>16243120.08</v>
      </c>
      <c r="AD818" s="33" t="n"/>
    </row>
    <row customHeight="true" ht="12.75" outlineLevel="0" r="819">
      <c r="A819" s="8" t="n">
        <f aca="false" ca="false" dt2D="false" dtr="false" t="normal">A818+1</f>
        <v>776</v>
      </c>
      <c r="B819" s="8" t="n">
        <f aca="false" ca="false" dt2D="false" dtr="false" t="normal">+B818+1</f>
        <v>128</v>
      </c>
      <c r="C819" s="54" t="s">
        <v>214</v>
      </c>
      <c r="D819" s="8" t="s">
        <v>386</v>
      </c>
      <c r="E819" s="56" t="s">
        <v>349</v>
      </c>
      <c r="F819" s="12" t="s">
        <v>5</v>
      </c>
      <c r="G819" s="12" t="n">
        <v>4</v>
      </c>
      <c r="H819" s="12" t="n">
        <v>4</v>
      </c>
      <c r="I819" s="56" t="n">
        <v>2693.7</v>
      </c>
      <c r="J819" s="56" t="n">
        <v>2693.7</v>
      </c>
      <c r="K819" s="56" t="n">
        <v>0</v>
      </c>
      <c r="L819" s="55" t="n">
        <v>120</v>
      </c>
      <c r="M819" s="15" t="n">
        <f aca="false" ca="false" dt2D="false" dtr="false" t="normal">SUM(N819:R819)</f>
        <v>2962261.89</v>
      </c>
      <c r="N819" s="15" t="n"/>
      <c r="O819" s="15" t="n"/>
      <c r="P819" s="15" t="n"/>
      <c r="Q819" s="15" t="n">
        <v>419570.71</v>
      </c>
      <c r="R819" s="15" t="n">
        <v>2542691.18</v>
      </c>
      <c r="S819" s="15" t="n"/>
      <c r="T819" s="15" t="n"/>
      <c r="U819" s="15" t="n"/>
      <c r="V819" s="15" t="n">
        <f aca="false" ca="false" dt2D="false" dtr="false" t="normal">$M819/($J819+$K819)</f>
        <v>1099.7</v>
      </c>
      <c r="W819" s="15" t="n">
        <f aca="false" ca="false" dt2D="false" dtr="false" t="normal">$M819/($J819+$K819)</f>
        <v>1099.7</v>
      </c>
      <c r="X819" s="12" t="n">
        <v>2027</v>
      </c>
      <c r="Y819" s="15" t="n"/>
      <c r="Z819" s="28" t="n">
        <f aca="false" ca="false" dt2D="false" dtr="false" t="normal">AC819-R819</f>
        <v>591660.4500000007</v>
      </c>
      <c r="AA819" s="30" t="n">
        <v>0</v>
      </c>
      <c r="AB819" s="30" t="n">
        <f aca="false" ca="false" dt2D="false" dtr="false" t="normal">+(J819*12.98+K819*25.97)*12</f>
        <v>419570.71200000006</v>
      </c>
      <c r="AC819" s="30" t="n">
        <f aca="false" ca="false" dt2D="false" dtr="false" t="normal">+(J819*12.98+K819*25.97)*12*30-'[7]Лист1'!$AQ$736</f>
        <v>3134351.630000001</v>
      </c>
      <c r="AD819" s="33" t="n"/>
    </row>
    <row customHeight="true" ht="12.75" outlineLevel="0" r="820">
      <c r="A820" s="8" t="n">
        <f aca="false" ca="false" dt2D="false" dtr="false" t="normal">A819+1</f>
        <v>777</v>
      </c>
      <c r="B820" s="8" t="n">
        <f aca="false" ca="false" dt2D="false" dtr="false" t="normal">+B819+1</f>
        <v>129</v>
      </c>
      <c r="C820" s="54" t="s">
        <v>214</v>
      </c>
      <c r="D820" s="8" t="s">
        <v>388</v>
      </c>
      <c r="E820" s="56" t="s">
        <v>90</v>
      </c>
      <c r="F820" s="12" t="s">
        <v>5</v>
      </c>
      <c r="G820" s="12" t="n">
        <v>5</v>
      </c>
      <c r="H820" s="12" t="n">
        <v>4</v>
      </c>
      <c r="I820" s="56" t="n">
        <v>3155.6</v>
      </c>
      <c r="J820" s="56" t="n">
        <v>2498.2</v>
      </c>
      <c r="K820" s="56" t="n">
        <v>657.4</v>
      </c>
      <c r="L820" s="55" t="n">
        <v>138</v>
      </c>
      <c r="M820" s="15" t="n">
        <f aca="false" ca="false" dt2D="false" dtr="false" t="normal">SUM(N820:R820)</f>
        <v>20511676.93</v>
      </c>
      <c r="N820" s="15" t="n"/>
      <c r="O820" s="15" t="n"/>
      <c r="P820" s="15" t="n"/>
      <c r="Q820" s="15" t="n">
        <v>2853187.29</v>
      </c>
      <c r="R820" s="15" t="n">
        <v>17658489.64</v>
      </c>
      <c r="S820" s="15" t="n"/>
      <c r="T820" s="15" t="n"/>
      <c r="U820" s="15" t="n"/>
      <c r="V820" s="15" t="n">
        <f aca="false" ca="false" dt2D="false" dtr="false" t="normal">$M820/($J820+$K820)</f>
        <v>6500.08775827101</v>
      </c>
      <c r="W820" s="15" t="n">
        <f aca="false" ca="false" dt2D="false" dtr="false" t="normal">$M820/($J820+$K820)</f>
        <v>6500.08775827101</v>
      </c>
      <c r="X820" s="12" t="n">
        <v>2027</v>
      </c>
      <c r="Y820" s="15" t="n"/>
      <c r="Z820" s="28" t="n">
        <f aca="false" ca="false" dt2D="false" dtr="false" t="normal">AC820-R820</f>
        <v>161263.3999999985</v>
      </c>
      <c r="AA820" s="30" t="n">
        <v>2259195.52</v>
      </c>
      <c r="AB820" s="30" t="n">
        <f aca="false" ca="false" dt2D="false" dtr="false" t="normal">+(J820*12.98+K820*25.97)*12</f>
        <v>593991.7679999999</v>
      </c>
      <c r="AC820" s="30" t="n">
        <f aca="false" ca="false" dt2D="false" dtr="false" t="normal">+(J820*12.98+K820*25.97)*12*30</f>
        <v>17819753.04</v>
      </c>
      <c r="AD820" s="33" t="n"/>
    </row>
    <row customHeight="true" ht="12.75" outlineLevel="0" r="821">
      <c r="A821" s="8" t="n">
        <f aca="false" ca="false" dt2D="false" dtr="false" t="normal">A820+1</f>
        <v>778</v>
      </c>
      <c r="B821" s="8" t="n">
        <f aca="false" ca="false" dt2D="false" dtr="false" t="normal">+B820+1</f>
        <v>130</v>
      </c>
      <c r="C821" s="54" t="s">
        <v>214</v>
      </c>
      <c r="D821" s="8" t="s">
        <v>391</v>
      </c>
      <c r="E821" s="56" t="s">
        <v>90</v>
      </c>
      <c r="F821" s="12" t="s">
        <v>5</v>
      </c>
      <c r="G821" s="12" t="n">
        <v>4</v>
      </c>
      <c r="H821" s="12" t="n">
        <v>4</v>
      </c>
      <c r="I821" s="56" t="n">
        <v>2398.6</v>
      </c>
      <c r="J821" s="56" t="n">
        <v>2361.1</v>
      </c>
      <c r="K821" s="56" t="n">
        <v>37.5</v>
      </c>
      <c r="L821" s="55" t="n">
        <v>122</v>
      </c>
      <c r="M821" s="15" t="n">
        <f aca="false" ca="false" dt2D="false" dtr="false" t="normal">SUM(N821:R821)</f>
        <v>1438367.5699999998</v>
      </c>
      <c r="N821" s="15" t="n"/>
      <c r="O821" s="15" t="n"/>
      <c r="P821" s="15" t="n"/>
      <c r="Q821" s="15" t="n">
        <v>379451.44</v>
      </c>
      <c r="R821" s="15" t="n">
        <v>1058916.13</v>
      </c>
      <c r="S821" s="15" t="n"/>
      <c r="T821" s="15" t="n"/>
      <c r="U821" s="15" t="n"/>
      <c r="V821" s="15" t="n">
        <f aca="false" ca="false" dt2D="false" dtr="false" t="normal">$M821/($J821+$K821)</f>
        <v>599.6696281164012</v>
      </c>
      <c r="W821" s="15" t="n">
        <f aca="false" ca="false" dt2D="false" dtr="false" t="normal">$M821/($J821+$K821)</f>
        <v>599.6696281164012</v>
      </c>
      <c r="X821" s="12" t="n">
        <v>2027</v>
      </c>
      <c r="Y821" s="15" t="n"/>
      <c r="Z821" s="28" t="n">
        <f aca="false" ca="false" dt2D="false" dtr="false" t="normal">AC821-R821</f>
        <v>3577218.51</v>
      </c>
      <c r="AA821" s="30" t="n">
        <v>0</v>
      </c>
      <c r="AB821" s="30" t="n">
        <f aca="false" ca="false" dt2D="false" dtr="false" t="normal">+(J821*12.98+K821*25.97)*12</f>
        <v>379451.436</v>
      </c>
      <c r="AC821" s="30" t="n">
        <f aca="false" ca="false" dt2D="false" dtr="false" t="normal">+(J821*12.98+K821*25.97)*12*30-'[7]Лист1'!$AQ$738</f>
        <v>4636134.64</v>
      </c>
      <c r="AD821" s="33" t="n"/>
    </row>
    <row customHeight="true" ht="12.75" outlineLevel="0" r="822">
      <c r="A822" s="8" t="n">
        <f aca="false" ca="false" dt2D="false" dtr="false" t="normal">A821+1</f>
        <v>779</v>
      </c>
      <c r="B822" s="8" t="n">
        <f aca="false" ca="false" dt2D="false" dtr="false" t="normal">+B821+1</f>
        <v>131</v>
      </c>
      <c r="C822" s="54" t="s">
        <v>214</v>
      </c>
      <c r="D822" s="8" t="s">
        <v>393</v>
      </c>
      <c r="E822" s="56" t="s">
        <v>90</v>
      </c>
      <c r="F822" s="12" t="s">
        <v>5</v>
      </c>
      <c r="G822" s="12" t="s">
        <v>75</v>
      </c>
      <c r="H822" s="12" t="s">
        <v>300</v>
      </c>
      <c r="I822" s="56" t="n">
        <v>5051.19</v>
      </c>
      <c r="J822" s="56" t="n">
        <v>4630.8</v>
      </c>
      <c r="K822" s="56" t="n">
        <v>0</v>
      </c>
      <c r="L822" s="55" t="n">
        <v>233</v>
      </c>
      <c r="M822" s="15" t="n">
        <f aca="false" ca="false" dt2D="false" dtr="false" t="normal">SUM(N822:R822)</f>
        <v>12558636.99</v>
      </c>
      <c r="N822" s="15" t="n"/>
      <c r="O822" s="15" t="n"/>
      <c r="P822" s="15" t="n"/>
      <c r="Q822" s="15" t="n">
        <v>721293.41</v>
      </c>
      <c r="R822" s="15" t="n">
        <v>11837343.58</v>
      </c>
      <c r="S822" s="15" t="n"/>
      <c r="T822" s="15" t="n"/>
      <c r="U822" s="15" t="n"/>
      <c r="V822" s="15" t="n">
        <f aca="false" ca="false" dt2D="false" dtr="false" t="normal">$M822/($J822+$K822)</f>
        <v>2711.9800012956725</v>
      </c>
      <c r="W822" s="15" t="n">
        <f aca="false" ca="false" dt2D="false" dtr="false" t="normal">$M822/($J822+$K822)</f>
        <v>2711.9800012956725</v>
      </c>
      <c r="X822" s="12" t="n">
        <v>2027</v>
      </c>
      <c r="Y822" s="15" t="n"/>
      <c r="Z822" s="28" t="n">
        <f aca="false" ca="false" dt2D="false" dtr="false" t="normal">AC822-R822</f>
        <v>2716623.070000002</v>
      </c>
      <c r="AA822" s="30" t="n">
        <v>0</v>
      </c>
      <c r="AB822" s="30" t="n">
        <f aca="false" ca="false" dt2D="false" dtr="false" t="normal">+(J822*12.98+K822*25.97)*12</f>
        <v>721293.408</v>
      </c>
      <c r="AC822" s="30" t="n">
        <f aca="false" ca="false" dt2D="false" dtr="false" t="normal">+(J822*12.98+K822*25.97)*12*30-'[5]Лист1'!$AQ$326</f>
        <v>14553966.650000002</v>
      </c>
      <c r="AD822" s="33" t="n"/>
    </row>
    <row customHeight="true" ht="12.75" outlineLevel="0" r="823">
      <c r="A823" s="8" t="n">
        <f aca="false" ca="false" dt2D="false" dtr="false" t="normal">A822+1</f>
        <v>780</v>
      </c>
      <c r="B823" s="8" t="n">
        <f aca="false" ca="false" dt2D="false" dtr="false" t="normal">+B822+1</f>
        <v>132</v>
      </c>
      <c r="C823" s="54" t="s">
        <v>214</v>
      </c>
      <c r="D823" s="8" t="s">
        <v>395</v>
      </c>
      <c r="E823" s="56" t="s">
        <v>396</v>
      </c>
      <c r="F823" s="12" t="s">
        <v>5</v>
      </c>
      <c r="G823" s="12" t="n">
        <v>9</v>
      </c>
      <c r="H823" s="12" t="n">
        <v>3</v>
      </c>
      <c r="I823" s="56" t="n">
        <v>7041.24</v>
      </c>
      <c r="J823" s="56" t="n">
        <v>6935.54</v>
      </c>
      <c r="K823" s="56" t="n">
        <v>105.7</v>
      </c>
      <c r="L823" s="55" t="n">
        <v>299</v>
      </c>
      <c r="M823" s="15" t="n">
        <f aca="false" ca="false" dt2D="false" dtr="false" t="normal">SUM(N823:R823)</f>
        <v>10774080</v>
      </c>
      <c r="N823" s="15" t="n"/>
      <c r="O823" s="15" t="n"/>
      <c r="P823" s="15" t="n"/>
      <c r="Q823" s="15" t="n">
        <v>8801493.32</v>
      </c>
      <c r="R823" s="15" t="n">
        <v>1972586.68</v>
      </c>
      <c r="S823" s="15" t="n"/>
      <c r="T823" s="15" t="n"/>
      <c r="U823" s="15" t="n"/>
      <c r="V823" s="15" t="n">
        <f aca="false" ca="false" dt2D="false" dtr="false" t="normal">$M823/($J823+$K823)</f>
        <v>1530.1395776880208</v>
      </c>
      <c r="W823" s="15" t="n">
        <f aca="false" ca="false" dt2D="false" dtr="false" t="normal">$M823/($J823+$K823)</f>
        <v>1530.1395776880208</v>
      </c>
      <c r="X823" s="12" t="n">
        <v>2027</v>
      </c>
      <c r="Y823" s="15" t="n"/>
      <c r="Z823" s="28" t="n">
        <f aca="false" ca="false" dt2D="false" dtr="false" t="normal">AC823-R823</f>
        <v>41287318.976</v>
      </c>
      <c r="AA823" s="30" t="n">
        <v>7359496.46</v>
      </c>
      <c r="AB823" s="30" t="n">
        <f aca="false" ca="false" dt2D="false" dtr="false" t="normal">+(J823*16.89+K823*28.62)*12</f>
        <v>1441996.8552</v>
      </c>
      <c r="AC823" s="30" t="n">
        <f aca="false" ca="false" dt2D="false" dtr="false" t="normal">+(J823*16.89+K823*28.62)*12*30</f>
        <v>43259905.656</v>
      </c>
      <c r="AD823" s="33" t="n"/>
    </row>
    <row customHeight="true" ht="12.75" outlineLevel="0" r="824">
      <c r="A824" s="8" t="n">
        <f aca="false" ca="false" dt2D="false" dtr="false" t="normal">A823+1</f>
        <v>781</v>
      </c>
      <c r="B824" s="8" t="n">
        <f aca="false" ca="false" dt2D="false" dtr="false" t="normal">+B823+1</f>
        <v>133</v>
      </c>
      <c r="C824" s="54" t="s">
        <v>214</v>
      </c>
      <c r="D824" s="8" t="s">
        <v>398</v>
      </c>
      <c r="E824" s="55" t="n">
        <v>1966</v>
      </c>
      <c r="F824" s="12" t="s">
        <v>5</v>
      </c>
      <c r="G824" s="12" t="n">
        <v>4</v>
      </c>
      <c r="H824" s="12" t="n">
        <v>6</v>
      </c>
      <c r="I824" s="56" t="n">
        <v>2829.5</v>
      </c>
      <c r="J824" s="56" t="n">
        <v>2537.8</v>
      </c>
      <c r="K824" s="56" t="n">
        <v>230.6</v>
      </c>
      <c r="L824" s="55" t="n">
        <v>144</v>
      </c>
      <c r="M824" s="15" t="n">
        <f aca="false" ca="false" dt2D="false" dtr="false" t="normal">SUM(N824:R824)</f>
        <v>1279535.6600000001</v>
      </c>
      <c r="N824" s="15" t="n"/>
      <c r="O824" s="15" t="n">
        <v>848329.68</v>
      </c>
      <c r="P824" s="15" t="n"/>
      <c r="Q824" s="15" t="n">
        <v>431205.98</v>
      </c>
      <c r="R824" s="15" t="n"/>
      <c r="S824" s="15" t="n"/>
      <c r="T824" s="15" t="n"/>
      <c r="U824" s="15" t="n"/>
      <c r="V824" s="15" t="n">
        <f aca="false" ca="false" dt2D="false" dtr="false" t="normal">$M824/($J824+$K824)</f>
        <v>462.19320184944377</v>
      </c>
      <c r="W824" s="15" t="n">
        <f aca="false" ca="false" dt2D="false" dtr="false" t="normal">$M824/($J824+$K824)</f>
        <v>462.19320184944377</v>
      </c>
      <c r="X824" s="12" t="n">
        <v>2027</v>
      </c>
      <c r="Y824" s="15" t="n"/>
      <c r="Z824" s="28" t="n">
        <f aca="false" ca="false" dt2D="false" dtr="false" t="normal">AC824-R824</f>
        <v>-1109592.9899999984</v>
      </c>
      <c r="AA824" s="30" t="n"/>
      <c r="AB824" s="30" t="n">
        <f aca="false" ca="false" dt2D="false" dtr="false" t="normal">+(J824*12.71+K824*25.41)*12</f>
        <v>457379.8080000001</v>
      </c>
      <c r="AC824" s="30" t="n">
        <f aca="false" ca="false" dt2D="false" dtr="false" t="normal">+(J824*12.71+K824*25.41)*12*30+'[1]Лист1'!$BC$14</f>
        <v>-1109592.9899999984</v>
      </c>
    </row>
    <row customHeight="true" ht="12.75" outlineLevel="0" r="825">
      <c r="A825" s="8" t="n">
        <f aca="false" ca="false" dt2D="false" dtr="false" t="normal">A824+1</f>
        <v>782</v>
      </c>
      <c r="B825" s="8" t="n">
        <f aca="false" ca="false" dt2D="false" dtr="false" t="normal">+B824+1</f>
        <v>134</v>
      </c>
      <c r="C825" s="54" t="s">
        <v>214</v>
      </c>
      <c r="D825" s="8" t="s">
        <v>400</v>
      </c>
      <c r="E825" s="56" t="s">
        <v>122</v>
      </c>
      <c r="F825" s="12" t="s">
        <v>5</v>
      </c>
      <c r="G825" s="12" t="n">
        <v>5</v>
      </c>
      <c r="H825" s="12" t="n">
        <v>4</v>
      </c>
      <c r="I825" s="56" t="n">
        <v>3187.3</v>
      </c>
      <c r="J825" s="56" t="n">
        <v>2508.4</v>
      </c>
      <c r="K825" s="56" t="n">
        <v>678.9</v>
      </c>
      <c r="L825" s="55" t="n">
        <v>119</v>
      </c>
      <c r="M825" s="15" t="n">
        <f aca="false" ca="false" dt2D="false" dtr="false" t="normal">SUM(N825:R825)</f>
        <v>22311476.519999996</v>
      </c>
      <c r="N825" s="15" t="n"/>
      <c r="O825" s="15" t="n">
        <v>6062958.02</v>
      </c>
      <c r="P825" s="15" t="n"/>
      <c r="Q825" s="15" t="n">
        <v>2798363.88</v>
      </c>
      <c r="R825" s="15" t="n">
        <v>13450154.62</v>
      </c>
      <c r="S825" s="15" t="n"/>
      <c r="T825" s="15" t="n"/>
      <c r="U825" s="15" t="n"/>
      <c r="V825" s="15" t="n">
        <f aca="false" ca="false" dt2D="false" dtr="false" t="normal">$M825/($J825+$K825)</f>
        <v>7000.118131333729</v>
      </c>
      <c r="W825" s="15" t="n">
        <f aca="false" ca="false" dt2D="false" dtr="false" t="normal">$M825/($J825+$K825)</f>
        <v>7000.118131333729</v>
      </c>
      <c r="X825" s="12" t="n">
        <v>2027</v>
      </c>
      <c r="Y825" s="15" t="n"/>
      <c r="Z825" s="28" t="n">
        <f aca="false" ca="false" dt2D="false" dtr="false" t="normal">AC825-R825</f>
        <v>4618268.780000003</v>
      </c>
      <c r="AA825" s="30" t="n">
        <v>2196083.1</v>
      </c>
      <c r="AB825" s="30" t="n">
        <f aca="false" ca="false" dt2D="false" dtr="false" t="normal">+(J825*12.98+K825*25.97)*12</f>
        <v>602280.78</v>
      </c>
      <c r="AC825" s="30" t="n">
        <f aca="false" ca="false" dt2D="false" dtr="false" t="normal">+(J825*12.98+K825*25.97)*12*30</f>
        <v>18068423.400000002</v>
      </c>
      <c r="AD825" s="33" t="n"/>
    </row>
    <row customHeight="true" ht="12.75" outlineLevel="0" r="826">
      <c r="A826" s="8" t="n">
        <f aca="false" ca="false" dt2D="false" dtr="false" t="normal">A825+1</f>
        <v>783</v>
      </c>
      <c r="B826" s="8" t="n">
        <f aca="false" ca="false" dt2D="false" dtr="false" t="normal">+B825+1</f>
        <v>135</v>
      </c>
      <c r="C826" s="54" t="s">
        <v>214</v>
      </c>
      <c r="D826" s="8" t="s">
        <v>305</v>
      </c>
      <c r="E826" s="56" t="s">
        <v>264</v>
      </c>
      <c r="F826" s="12" t="s">
        <v>5</v>
      </c>
      <c r="G826" s="12" t="n">
        <v>4</v>
      </c>
      <c r="H826" s="12" t="n">
        <v>4</v>
      </c>
      <c r="I826" s="56" t="n">
        <v>3421.4</v>
      </c>
      <c r="J826" s="56" t="n">
        <v>3421.4</v>
      </c>
      <c r="K826" s="56" t="n">
        <v>0</v>
      </c>
      <c r="L826" s="55" t="n">
        <v>129</v>
      </c>
      <c r="M826" s="15" t="n">
        <f aca="false" ca="false" dt2D="false" dtr="false" t="normal">SUM(N826:R826)</f>
        <v>23950204.15</v>
      </c>
      <c r="N826" s="15" t="n"/>
      <c r="O826" s="15" t="n">
        <v>7075442.17</v>
      </c>
      <c r="P826" s="15" t="n"/>
      <c r="Q826" s="15" t="n">
        <v>887244.06</v>
      </c>
      <c r="R826" s="15" t="n">
        <v>15987517.92</v>
      </c>
      <c r="S826" s="15" t="n"/>
      <c r="T826" s="15" t="n"/>
      <c r="U826" s="15" t="n"/>
      <c r="V826" s="15" t="n">
        <f aca="false" ca="false" dt2D="false" dtr="false" t="normal">$M826/($J826+$K826)</f>
        <v>7000.1181241597005</v>
      </c>
      <c r="W826" s="15" t="n">
        <f aca="false" ca="false" dt2D="false" dtr="false" t="normal">$M826/($J826+$K826)</f>
        <v>7000.1181241597005</v>
      </c>
      <c r="X826" s="12" t="n">
        <v>2027</v>
      </c>
      <c r="Y826" s="15" t="n"/>
      <c r="Z826" s="28" t="n">
        <f aca="false" ca="false" dt2D="false" dtr="false" t="normal">AC826-R826</f>
        <v>0</v>
      </c>
      <c r="AA826" s="30" t="n">
        <v>354326.8</v>
      </c>
      <c r="AB826" s="30" t="n">
        <f aca="false" ca="false" dt2D="false" dtr="false" t="normal">+(J826*12.98+K826*25.97)*12</f>
        <v>532917.2640000001</v>
      </c>
      <c r="AC826" s="30" t="n">
        <f aca="false" ca="false" dt2D="false" dtr="false" t="normal">+(J826*12.98+K826*25.97)*12*30</f>
        <v>15987517.920000002</v>
      </c>
      <c r="AD826" s="33" t="n"/>
    </row>
    <row customHeight="true" ht="12.75" outlineLevel="0" r="827">
      <c r="A827" s="8" t="n">
        <f aca="false" ca="false" dt2D="false" dtr="false" t="normal">A826+1</f>
        <v>784</v>
      </c>
      <c r="B827" s="8" t="n">
        <f aca="false" ca="false" dt2D="false" dtr="false" t="normal">+B826+1</f>
        <v>136</v>
      </c>
      <c r="C827" s="54" t="s">
        <v>214</v>
      </c>
      <c r="D827" s="8" t="s">
        <v>307</v>
      </c>
      <c r="E827" s="56" t="s">
        <v>58</v>
      </c>
      <c r="F827" s="12" t="s">
        <v>5</v>
      </c>
      <c r="G827" s="12" t="n">
        <v>4</v>
      </c>
      <c r="H827" s="12" t="n">
        <v>2</v>
      </c>
      <c r="I827" s="56" t="n">
        <v>2372.8</v>
      </c>
      <c r="J827" s="56" t="n">
        <v>2234.5</v>
      </c>
      <c r="K827" s="56" t="n">
        <v>138.3</v>
      </c>
      <c r="L827" s="55" t="n">
        <v>89</v>
      </c>
      <c r="M827" s="15" t="n">
        <f aca="false" ca="false" dt2D="false" dtr="false" t="normal">SUM(N827:R827)</f>
        <v>16609880.29076237</v>
      </c>
      <c r="N827" s="15" t="n"/>
      <c r="O827" s="15" t="n">
        <v>2445679.29076237</v>
      </c>
      <c r="P827" s="15" t="n"/>
      <c r="Q827" s="15" t="n">
        <v>2429835.04</v>
      </c>
      <c r="R827" s="15" t="n">
        <v>11734365.96</v>
      </c>
      <c r="S827" s="15" t="n"/>
      <c r="T827" s="15" t="n"/>
      <c r="U827" s="15" t="n"/>
      <c r="V827" s="15" t="n">
        <f aca="false" ca="false" dt2D="false" dtr="false" t="normal">$M827/($J827+$K827)</f>
        <v>7000.118126585624</v>
      </c>
      <c r="W827" s="15" t="n">
        <f aca="false" ca="false" dt2D="false" dtr="false" t="normal">$M827/($J827+$K827)</f>
        <v>7000.118126585624</v>
      </c>
      <c r="X827" s="12" t="n">
        <v>2027</v>
      </c>
      <c r="Y827" s="15" t="n"/>
      <c r="Z827" s="28" t="n">
        <f aca="false" ca="false" dt2D="false" dtr="false" t="normal">AC827-R827</f>
        <v>0</v>
      </c>
      <c r="AA827" s="30" t="n">
        <v>2038689.51</v>
      </c>
      <c r="AB827" s="30" t="n">
        <f aca="false" ca="false" dt2D="false" dtr="false" t="normal">+(J827*12.98+K827*25.97)*12</f>
        <v>391145.532</v>
      </c>
      <c r="AC827" s="30" t="n">
        <f aca="false" ca="false" dt2D="false" dtr="false" t="normal">+(J827*12.98+K827*25.97)*12*30</f>
        <v>11734365.96</v>
      </c>
      <c r="AD827" s="33" t="n"/>
    </row>
    <row customHeight="true" ht="12.75" outlineLevel="0" r="828">
      <c r="A828" s="8" t="n">
        <f aca="false" ca="false" dt2D="false" dtr="false" t="normal">A827+1</f>
        <v>785</v>
      </c>
      <c r="B828" s="8" t="n">
        <f aca="false" ca="false" dt2D="false" dtr="false" t="normal">+B827+1</f>
        <v>137</v>
      </c>
      <c r="C828" s="54" t="s">
        <v>214</v>
      </c>
      <c r="D828" s="8" t="s">
        <v>405</v>
      </c>
      <c r="E828" s="56" t="s">
        <v>94</v>
      </c>
      <c r="F828" s="12" t="s">
        <v>79</v>
      </c>
      <c r="G828" s="12" t="n">
        <v>2</v>
      </c>
      <c r="H828" s="12" t="n">
        <v>1</v>
      </c>
      <c r="I828" s="56" t="n">
        <v>653.9</v>
      </c>
      <c r="J828" s="56" t="n">
        <v>653.9</v>
      </c>
      <c r="K828" s="56" t="n">
        <v>0</v>
      </c>
      <c r="L828" s="55" t="n">
        <v>46</v>
      </c>
      <c r="M828" s="15" t="n">
        <f aca="false" ca="false" dt2D="false" dtr="false" t="normal">SUM(N828:R828)</f>
        <v>3917997.4</v>
      </c>
      <c r="N828" s="15" t="n"/>
      <c r="O828" s="15" t="n">
        <v>3847140.8</v>
      </c>
      <c r="P828" s="15" t="n"/>
      <c r="Q828" s="15" t="n">
        <v>70856.6</v>
      </c>
      <c r="R828" s="15" t="n"/>
      <c r="S828" s="15" t="n"/>
      <c r="T828" s="15" t="n"/>
      <c r="U828" s="15" t="n"/>
      <c r="V828" s="15" t="n">
        <f aca="false" ca="false" dt2D="false" dtr="false" t="normal">$M828/($J828+$K828)</f>
        <v>5991.737880409849</v>
      </c>
      <c r="W828" s="15" t="n">
        <f aca="false" ca="false" dt2D="false" dtr="false" t="normal">$M828/($J828+$K828)</f>
        <v>5991.737880409849</v>
      </c>
      <c r="X828" s="12" t="n">
        <v>2027</v>
      </c>
      <c r="Y828" s="15" t="n"/>
      <c r="Z828" s="28" t="n">
        <f aca="false" ca="false" dt2D="false" dtr="false" t="normal">AC828-R828</f>
        <v>-810589.67</v>
      </c>
      <c r="AA828" s="30" t="n">
        <v>0</v>
      </c>
      <c r="AB828" s="30" t="n">
        <f aca="false" ca="false" dt2D="false" dtr="false" t="normal">+(J828*9.03+K828*24.78)*12</f>
        <v>70856.60399999999</v>
      </c>
      <c r="AC828" s="30" t="n">
        <f aca="false" ca="false" dt2D="false" dtr="false" t="normal">+(J828*9.03+K828*24.78)*12*10-'[7]Лист1'!$AQ$749</f>
        <v>-810589.67</v>
      </c>
      <c r="AD828" s="0" t="s">
        <v>81</v>
      </c>
      <c r="AF828" s="57" t="n"/>
    </row>
    <row customHeight="true" ht="12.75" outlineLevel="0" r="829">
      <c r="A829" s="8" t="n">
        <f aca="false" ca="false" dt2D="false" dtr="false" t="normal">A828+1</f>
        <v>786</v>
      </c>
      <c r="B829" s="8" t="n">
        <f aca="false" ca="false" dt2D="false" dtr="false" t="normal">+B828+1</f>
        <v>138</v>
      </c>
      <c r="C829" s="54" t="s">
        <v>214</v>
      </c>
      <c r="D829" s="8" t="s">
        <v>408</v>
      </c>
      <c r="E829" s="56" t="s">
        <v>216</v>
      </c>
      <c r="F829" s="12" t="s">
        <v>5</v>
      </c>
      <c r="G829" s="12" t="n">
        <v>5</v>
      </c>
      <c r="H829" s="12" t="n">
        <v>4</v>
      </c>
      <c r="I829" s="56" t="n">
        <v>4329.8</v>
      </c>
      <c r="J829" s="56" t="n">
        <v>4329.8</v>
      </c>
      <c r="K829" s="56" t="n">
        <v>0</v>
      </c>
      <c r="L829" s="55" t="n">
        <v>197</v>
      </c>
      <c r="M829" s="15" t="n">
        <f aca="false" ca="false" dt2D="false" dtr="false" t="normal">SUM(N829:R829)</f>
        <v>32905561.01</v>
      </c>
      <c r="N829" s="15" t="n"/>
      <c r="O829" s="15" t="n">
        <v>8482083.05</v>
      </c>
      <c r="P829" s="15" t="n"/>
      <c r="Q829" s="15" t="n">
        <v>4191188.52</v>
      </c>
      <c r="R829" s="15" t="n">
        <v>20232289.44</v>
      </c>
      <c r="S829" s="15" t="n"/>
      <c r="T829" s="15" t="n"/>
      <c r="U829" s="15" t="n"/>
      <c r="V829" s="15" t="n">
        <f aca="false" ca="false" dt2D="false" dtr="false" t="normal">$M829/($J829+$K829)</f>
        <v>7599.787752321124</v>
      </c>
      <c r="W829" s="15" t="n">
        <f aca="false" ca="false" dt2D="false" dtr="false" t="normal">$M829/($J829+$K829)</f>
        <v>7599.787752321124</v>
      </c>
      <c r="X829" s="12" t="n">
        <v>2027</v>
      </c>
      <c r="Y829" s="15" t="n"/>
      <c r="Z829" s="28" t="n">
        <f aca="false" ca="false" dt2D="false" dtr="false" t="normal">AC829-R829</f>
        <v>0</v>
      </c>
      <c r="AA829" s="30" t="n">
        <v>3516778.87</v>
      </c>
      <c r="AB829" s="30" t="n">
        <f aca="false" ca="false" dt2D="false" dtr="false" t="normal">+(J829*12.98+K829*25.97)*12</f>
        <v>674409.648</v>
      </c>
      <c r="AC829" s="30" t="n">
        <f aca="false" ca="false" dt2D="false" dtr="false" t="normal">+(J829*12.98+K829*25.97)*12*30</f>
        <v>20232289.44</v>
      </c>
      <c r="AD829" s="33" t="n"/>
    </row>
    <row customHeight="true" ht="12.75" outlineLevel="0" r="830">
      <c r="A830" s="8" t="n">
        <f aca="false" ca="false" dt2D="false" dtr="false" t="normal">A829+1</f>
        <v>787</v>
      </c>
      <c r="B830" s="8" t="n">
        <f aca="false" ca="false" dt2D="false" dtr="false" t="normal">+B829+1</f>
        <v>139</v>
      </c>
      <c r="C830" s="54" t="s">
        <v>214</v>
      </c>
      <c r="D830" s="8" t="s">
        <v>411</v>
      </c>
      <c r="E830" s="56" t="s">
        <v>122</v>
      </c>
      <c r="F830" s="12" t="s">
        <v>5</v>
      </c>
      <c r="G830" s="12" t="n">
        <v>4</v>
      </c>
      <c r="H830" s="12" t="n">
        <v>4</v>
      </c>
      <c r="I830" s="56" t="n">
        <v>2733.6</v>
      </c>
      <c r="J830" s="56" t="n">
        <v>2671.7</v>
      </c>
      <c r="K830" s="56" t="n">
        <v>61.9000000000001</v>
      </c>
      <c r="L830" s="55" t="n">
        <v>112</v>
      </c>
      <c r="M830" s="15" t="n">
        <f aca="false" ca="false" dt2D="false" dtr="false" t="normal">SUM(N830:R830)</f>
        <v>15325950.620000001</v>
      </c>
      <c r="N830" s="15" t="n"/>
      <c r="O830" s="15" t="n">
        <v>1179930.54</v>
      </c>
      <c r="P830" s="15" t="n"/>
      <c r="Q830" s="15" t="n">
        <v>1082984.84</v>
      </c>
      <c r="R830" s="15" t="n">
        <v>13063035.24</v>
      </c>
      <c r="S830" s="15" t="n"/>
      <c r="T830" s="15" t="n"/>
      <c r="U830" s="15" t="n"/>
      <c r="V830" s="15" t="n">
        <f aca="false" ca="false" dt2D="false" dtr="false" t="normal">$M830/($J830+$K830)</f>
        <v>5606.508128475271</v>
      </c>
      <c r="W830" s="15" t="n">
        <f aca="false" ca="false" dt2D="false" dtr="false" t="normal">$M830/($J830+$K830)</f>
        <v>5606.508128475271</v>
      </c>
      <c r="X830" s="12" t="n">
        <v>2027</v>
      </c>
      <c r="Y830" s="15" t="n"/>
      <c r="Z830" s="28" t="n">
        <f aca="false" ca="false" dt2D="false" dtr="false" t="normal">AC830-R830</f>
        <v>0</v>
      </c>
      <c r="AA830" s="30" t="n">
        <v>647550.33</v>
      </c>
      <c r="AB830" s="30" t="n">
        <f aca="false" ca="false" dt2D="false" dtr="false" t="normal">+(J830*12.98+K830*25.97)*12</f>
        <v>435434.50800000003</v>
      </c>
      <c r="AC830" s="30" t="n">
        <f aca="false" ca="false" dt2D="false" dtr="false" t="normal">+(J830*12.98+K830*25.97)*12*30</f>
        <v>13063035.24</v>
      </c>
      <c r="AD830" s="33" t="n"/>
    </row>
    <row customHeight="true" ht="12.75" outlineLevel="0" r="831">
      <c r="A831" s="8" t="n">
        <f aca="false" ca="false" dt2D="false" dtr="false" t="normal">A830+1</f>
        <v>788</v>
      </c>
      <c r="B831" s="8" t="n">
        <f aca="false" ca="false" dt2D="false" dtr="false" t="normal">+B830+1</f>
        <v>140</v>
      </c>
      <c r="C831" s="54" t="s">
        <v>214</v>
      </c>
      <c r="D831" s="8" t="s">
        <v>414</v>
      </c>
      <c r="E831" s="56" t="s">
        <v>216</v>
      </c>
      <c r="F831" s="12" t="s">
        <v>5</v>
      </c>
      <c r="G831" s="12" t="n">
        <v>5</v>
      </c>
      <c r="H831" s="12" t="n">
        <v>1</v>
      </c>
      <c r="I831" s="56" t="n">
        <v>1683.6</v>
      </c>
      <c r="J831" s="56" t="n">
        <v>979.6</v>
      </c>
      <c r="K831" s="56" t="n">
        <v>704</v>
      </c>
      <c r="L831" s="55" t="n">
        <v>109</v>
      </c>
      <c r="M831" s="15" t="n">
        <f aca="false" ca="false" dt2D="false" dtr="false" t="normal">SUM(N831:R831)</f>
        <v>11785398.88</v>
      </c>
      <c r="N831" s="15" t="n"/>
      <c r="O831" s="15" t="n"/>
      <c r="P831" s="15" t="n"/>
      <c r="Q831" s="15" t="n">
        <v>2328957.47</v>
      </c>
      <c r="R831" s="15" t="n">
        <v>9456441.41</v>
      </c>
      <c r="S831" s="15" t="n"/>
      <c r="T831" s="15" t="n"/>
      <c r="U831" s="15" t="n"/>
      <c r="V831" s="15" t="n">
        <f aca="false" ca="false" dt2D="false" dtr="false" t="normal">$M831/($J831+$K831)</f>
        <v>7000.118127821336</v>
      </c>
      <c r="W831" s="15" t="n">
        <f aca="false" ca="false" dt2D="false" dtr="false" t="normal">$M831/($J831+$K831)</f>
        <v>7000.118127821336</v>
      </c>
      <c r="X831" s="12" t="n">
        <v>2027</v>
      </c>
      <c r="Y831" s="15" t="n"/>
      <c r="Z831" s="28" t="n">
        <f aca="false" ca="false" dt2D="false" dtr="false" t="normal">AC831-R831</f>
        <v>1465726.75</v>
      </c>
      <c r="AA831" s="30" t="n">
        <v>1964885.2</v>
      </c>
      <c r="AB831" s="30" t="n">
        <f aca="false" ca="false" dt2D="false" dtr="false" t="normal">+(J831*12.71+K831*25.41)*12</f>
        <v>364072.272</v>
      </c>
      <c r="AC831" s="30" t="n">
        <f aca="false" ca="false" dt2D="false" dtr="false" t="normal">+(J831*12.71+K831*25.41)*12*30</f>
        <v>10922168.16</v>
      </c>
      <c r="AD831" s="33" t="n"/>
    </row>
    <row customHeight="true" ht="12.75" outlineLevel="0" r="832">
      <c r="A832" s="8" t="n">
        <f aca="false" ca="false" dt2D="false" dtr="false" t="normal">A831+1</f>
        <v>789</v>
      </c>
      <c r="B832" s="8" t="n">
        <f aca="false" ca="false" dt2D="false" dtr="false" t="normal">+B831+1</f>
        <v>141</v>
      </c>
      <c r="C832" s="54" t="s">
        <v>214</v>
      </c>
      <c r="D832" s="8" t="s">
        <v>416</v>
      </c>
      <c r="E832" s="56" t="s">
        <v>349</v>
      </c>
      <c r="F832" s="12" t="s">
        <v>5</v>
      </c>
      <c r="G832" s="12" t="n">
        <v>5</v>
      </c>
      <c r="H832" s="12" t="n">
        <v>4</v>
      </c>
      <c r="I832" s="56" t="n">
        <v>3385.1</v>
      </c>
      <c r="J832" s="56" t="n">
        <v>3385.1</v>
      </c>
      <c r="K832" s="56" t="n">
        <v>0</v>
      </c>
      <c r="L832" s="55" t="n">
        <v>166</v>
      </c>
      <c r="M832" s="15" t="n">
        <f aca="false" ca="false" dt2D="false" dtr="false" t="normal">SUM(N832:R832)</f>
        <v>16545718.02</v>
      </c>
      <c r="N832" s="15" t="n"/>
      <c r="O832" s="15" t="n"/>
      <c r="P832" s="15" t="n"/>
      <c r="Q832" s="15" t="n">
        <v>2485382</v>
      </c>
      <c r="R832" s="15" t="n">
        <v>14060336.02</v>
      </c>
      <c r="S832" s="15" t="n"/>
      <c r="T832" s="15" t="n"/>
      <c r="U832" s="15" t="n"/>
      <c r="V832" s="15" t="n">
        <f aca="false" ca="false" dt2D="false" dtr="false" t="normal">$M832/($J832+$K832)</f>
        <v>4887.807751617382</v>
      </c>
      <c r="W832" s="15" t="n">
        <f aca="false" ca="false" dt2D="false" dtr="false" t="normal">$M832/($J832+$K832)</f>
        <v>4887.807751617382</v>
      </c>
      <c r="X832" s="12" t="n">
        <v>2027</v>
      </c>
      <c r="Y832" s="15" t="n"/>
      <c r="Z832" s="28" t="n">
        <f aca="false" ca="false" dt2D="false" dtr="false" t="normal">AC832-R832</f>
        <v>1757559.2599999998</v>
      </c>
      <c r="AA832" s="30" t="n">
        <v>1958118.82</v>
      </c>
      <c r="AB832" s="30" t="n">
        <f aca="false" ca="false" dt2D="false" dtr="false" t="normal">+(J832*12.98+K832*25.97)*12</f>
        <v>527263.176</v>
      </c>
      <c r="AC832" s="30" t="n">
        <f aca="false" ca="false" dt2D="false" dtr="false" t="normal">+(J832*12.98+K832*25.97)*12*30</f>
        <v>15817895.28</v>
      </c>
      <c r="AD832" s="33" t="n"/>
    </row>
    <row customHeight="true" ht="12.75" outlineLevel="0" r="833">
      <c r="A833" s="8" t="n">
        <f aca="false" ca="false" dt2D="false" dtr="false" t="normal">A832+1</f>
        <v>790</v>
      </c>
      <c r="B833" s="8" t="n">
        <f aca="false" ca="false" dt2D="false" dtr="false" t="normal">+B832+1</f>
        <v>142</v>
      </c>
      <c r="C833" s="54" t="s">
        <v>214</v>
      </c>
      <c r="D833" s="8" t="s">
        <v>419</v>
      </c>
      <c r="E833" s="56" t="s">
        <v>157</v>
      </c>
      <c r="F833" s="12" t="s">
        <v>5</v>
      </c>
      <c r="G833" s="12" t="n">
        <v>4</v>
      </c>
      <c r="H833" s="12" t="n">
        <v>6</v>
      </c>
      <c r="I833" s="56" t="n">
        <v>5695.5</v>
      </c>
      <c r="J833" s="56" t="n">
        <v>4951</v>
      </c>
      <c r="K833" s="56" t="n">
        <v>0</v>
      </c>
      <c r="L833" s="55" t="n">
        <v>198</v>
      </c>
      <c r="M833" s="15" t="n">
        <f aca="false" ca="false" dt2D="false" dtr="false" t="normal">SUM(N833:R833)</f>
        <v>15785957.16</v>
      </c>
      <c r="N833" s="15" t="n"/>
      <c r="O833" s="15" t="n"/>
      <c r="P833" s="15" t="n"/>
      <c r="Q833" s="15" t="n">
        <v>771167.76</v>
      </c>
      <c r="R833" s="15" t="n">
        <v>15014789.4</v>
      </c>
      <c r="S833" s="15" t="n"/>
      <c r="T833" s="15" t="n"/>
      <c r="U833" s="15" t="n"/>
      <c r="V833" s="15" t="n">
        <f aca="false" ca="false" dt2D="false" dtr="false" t="normal">$M833/($J833+$K833)</f>
        <v>3188.438125631186</v>
      </c>
      <c r="W833" s="15" t="n">
        <f aca="false" ca="false" dt2D="false" dtr="false" t="normal">$M833/($J833+$K833)</f>
        <v>3188.438125631186</v>
      </c>
      <c r="X833" s="12" t="n">
        <v>2027</v>
      </c>
      <c r="Y833" s="15" t="n"/>
      <c r="Z833" s="28" t="n">
        <f aca="false" ca="false" dt2D="false" dtr="false" t="normal">AC833-R833</f>
        <v>829874.9700000007</v>
      </c>
      <c r="AA833" s="30" t="n">
        <v>0</v>
      </c>
      <c r="AB833" s="30" t="n">
        <f aca="false" ca="false" dt2D="false" dtr="false" t="normal">+(J833*12.98+K833*25.97)*12</f>
        <v>771167.76</v>
      </c>
      <c r="AC833" s="30" t="n">
        <f aca="false" ca="false" dt2D="false" dtr="false" t="normal">+(J833*12.98+K833*25.97)*12*30-'[7]Лист1'!$AQ$764</f>
        <v>15844664.370000001</v>
      </c>
      <c r="AD833" s="33" t="n"/>
    </row>
    <row customHeight="true" ht="12.75" outlineLevel="0" r="834">
      <c r="A834" s="8" t="n">
        <f aca="false" ca="false" dt2D="false" dtr="false" t="normal">A833+1</f>
        <v>791</v>
      </c>
      <c r="B834" s="8" t="n">
        <f aca="false" ca="false" dt2D="false" dtr="false" t="normal">+B833+1</f>
        <v>143</v>
      </c>
      <c r="C834" s="54" t="s">
        <v>313</v>
      </c>
      <c r="D834" s="8" t="s">
        <v>424</v>
      </c>
      <c r="E834" s="56" t="s">
        <v>99</v>
      </c>
      <c r="F834" s="12" t="s">
        <v>5</v>
      </c>
      <c r="G834" s="12" t="n">
        <v>5</v>
      </c>
      <c r="H834" s="12" t="n">
        <v>4</v>
      </c>
      <c r="I834" s="56" t="n">
        <v>3536</v>
      </c>
      <c r="J834" s="56" t="n">
        <v>3536</v>
      </c>
      <c r="K834" s="56" t="n">
        <v>0</v>
      </c>
      <c r="L834" s="55" t="n">
        <v>183</v>
      </c>
      <c r="M834" s="15" t="n">
        <f aca="false" ca="false" dt2D="false" dtr="false" t="normal">SUM(N834:R834)</f>
        <v>24757580.26</v>
      </c>
      <c r="N834" s="15" t="n"/>
      <c r="O834" s="15" t="n">
        <v>6632412.71</v>
      </c>
      <c r="P834" s="15" t="n"/>
      <c r="Q834" s="15" t="n">
        <v>1602146.75</v>
      </c>
      <c r="R834" s="15" t="n">
        <v>16523020.8</v>
      </c>
      <c r="S834" s="15" t="n"/>
      <c r="T834" s="15" t="n"/>
      <c r="U834" s="15" t="n"/>
      <c r="V834" s="15" t="n">
        <f aca="false" ca="false" dt2D="false" dtr="false" t="normal">$M834/($J834+$K834)</f>
        <v>7001.578127828055</v>
      </c>
      <c r="W834" s="15" t="n">
        <f aca="false" ca="false" dt2D="false" dtr="false" t="normal">$M834/($J834+$K834)</f>
        <v>7001.578127828055</v>
      </c>
      <c r="X834" s="12" t="n">
        <v>2027</v>
      </c>
      <c r="Y834" s="15" t="n"/>
      <c r="Z834" s="28" t="n">
        <f aca="false" ca="false" dt2D="false" dtr="false" t="normal">AC834-R834</f>
        <v>0</v>
      </c>
      <c r="AA834" s="30" t="n">
        <v>1051379.39</v>
      </c>
      <c r="AB834" s="30" t="n">
        <f aca="false" ca="false" dt2D="false" dtr="false" t="normal">+(J834*12.98+K834*25.97)*12</f>
        <v>550767.36</v>
      </c>
      <c r="AC834" s="30" t="n">
        <f aca="false" ca="false" dt2D="false" dtr="false" t="normal">+(J834*12.98+K834*25.97)*12*30</f>
        <v>16523020.799999999</v>
      </c>
      <c r="AD834" s="33" t="n"/>
    </row>
    <row customHeight="true" ht="12.75" outlineLevel="0" r="835">
      <c r="A835" s="8" t="n">
        <f aca="false" ca="false" dt2D="false" dtr="false" t="normal">A834+1</f>
        <v>792</v>
      </c>
      <c r="B835" s="8" t="n">
        <f aca="false" ca="false" dt2D="false" dtr="false" t="normal">+B834+1</f>
        <v>144</v>
      </c>
      <c r="C835" s="54" t="s">
        <v>313</v>
      </c>
      <c r="D835" s="8" t="s">
        <v>431</v>
      </c>
      <c r="E835" s="56" t="s">
        <v>152</v>
      </c>
      <c r="F835" s="12" t="s">
        <v>5</v>
      </c>
      <c r="G835" s="12" t="n">
        <v>4</v>
      </c>
      <c r="H835" s="12" t="n">
        <v>6</v>
      </c>
      <c r="I835" s="56" t="n">
        <v>3539.7</v>
      </c>
      <c r="J835" s="56" t="n">
        <v>3539.7</v>
      </c>
      <c r="K835" s="56" t="n">
        <v>0</v>
      </c>
      <c r="L835" s="55" t="n">
        <v>193</v>
      </c>
      <c r="M835" s="15" t="n">
        <f aca="false" ca="false" dt2D="false" dtr="false" t="normal">SUM(N835:R835)</f>
        <v>10687060.91</v>
      </c>
      <c r="N835" s="15" t="n"/>
      <c r="O835" s="15" t="n"/>
      <c r="P835" s="15" t="n"/>
      <c r="Q835" s="15" t="n">
        <v>551343.67</v>
      </c>
      <c r="R835" s="15" t="n">
        <v>10135717.24</v>
      </c>
      <c r="S835" s="15" t="n"/>
      <c r="T835" s="15" t="n"/>
      <c r="U835" s="15" t="n"/>
      <c r="V835" s="15" t="n">
        <f aca="false" ca="false" dt2D="false" dtr="false" t="normal">$M835/($J835+$K835)</f>
        <v>3019.1996242619434</v>
      </c>
      <c r="W835" s="15" t="n">
        <f aca="false" ca="false" dt2D="false" dtr="false" t="normal">$M835/($J835+$K835)</f>
        <v>3019.1996242619434</v>
      </c>
      <c r="X835" s="12" t="n">
        <v>2027</v>
      </c>
      <c r="Y835" s="15" t="n"/>
      <c r="Z835" s="28" t="n">
        <f aca="false" ca="false" dt2D="false" dtr="false" t="normal">AC835-R835</f>
        <v>1114292.2299999986</v>
      </c>
      <c r="AA835" s="30" t="n">
        <v>0</v>
      </c>
      <c r="AB835" s="30" t="n">
        <f aca="false" ca="false" dt2D="false" dtr="false" t="normal">+(J835*12.98+K835*25.97)*12</f>
        <v>551343.672</v>
      </c>
      <c r="AC835" s="30" t="n">
        <f aca="false" ca="false" dt2D="false" dtr="false" t="normal">+(J835*12.98+K835*25.97)*12*30-'[6]Лист1'!$AQ$25</f>
        <v>11250009.469999999</v>
      </c>
      <c r="AD835" s="33" t="n"/>
    </row>
    <row customHeight="true" ht="12.75" outlineLevel="0" r="836">
      <c r="A836" s="8" t="n">
        <f aca="false" ca="false" dt2D="false" dtr="false" t="normal">A835+1</f>
        <v>793</v>
      </c>
      <c r="B836" s="8" t="s">
        <v>192</v>
      </c>
      <c r="C836" s="54" t="s">
        <v>313</v>
      </c>
      <c r="D836" s="8" t="s">
        <v>314</v>
      </c>
      <c r="E836" s="56" t="s">
        <v>264</v>
      </c>
      <c r="F836" s="12" t="s">
        <v>5</v>
      </c>
      <c r="G836" s="12" t="n">
        <v>4</v>
      </c>
      <c r="H836" s="12" t="n">
        <v>6</v>
      </c>
      <c r="I836" s="56" t="n">
        <v>3607.5</v>
      </c>
      <c r="J836" s="56" t="n">
        <v>3607.5</v>
      </c>
      <c r="K836" s="56" t="n">
        <v>0</v>
      </c>
      <c r="L836" s="55" t="n">
        <v>169</v>
      </c>
      <c r="M836" s="15" t="n">
        <f aca="false" ca="false" dt2D="false" dtr="false" t="normal">SUM(N836:R836)</f>
        <v>20495155.85</v>
      </c>
      <c r="N836" s="15" t="n"/>
      <c r="O836" s="15" t="n">
        <v>6071432.86</v>
      </c>
      <c r="P836" s="15" t="n"/>
      <c r="Q836" s="15" t="n">
        <v>2329634.23</v>
      </c>
      <c r="R836" s="15" t="n">
        <v>12094088.76</v>
      </c>
      <c r="S836" s="15" t="n"/>
      <c r="T836" s="15" t="n"/>
      <c r="U836" s="15" t="n"/>
      <c r="V836" s="15" t="n">
        <f aca="false" ca="false" dt2D="false" dtr="false" t="normal">$M836/($J836+$K836)</f>
        <v>5681.262882882883</v>
      </c>
      <c r="W836" s="15" t="n">
        <f aca="false" ca="false" dt2D="false" dtr="false" t="normal">$M836/($J836+$K836)</f>
        <v>5681.262882882883</v>
      </c>
      <c r="X836" s="12" t="n">
        <v>2027</v>
      </c>
      <c r="Y836" s="15" t="n"/>
      <c r="Z836" s="28" t="n">
        <f aca="false" ca="false" dt2D="false" dtr="false" t="normal">AC836-R836</f>
        <v>4763037.24</v>
      </c>
      <c r="AA836" s="30" t="n">
        <v>1767730.03</v>
      </c>
      <c r="AB836" s="30" t="n">
        <f aca="false" ca="false" dt2D="false" dtr="false" t="normal">+(J836*12.98+K836*25.97)*12</f>
        <v>561904.2</v>
      </c>
      <c r="AC836" s="30" t="n">
        <f aca="false" ca="false" dt2D="false" dtr="false" t="normal">+(J836*12.98+K836*25.97)*12*30</f>
        <v>16857126</v>
      </c>
      <c r="AD836" s="33" t="n"/>
    </row>
    <row customHeight="true" ht="12.75" outlineLevel="0" r="837">
      <c r="A837" s="8" t="n">
        <f aca="false" ca="false" dt2D="false" dtr="false" t="normal">A836+1</f>
        <v>794</v>
      </c>
      <c r="B837" s="8" t="n">
        <f aca="false" ca="false" dt2D="false" dtr="false" t="normal">B835+1</f>
        <v>145</v>
      </c>
      <c r="C837" s="54" t="s">
        <v>313</v>
      </c>
      <c r="D837" s="8" t="s">
        <v>436</v>
      </c>
      <c r="E837" s="56" t="s">
        <v>283</v>
      </c>
      <c r="F837" s="12" t="s">
        <v>5</v>
      </c>
      <c r="G837" s="12" t="n">
        <v>4</v>
      </c>
      <c r="H837" s="12" t="n">
        <v>4</v>
      </c>
      <c r="I837" s="56" t="n">
        <v>2778.3</v>
      </c>
      <c r="J837" s="56" t="n">
        <v>2778.3</v>
      </c>
      <c r="K837" s="56" t="n">
        <v>0</v>
      </c>
      <c r="L837" s="55" t="n">
        <v>148</v>
      </c>
      <c r="M837" s="15" t="n">
        <f aca="false" ca="false" dt2D="false" dtr="false" t="normal">SUM(N837:R837)</f>
        <v>1666062.12</v>
      </c>
      <c r="N837" s="15" t="n"/>
      <c r="O837" s="15" t="n"/>
      <c r="P837" s="15" t="n"/>
      <c r="Q837" s="15" t="n">
        <v>432748.01</v>
      </c>
      <c r="R837" s="15" t="n">
        <v>1233314.11</v>
      </c>
      <c r="S837" s="15" t="n"/>
      <c r="T837" s="15" t="n"/>
      <c r="U837" s="15" t="n"/>
      <c r="V837" s="15" t="n">
        <f aca="false" ca="false" dt2D="false" dtr="false" t="normal">$M837/($J837+$K837)</f>
        <v>599.6696253104417</v>
      </c>
      <c r="W837" s="15" t="n">
        <f aca="false" ca="false" dt2D="false" dtr="false" t="normal">$M837/($J837+$K837)</f>
        <v>599.6696253104417</v>
      </c>
      <c r="X837" s="12" t="n">
        <v>2027</v>
      </c>
      <c r="Y837" s="15" t="n"/>
      <c r="Z837" s="28" t="n">
        <f aca="false" ca="false" dt2D="false" dtr="false" t="normal">AC837-R837</f>
        <v>1247831.6699999992</v>
      </c>
      <c r="AA837" s="30" t="n">
        <v>0</v>
      </c>
      <c r="AB837" s="30" t="n">
        <f aca="false" ca="false" dt2D="false" dtr="false" t="normal">+(J837*12.98+K837*25.97)*12</f>
        <v>432748.00800000003</v>
      </c>
      <c r="AC837" s="30" t="n">
        <f aca="false" ca="false" dt2D="false" dtr="false" t="normal">+(J837*12.98+K837*25.97)*12*30-'[6]Лист1'!$AQ$29</f>
        <v>2481145.7799999993</v>
      </c>
      <c r="AD837" s="33" t="n"/>
    </row>
    <row customHeight="true" ht="12.75" outlineLevel="0" r="838">
      <c r="A838" s="8" t="n">
        <f aca="false" ca="false" dt2D="false" dtr="false" t="normal">A837+1</f>
        <v>795</v>
      </c>
      <c r="B838" s="8" t="n">
        <f aca="false" ca="false" dt2D="false" dtr="false" t="normal">+B837+1</f>
        <v>146</v>
      </c>
      <c r="C838" s="54" t="s">
        <v>313</v>
      </c>
      <c r="D838" s="8" t="s">
        <v>437</v>
      </c>
      <c r="E838" s="56" t="s">
        <v>170</v>
      </c>
      <c r="F838" s="12" t="s">
        <v>5</v>
      </c>
      <c r="G838" s="12" t="n">
        <v>5</v>
      </c>
      <c r="H838" s="12" t="n">
        <v>2</v>
      </c>
      <c r="I838" s="56" t="n">
        <v>2366.1</v>
      </c>
      <c r="J838" s="56" t="n">
        <v>2366.1</v>
      </c>
      <c r="K838" s="56" t="n">
        <v>0</v>
      </c>
      <c r="L838" s="55" t="n">
        <v>129</v>
      </c>
      <c r="M838" s="15" t="n">
        <f aca="false" ca="false" dt2D="false" dtr="false" t="normal">SUM(N838:R838)</f>
        <v>14687891.68</v>
      </c>
      <c r="N838" s="15" t="n"/>
      <c r="O838" s="15" t="n">
        <v>1446755.63</v>
      </c>
      <c r="P838" s="15" t="n"/>
      <c r="Q838" s="15" t="n">
        <v>2184823.97</v>
      </c>
      <c r="R838" s="15" t="n">
        <v>11056312.08</v>
      </c>
      <c r="S838" s="15" t="n"/>
      <c r="T838" s="15" t="n"/>
      <c r="U838" s="15" t="n"/>
      <c r="V838" s="15" t="n">
        <f aca="false" ca="false" dt2D="false" dtr="false" t="normal">$M838/($J838+$K838)</f>
        <v>6207.6377498837755</v>
      </c>
      <c r="W838" s="15" t="n">
        <f aca="false" ca="false" dt2D="false" dtr="false" t="normal">$M838/($J838+$K838)</f>
        <v>6207.6377498837755</v>
      </c>
      <c r="X838" s="12" t="n">
        <v>2027</v>
      </c>
      <c r="Y838" s="15" t="n"/>
      <c r="Z838" s="28" t="n">
        <f aca="false" ca="false" dt2D="false" dtr="false" t="normal">AC838-R838</f>
        <v>0</v>
      </c>
      <c r="AA838" s="30" t="n">
        <v>1816280.23</v>
      </c>
      <c r="AB838" s="30" t="n">
        <f aca="false" ca="false" dt2D="false" dtr="false" t="normal">+(J838*12.98+K838*25.97)*12</f>
        <v>368543.736</v>
      </c>
      <c r="AC838" s="30" t="n">
        <f aca="false" ca="false" dt2D="false" dtr="false" t="normal">+(J838*12.98+K838*25.97)*12*30</f>
        <v>11056312.08</v>
      </c>
      <c r="AD838" s="33" t="n"/>
    </row>
    <row customHeight="true" ht="12.75" outlineLevel="0" r="839">
      <c r="A839" s="8" t="n">
        <f aca="false" ca="false" dt2D="false" dtr="false" t="normal">A838+1</f>
        <v>796</v>
      </c>
      <c r="B839" s="8" t="n">
        <f aca="false" ca="false" dt2D="false" dtr="false" t="normal">+B838+1</f>
        <v>147</v>
      </c>
      <c r="C839" s="106" t="s">
        <v>118</v>
      </c>
      <c r="D839" s="8" t="s">
        <v>438</v>
      </c>
      <c r="E839" s="56" t="s">
        <v>178</v>
      </c>
      <c r="F839" s="12" t="s">
        <v>5</v>
      </c>
      <c r="G839" s="12" t="n">
        <v>5</v>
      </c>
      <c r="H839" s="12" t="n">
        <v>1</v>
      </c>
      <c r="I839" s="56" t="n">
        <v>3233.2</v>
      </c>
      <c r="J839" s="56" t="n">
        <v>3092</v>
      </c>
      <c r="K839" s="56" t="n">
        <v>141.2</v>
      </c>
      <c r="L839" s="55" t="n">
        <v>130</v>
      </c>
      <c r="M839" s="15" t="n">
        <f aca="false" ca="false" dt2D="false" dtr="false" t="normal">SUM(N839:R839)</f>
        <v>31971401.22</v>
      </c>
      <c r="N839" s="15" t="n"/>
      <c r="O839" s="15" t="n">
        <v>13507610.18</v>
      </c>
      <c r="P839" s="15" t="n"/>
      <c r="Q839" s="15" t="n">
        <v>3024394.72</v>
      </c>
      <c r="R839" s="15" t="n">
        <v>15439396.32</v>
      </c>
      <c r="S839" s="15" t="n"/>
      <c r="T839" s="15" t="n"/>
      <c r="U839" s="15" t="n"/>
      <c r="V839" s="15" t="n">
        <f aca="false" ca="false" dt2D="false" dtr="false" t="normal">$M839/($J839+$K839)</f>
        <v>9888.470004948658</v>
      </c>
      <c r="W839" s="15" t="n">
        <f aca="false" ca="false" dt2D="false" dtr="false" t="normal">$M839/($J839+$K839)</f>
        <v>9888.470004948658</v>
      </c>
      <c r="X839" s="12" t="n">
        <v>2027</v>
      </c>
      <c r="Y839" s="15" t="n"/>
      <c r="Z839" s="28" t="n">
        <f aca="false" ca="false" dt2D="false" dtr="false" t="normal">AC839-R839</f>
        <v>0</v>
      </c>
      <c r="AA839" s="30" t="n">
        <v>2509748.18</v>
      </c>
      <c r="AB839" s="30" t="n">
        <f aca="false" ca="false" dt2D="false" dtr="false" t="normal">+(J839*12.71+K839*25.41)*12</f>
        <v>514646.544</v>
      </c>
      <c r="AC839" s="30" t="n">
        <f aca="false" ca="false" dt2D="false" dtr="false" t="normal">+(J839*12.71+K839*25.41)*12*30</f>
        <v>15439396.32</v>
      </c>
      <c r="AD839" s="33" t="n"/>
    </row>
    <row customHeight="true" ht="12.75" outlineLevel="0" r="840">
      <c r="A840" s="8" t="n">
        <f aca="false" ca="false" dt2D="false" dtr="false" t="normal">A839+1</f>
        <v>797</v>
      </c>
      <c r="B840" s="8" t="n">
        <f aca="false" ca="false" dt2D="false" dtr="false" t="normal">+B839+1</f>
        <v>148</v>
      </c>
      <c r="C840" s="106" t="s">
        <v>118</v>
      </c>
      <c r="D840" s="8" t="s">
        <v>440</v>
      </c>
      <c r="E840" s="56" t="s">
        <v>152</v>
      </c>
      <c r="F840" s="12" t="s">
        <v>5</v>
      </c>
      <c r="G840" s="12" t="n">
        <v>5</v>
      </c>
      <c r="H840" s="12" t="n">
        <v>4</v>
      </c>
      <c r="I840" s="56" t="n">
        <v>3354.7</v>
      </c>
      <c r="J840" s="56" t="n">
        <v>2956.3</v>
      </c>
      <c r="K840" s="56" t="n">
        <v>398.4</v>
      </c>
      <c r="L840" s="55" t="n">
        <v>89</v>
      </c>
      <c r="M840" s="15" t="n">
        <f aca="false" ca="false" dt2D="false" dtr="false" t="normal">SUM(N840:R840)</f>
        <v>2738005.5</v>
      </c>
      <c r="N840" s="15" t="n"/>
      <c r="O840" s="15" t="n">
        <v>0</v>
      </c>
      <c r="P840" s="15" t="n"/>
      <c r="Q840" s="15" t="n">
        <v>572375</v>
      </c>
      <c r="R840" s="15" t="n">
        <v>2165630.5</v>
      </c>
      <c r="S840" s="15" t="n"/>
      <c r="T840" s="15" t="n"/>
      <c r="U840" s="15" t="n"/>
      <c r="V840" s="15" t="n">
        <f aca="false" ca="false" dt2D="false" dtr="false" t="normal">$M840/($J840+$K840)</f>
        <v>816.1700002980892</v>
      </c>
      <c r="W840" s="15" t="n">
        <f aca="false" ca="false" dt2D="false" dtr="false" t="normal">$M840/($J840+$K840)</f>
        <v>816.1700002980892</v>
      </c>
      <c r="X840" s="12" t="n">
        <v>2027</v>
      </c>
      <c r="Y840" s="15" t="n"/>
      <c r="Z840" s="28" t="n">
        <f aca="false" ca="false" dt2D="false" dtr="false" t="normal">AC840-R840</f>
        <v>5590796.469999997</v>
      </c>
      <c r="AA840" s="30" t="n">
        <v>0</v>
      </c>
      <c r="AB840" s="30" t="n">
        <f aca="false" ca="false" dt2D="false" dtr="false" t="normal">+(J840*12.71+K840*25.41)*12</f>
        <v>572375.004</v>
      </c>
      <c r="AC840" s="30" t="n">
        <f aca="false" ca="false" dt2D="false" dtr="false" t="normal">+(J840*12.71+K840*25.41)*12*30-'[7]Лист1'!$AQ$152</f>
        <v>7756426.969999997</v>
      </c>
      <c r="AD840" s="33" t="n"/>
    </row>
    <row customHeight="true" ht="12.75" outlineLevel="0" r="841">
      <c r="A841" s="8" t="n">
        <f aca="false" ca="false" dt2D="false" dtr="false" t="normal">A840+1</f>
        <v>798</v>
      </c>
      <c r="B841" s="8" t="s">
        <v>192</v>
      </c>
      <c r="C841" s="106" t="s">
        <v>118</v>
      </c>
      <c r="D841" s="8" t="s">
        <v>327</v>
      </c>
      <c r="E841" s="56" t="s">
        <v>225</v>
      </c>
      <c r="F841" s="12" t="s">
        <v>5</v>
      </c>
      <c r="G841" s="12" t="n">
        <v>5</v>
      </c>
      <c r="H841" s="12" t="n">
        <v>5</v>
      </c>
      <c r="I841" s="56" t="n">
        <v>3659.6</v>
      </c>
      <c r="J841" s="56" t="n">
        <v>2861.4</v>
      </c>
      <c r="K841" s="56" t="n">
        <v>798.2</v>
      </c>
      <c r="L841" s="55" t="n">
        <v>103</v>
      </c>
      <c r="M841" s="15" t="n">
        <f aca="false" ca="false" dt2D="false" dtr="false" t="normal">SUM(N841:R841)</f>
        <v>19836386.05</v>
      </c>
      <c r="N841" s="15" t="n"/>
      <c r="O841" s="15" t="n">
        <v>0</v>
      </c>
      <c r="P841" s="15" t="n"/>
      <c r="Q841" s="15" t="n">
        <v>2077412.43</v>
      </c>
      <c r="R841" s="15" t="n">
        <v>17758973.62</v>
      </c>
      <c r="S841" s="15" t="n"/>
      <c r="T841" s="15" t="n"/>
      <c r="U841" s="15" t="n"/>
      <c r="V841" s="15" t="n">
        <f aca="false" ca="false" dt2D="false" dtr="false" t="normal">$M841/($J841+$K841)</f>
        <v>5420.369999453492</v>
      </c>
      <c r="W841" s="15" t="n">
        <f aca="false" ca="false" dt2D="false" dtr="false" t="normal">$M841/($J841+$K841)</f>
        <v>5420.369999453492</v>
      </c>
      <c r="X841" s="12" t="n">
        <v>2027</v>
      </c>
      <c r="Y841" s="15" t="n"/>
      <c r="Z841" s="28" t="n">
        <f aca="false" ca="false" dt2D="false" dtr="false" t="normal">AC841-R841</f>
        <v>2635262.539999999</v>
      </c>
      <c r="AA841" s="30" t="n">
        <v>1397604.56</v>
      </c>
      <c r="AB841" s="30" t="n">
        <f aca="false" ca="false" dt2D="false" dtr="false" t="normal">+(J841*12.71+K841*25.41)*12</f>
        <v>679807.872</v>
      </c>
      <c r="AC841" s="30" t="n">
        <f aca="false" ca="false" dt2D="false" dtr="false" t="normal">+(J841*12.71+K841*25.41)*12*30</f>
        <v>20394236.16</v>
      </c>
      <c r="AD841" s="33" t="n"/>
    </row>
    <row customHeight="true" ht="12.75" outlineLevel="0" r="842">
      <c r="A842" s="8" t="n">
        <f aca="false" ca="false" dt2D="false" dtr="false" t="normal">A841+1</f>
        <v>799</v>
      </c>
      <c r="B842" s="8" t="s">
        <v>192</v>
      </c>
      <c r="C842" s="106" t="s">
        <v>118</v>
      </c>
      <c r="D842" s="8" t="s">
        <v>444</v>
      </c>
      <c r="E842" s="56" t="s">
        <v>336</v>
      </c>
      <c r="F842" s="12" t="s">
        <v>5</v>
      </c>
      <c r="G842" s="12" t="n">
        <v>3</v>
      </c>
      <c r="H842" s="12" t="n">
        <v>2</v>
      </c>
      <c r="I842" s="56" t="n">
        <v>994.3</v>
      </c>
      <c r="J842" s="56" t="n">
        <v>775.2</v>
      </c>
      <c r="K842" s="56" t="n">
        <v>168.7</v>
      </c>
      <c r="L842" s="55" t="n">
        <v>26</v>
      </c>
      <c r="M842" s="15" t="n">
        <f aca="false" ca="false" dt2D="false" dtr="false" t="normal">SUM(N842:R842)</f>
        <v>4208912.03</v>
      </c>
      <c r="N842" s="15" t="n"/>
      <c r="O842" s="15" t="n">
        <v>4039238.52</v>
      </c>
      <c r="P842" s="15" t="n"/>
      <c r="Q842" s="15" t="n">
        <v>169673.51</v>
      </c>
      <c r="R842" s="15" t="n">
        <v>0</v>
      </c>
      <c r="S842" s="15" t="n"/>
      <c r="T842" s="15" t="n"/>
      <c r="U842" s="15" t="n"/>
      <c r="V842" s="15" t="n">
        <f aca="false" ca="false" dt2D="false" dtr="false" t="normal">$M842/($J842+$K842)</f>
        <v>4459.0656107638515</v>
      </c>
      <c r="W842" s="15" t="n">
        <f aca="false" ca="false" dt2D="false" dtr="false" t="normal">$M842/($J842+$K842)</f>
        <v>4459.0656107638515</v>
      </c>
      <c r="X842" s="12" t="n">
        <v>2027</v>
      </c>
      <c r="Y842" s="15" t="n"/>
      <c r="Z842" s="28" t="n">
        <f aca="false" ca="false" dt2D="false" dtr="false" t="normal">AC842-R842</f>
        <v>-5610679.1</v>
      </c>
      <c r="AA842" s="30" t="n">
        <v>0</v>
      </c>
      <c r="AB842" s="30" t="n">
        <f aca="false" ca="false" dt2D="false" dtr="false" t="normal">+(J842*12.71+K842*25.41)*12</f>
        <v>169673.508</v>
      </c>
      <c r="AC842" s="30" t="n">
        <f aca="false" ca="false" dt2D="false" dtr="false" t="normal">+(J842*12.71+K842*25.41)*12*30-'[7]Лист1'!$AQ$154</f>
        <v>-5610679.1</v>
      </c>
      <c r="AD842" s="33" t="n"/>
      <c r="AF842" s="57" t="n"/>
    </row>
    <row customHeight="true" ht="12.75" outlineLevel="0" r="843">
      <c r="A843" s="8" t="n">
        <f aca="false" ca="false" dt2D="false" dtr="false" t="normal">A842+1</f>
        <v>800</v>
      </c>
      <c r="B843" s="8" t="n">
        <f aca="false" ca="false" dt2D="false" dtr="false" t="normal">B840+1</f>
        <v>149</v>
      </c>
      <c r="C843" s="106" t="s">
        <v>118</v>
      </c>
      <c r="D843" s="8" t="s">
        <v>446</v>
      </c>
      <c r="E843" s="56" t="s">
        <v>209</v>
      </c>
      <c r="F843" s="12" t="s">
        <v>5</v>
      </c>
      <c r="G843" s="12" t="n">
        <v>9</v>
      </c>
      <c r="H843" s="12" t="n">
        <v>1</v>
      </c>
      <c r="I843" s="56" t="n">
        <v>2037.4</v>
      </c>
      <c r="J843" s="56" t="n">
        <v>2037.4</v>
      </c>
      <c r="K843" s="56" t="n">
        <v>0</v>
      </c>
      <c r="L843" s="55" t="n">
        <v>74</v>
      </c>
      <c r="M843" s="15" t="n">
        <f aca="false" ca="false" dt2D="false" dtr="false" t="normal">SUM(N843:R843)</f>
        <v>3591360</v>
      </c>
      <c r="N843" s="15" t="n"/>
      <c r="O843" s="15" t="n">
        <v>0</v>
      </c>
      <c r="P843" s="15" t="n"/>
      <c r="Q843" s="15" t="n">
        <v>2506840.59</v>
      </c>
      <c r="R843" s="15" t="n">
        <v>1084519.41</v>
      </c>
      <c r="S843" s="15" t="n"/>
      <c r="T843" s="15" t="n"/>
      <c r="U843" s="15" t="n"/>
      <c r="V843" s="15" t="n">
        <f aca="false" ca="false" dt2D="false" dtr="false" t="normal">$M843/($J843+$K843)</f>
        <v>1762.7171885736723</v>
      </c>
      <c r="W843" s="15" t="n">
        <f aca="false" ca="false" dt2D="false" dtr="false" t="normal">$M843/($J843+$K843)</f>
        <v>1762.7171885736723</v>
      </c>
      <c r="X843" s="12" t="n">
        <v>2027</v>
      </c>
      <c r="Y843" s="15" t="n"/>
      <c r="Z843" s="28" t="n">
        <f aca="false" ca="false" dt2D="false" dtr="false" t="normal">AC843-R843</f>
        <v>11303687.55</v>
      </c>
      <c r="AA843" s="30" t="n">
        <v>2093900.36</v>
      </c>
      <c r="AB843" s="30" t="n">
        <f aca="false" ca="false" dt2D="false" dtr="false" t="normal">+(J843*16.89+K843*28.62)*12</f>
        <v>412940.232</v>
      </c>
      <c r="AC843" s="30" t="n">
        <f aca="false" ca="false" dt2D="false" dtr="false" t="normal">+(J843*16.89+K843*28.62)*12*30</f>
        <v>12388206.96</v>
      </c>
      <c r="AD843" s="33" t="n"/>
    </row>
    <row customHeight="true" ht="12.75" outlineLevel="0" r="844">
      <c r="A844" s="8" t="n">
        <f aca="false" ca="false" dt2D="false" dtr="false" t="normal">A843+1</f>
        <v>801</v>
      </c>
      <c r="B844" s="8" t="s">
        <v>192</v>
      </c>
      <c r="C844" s="54" t="s">
        <v>447</v>
      </c>
      <c r="D844" s="8" t="s">
        <v>448</v>
      </c>
      <c r="E844" s="55" t="n">
        <v>1983</v>
      </c>
      <c r="F844" s="12" t="s">
        <v>5</v>
      </c>
      <c r="G844" s="12" t="n">
        <v>5</v>
      </c>
      <c r="H844" s="12" t="n"/>
      <c r="I844" s="56" t="n">
        <v>4568.9</v>
      </c>
      <c r="J844" s="56" t="n">
        <v>3146</v>
      </c>
      <c r="K844" s="56" t="n">
        <v>1422.9</v>
      </c>
      <c r="L844" s="55" t="n">
        <v>118</v>
      </c>
      <c r="M844" s="15" t="n">
        <f aca="false" ca="false" dt2D="false" dtr="false" t="normal">SUM(N844:R844)</f>
        <v>40556252.05000001</v>
      </c>
      <c r="N844" s="15" t="n"/>
      <c r="O844" s="15" t="n">
        <v>5719382.74900001</v>
      </c>
      <c r="P844" s="15" t="n"/>
      <c r="Q844" s="15" t="n">
        <v>12425911.661</v>
      </c>
      <c r="R844" s="15" t="n">
        <v>22410957.64</v>
      </c>
      <c r="S844" s="15" t="n"/>
      <c r="T844" s="15" t="n"/>
      <c r="U844" s="15" t="n"/>
      <c r="V844" s="15" t="n">
        <f aca="false" ca="false" dt2D="false" dtr="false" t="normal">$M844/($J844+$K844)</f>
        <v>8876.589999781132</v>
      </c>
      <c r="W844" s="15" t="n">
        <f aca="false" ca="false" dt2D="false" dtr="false" t="normal">$M844/($J844+$K844)</f>
        <v>8876.589999781132</v>
      </c>
      <c r="X844" s="12" t="n">
        <v>2027</v>
      </c>
      <c r="Y844" s="15" t="n"/>
      <c r="Z844" s="28" t="n">
        <f aca="false" ca="false" dt2D="false" dtr="false" t="normal">AC844-R844</f>
        <v>5000000</v>
      </c>
      <c r="AA844" s="30" t="n">
        <v>894405.1</v>
      </c>
      <c r="AB844" s="30" t="n">
        <f aca="false" ca="false" dt2D="false" dtr="false" t="normal">+(J844*12.71+K844*25.41)*12</f>
        <v>913698.588</v>
      </c>
      <c r="AC844" s="30" t="n">
        <f aca="false" ca="false" dt2D="false" dtr="false" t="normal">+(J844*12.71+K844*25.41)*12*30</f>
        <v>27410957.64</v>
      </c>
      <c r="AD844" s="33" t="n"/>
    </row>
    <row customHeight="true" ht="12.75" outlineLevel="0" r="845">
      <c r="A845" s="8" t="n">
        <f aca="false" ca="false" dt2D="false" dtr="false" t="normal">A844+1</f>
        <v>802</v>
      </c>
      <c r="B845" s="8" t="n">
        <f aca="false" ca="false" dt2D="false" dtr="false" t="normal">B843+1</f>
        <v>150</v>
      </c>
      <c r="C845" s="54" t="s">
        <v>128</v>
      </c>
      <c r="D845" s="106" t="s">
        <v>129</v>
      </c>
      <c r="E845" s="56" t="s">
        <v>336</v>
      </c>
      <c r="F845" s="12" t="s">
        <v>5</v>
      </c>
      <c r="G845" s="12" t="n">
        <v>4</v>
      </c>
      <c r="H845" s="12" t="n">
        <v>6</v>
      </c>
      <c r="I845" s="56" t="n">
        <v>4044.71</v>
      </c>
      <c r="J845" s="56" t="n">
        <v>3028.01</v>
      </c>
      <c r="K845" s="56" t="n">
        <v>1016.7</v>
      </c>
      <c r="L845" s="55" t="n">
        <v>153</v>
      </c>
      <c r="M845" s="15" t="n">
        <f aca="false" ca="false" dt2D="false" dtr="false" t="normal">SUM(N845:R845)</f>
        <v>19789431.28</v>
      </c>
      <c r="N845" s="15" t="n"/>
      <c r="O845" s="15" t="n"/>
      <c r="P845" s="15" t="n"/>
      <c r="Q845" s="15" t="n">
        <v>771844.25</v>
      </c>
      <c r="R845" s="15" t="n">
        <v>19017587.03</v>
      </c>
      <c r="S845" s="15" t="n"/>
      <c r="T845" s="15" t="n"/>
      <c r="U845" s="15" t="n"/>
      <c r="V845" s="15" t="n">
        <f aca="false" ca="false" dt2D="false" dtr="false" t="normal">$M845/($J845+$K845)</f>
        <v>4892.6700010631175</v>
      </c>
      <c r="W845" s="15" t="n">
        <f aca="false" ca="false" dt2D="false" dtr="false" t="normal">$M845/($J845+$K845)</f>
        <v>4892.6700010631175</v>
      </c>
      <c r="X845" s="12" t="n">
        <v>2027</v>
      </c>
      <c r="Y845" s="15" t="n"/>
      <c r="Z845" s="28" t="n">
        <f aca="false" ca="false" dt2D="false" dtr="false" t="normal">AC845-R845</f>
        <v>2022910.8860000037</v>
      </c>
      <c r="AA845" s="30" t="n">
        <v>0</v>
      </c>
      <c r="AB845" s="30" t="n">
        <f aca="false" ca="false" dt2D="false" dtr="false" t="normal">+(J845*12.71+K845*25.41)*12</f>
        <v>771844.2492000001</v>
      </c>
      <c r="AC845" s="30" t="n">
        <f aca="false" ca="false" dt2D="false" dtr="false" t="normal">+(J845*12.71+K845*25.41)*12*30-'[7]Лист1'!$AQ$169</f>
        <v>21040497.916000005</v>
      </c>
      <c r="AD845" s="33" t="n"/>
    </row>
    <row customHeight="true" ht="12.75" outlineLevel="0" r="846">
      <c r="A846" s="8" t="n">
        <f aca="false" ca="false" dt2D="false" dtr="false" t="normal">A845+1</f>
        <v>803</v>
      </c>
      <c r="B846" s="8" t="n">
        <f aca="false" ca="false" dt2D="false" dtr="false" t="normal">+B845+1</f>
        <v>151</v>
      </c>
      <c r="C846" s="54" t="s">
        <v>128</v>
      </c>
      <c r="D846" s="8" t="s">
        <v>451</v>
      </c>
      <c r="E846" s="56" t="s">
        <v>452</v>
      </c>
      <c r="F846" s="12" t="s">
        <v>5</v>
      </c>
      <c r="G846" s="12" t="n">
        <v>4</v>
      </c>
      <c r="H846" s="12" t="n">
        <v>6</v>
      </c>
      <c r="I846" s="56" t="n">
        <v>3902.1</v>
      </c>
      <c r="J846" s="56" t="n">
        <v>3172.6</v>
      </c>
      <c r="K846" s="56" t="n">
        <v>729.5</v>
      </c>
      <c r="L846" s="55" t="n">
        <v>158</v>
      </c>
      <c r="M846" s="15" t="n">
        <f aca="false" ca="false" dt2D="false" dtr="false" t="normal">SUM(N846:R846)</f>
        <v>19091687.6</v>
      </c>
      <c r="N846" s="15" t="n"/>
      <c r="O846" s="15" t="n"/>
      <c r="P846" s="15" t="n"/>
      <c r="Q846" s="15" t="n">
        <v>706324.09</v>
      </c>
      <c r="R846" s="15" t="n">
        <v>18385363.51</v>
      </c>
      <c r="S846" s="15" t="n"/>
      <c r="T846" s="15" t="n"/>
      <c r="U846" s="15" t="n"/>
      <c r="V846" s="15" t="n">
        <f aca="false" ca="false" dt2D="false" dtr="false" t="normal">$M846/($J846+$K846)</f>
        <v>4892.6699982060945</v>
      </c>
      <c r="W846" s="15" t="n">
        <f aca="false" ca="false" dt2D="false" dtr="false" t="normal">$M846/($J846+$K846)</f>
        <v>4892.6699982060945</v>
      </c>
      <c r="X846" s="12" t="n">
        <v>2027</v>
      </c>
      <c r="Y846" s="15" t="n"/>
      <c r="Z846" s="28" t="n">
        <f aca="false" ca="false" dt2D="false" dtr="false" t="normal">AC846-R846</f>
        <v>1420339.7299999967</v>
      </c>
      <c r="AA846" s="30" t="n">
        <v>0</v>
      </c>
      <c r="AB846" s="30" t="n">
        <f aca="false" ca="false" dt2D="false" dtr="false" t="normal">+(J846*12.71+K846*25.41)*12</f>
        <v>706324.092</v>
      </c>
      <c r="AC846" s="30" t="n">
        <f aca="false" ca="false" dt2D="false" dtr="false" t="normal">+(J846*12.71+K846*25.41)*12*30-'[7]Лист1'!$AQ$170</f>
        <v>19805703.24</v>
      </c>
      <c r="AD846" s="33" t="n"/>
    </row>
    <row customHeight="true" ht="12.75" outlineLevel="0" r="847">
      <c r="A847" s="8" t="n">
        <f aca="false" ca="false" dt2D="false" dtr="false" t="normal">A846+1</f>
        <v>804</v>
      </c>
      <c r="B847" s="8" t="n">
        <f aca="false" ca="false" dt2D="false" dtr="false" t="normal">+B846+1</f>
        <v>152</v>
      </c>
      <c r="C847" s="54" t="s">
        <v>128</v>
      </c>
      <c r="D847" s="8" t="s">
        <v>455</v>
      </c>
      <c r="E847" s="56" t="s">
        <v>336</v>
      </c>
      <c r="F847" s="12" t="s">
        <v>5</v>
      </c>
      <c r="G847" s="12" t="n">
        <v>4</v>
      </c>
      <c r="H847" s="12" t="n">
        <v>6</v>
      </c>
      <c r="I847" s="56" t="n">
        <v>3422.1</v>
      </c>
      <c r="J847" s="56" t="n">
        <v>2937.8</v>
      </c>
      <c r="K847" s="56" t="n">
        <v>484.3</v>
      </c>
      <c r="L847" s="55" t="n">
        <v>155</v>
      </c>
      <c r="M847" s="15" t="n">
        <f aca="false" ca="false" dt2D="false" dtr="false" t="normal">SUM(N847:R847)</f>
        <v>4915401.78</v>
      </c>
      <c r="N847" s="15" t="n"/>
      <c r="O847" s="15" t="n"/>
      <c r="P847" s="15" t="n"/>
      <c r="Q847" s="15" t="n">
        <v>1383145.81</v>
      </c>
      <c r="R847" s="15" t="n">
        <v>3532255.97</v>
      </c>
      <c r="S847" s="15" t="n"/>
      <c r="T847" s="15" t="n"/>
      <c r="U847" s="15" t="n"/>
      <c r="V847" s="15" t="n">
        <f aca="false" ca="false" dt2D="false" dtr="false" t="normal">$M847/($J847+$K847)</f>
        <v>1436.3700008766546</v>
      </c>
      <c r="W847" s="15" t="n">
        <f aca="false" ca="false" dt2D="false" dtr="false" t="normal">$M847/($J847+$K847)</f>
        <v>1436.3700008766546</v>
      </c>
      <c r="X847" s="12" t="n">
        <v>2027</v>
      </c>
      <c r="Y847" s="15" t="n"/>
      <c r="Z847" s="28" t="n">
        <f aca="false" ca="false" dt2D="false" dtr="false" t="normal">AC847-R847</f>
        <v>14340124.390000002</v>
      </c>
      <c r="AA847" s="30" t="n">
        <v>787399.8</v>
      </c>
      <c r="AB847" s="30" t="n">
        <f aca="false" ca="false" dt2D="false" dtr="false" t="normal">+(J847*12.71+K847*25.41)*12</f>
        <v>595746.0120000001</v>
      </c>
      <c r="AC847" s="30" t="n">
        <f aca="false" ca="false" dt2D="false" dtr="false" t="normal">+(J847*12.71+K847*25.41)*12*30</f>
        <v>17872380.360000003</v>
      </c>
      <c r="AD847" s="33" t="n"/>
    </row>
    <row customHeight="true" ht="12.75" outlineLevel="0" r="848">
      <c r="A848" s="8" t="n">
        <f aca="false" ca="false" dt2D="false" dtr="false" t="normal">A847+1</f>
        <v>805</v>
      </c>
      <c r="B848" s="8" t="n">
        <f aca="false" ca="false" dt2D="false" dtr="false" t="normal">+B847+1</f>
        <v>153</v>
      </c>
      <c r="C848" s="54" t="s">
        <v>128</v>
      </c>
      <c r="D848" s="8" t="s">
        <v>457</v>
      </c>
      <c r="E848" s="56" t="s">
        <v>164</v>
      </c>
      <c r="F848" s="12" t="s">
        <v>5</v>
      </c>
      <c r="G848" s="12" t="n">
        <v>9</v>
      </c>
      <c r="H848" s="12" t="n">
        <v>2</v>
      </c>
      <c r="I848" s="56" t="n">
        <v>4698.7</v>
      </c>
      <c r="J848" s="56" t="n">
        <v>4088</v>
      </c>
      <c r="K848" s="56" t="n">
        <v>0</v>
      </c>
      <c r="L848" s="55" t="n">
        <v>152</v>
      </c>
      <c r="M848" s="15" t="n">
        <f aca="false" ca="false" dt2D="false" dtr="false" t="normal">SUM(N848:R848)</f>
        <v>21483349.43</v>
      </c>
      <c r="N848" s="15" t="n"/>
      <c r="O848" s="15" t="n"/>
      <c r="P848" s="15" t="n"/>
      <c r="Q848" s="15" t="n">
        <v>828555.84</v>
      </c>
      <c r="R848" s="15" t="n">
        <v>20654793.59</v>
      </c>
      <c r="S848" s="15" t="n"/>
      <c r="T848" s="15" t="n"/>
      <c r="U848" s="15" t="n"/>
      <c r="V848" s="15" t="n">
        <f aca="false" ca="false" dt2D="false" dtr="false" t="normal">$M848/($J848+$K848)</f>
        <v>5255.222463307241</v>
      </c>
      <c r="W848" s="15" t="n">
        <f aca="false" ca="false" dt2D="false" dtr="false" t="normal">$M848/($J848+$K848)</f>
        <v>5255.222463307241</v>
      </c>
      <c r="X848" s="12" t="n">
        <v>2027</v>
      </c>
      <c r="Y848" s="15" t="n"/>
      <c r="Z848" s="28" t="n">
        <f aca="false" ca="false" dt2D="false" dtr="false" t="normal">AC848-R848</f>
        <v>917003.3100000024</v>
      </c>
      <c r="AA848" s="30" t="n">
        <v>0</v>
      </c>
      <c r="AB848" s="30" t="n">
        <f aca="false" ca="false" dt2D="false" dtr="false" t="normal">+(J848*16.89+K848*28.62)*12</f>
        <v>828555.8400000001</v>
      </c>
      <c r="AC848" s="30" t="n">
        <f aca="false" ca="false" dt2D="false" dtr="false" t="normal">+(J848*16.89+K848*28.62)*12*30-'[7]Лист1'!$AQ$174</f>
        <v>21571796.900000002</v>
      </c>
      <c r="AD848" s="33" t="n"/>
    </row>
    <row customHeight="true" ht="12.75" outlineLevel="0" r="849">
      <c r="A849" s="8" t="n">
        <f aca="false" ca="false" dt2D="false" dtr="false" t="normal">A848+1</f>
        <v>806</v>
      </c>
      <c r="B849" s="8" t="n">
        <f aca="false" ca="false" dt2D="false" dtr="false" t="normal">+B848+1</f>
        <v>154</v>
      </c>
      <c r="C849" s="54" t="s">
        <v>128</v>
      </c>
      <c r="D849" s="8" t="s">
        <v>459</v>
      </c>
      <c r="E849" s="56" t="s">
        <v>291</v>
      </c>
      <c r="F849" s="12" t="s">
        <v>5</v>
      </c>
      <c r="G849" s="12" t="n">
        <v>9</v>
      </c>
      <c r="H849" s="12" t="n">
        <v>3</v>
      </c>
      <c r="I849" s="56" t="n">
        <v>7093.2</v>
      </c>
      <c r="J849" s="56" t="n">
        <v>6160</v>
      </c>
      <c r="K849" s="56" t="n">
        <v>0</v>
      </c>
      <c r="L849" s="55" t="n">
        <v>226</v>
      </c>
      <c r="M849" s="15" t="n">
        <f aca="false" ca="false" dt2D="false" dtr="false" t="normal">SUM(N849:R849)</f>
        <v>10774080</v>
      </c>
      <c r="N849" s="15" t="n"/>
      <c r="O849" s="15" t="n"/>
      <c r="P849" s="15" t="n"/>
      <c r="Q849" s="15" t="n">
        <v>9766692.18</v>
      </c>
      <c r="R849" s="15" t="n">
        <v>1007387.82</v>
      </c>
      <c r="S849" s="15" t="n"/>
      <c r="T849" s="15" t="n"/>
      <c r="U849" s="15" t="n"/>
      <c r="V849" s="15" t="n">
        <f aca="false" ca="false" dt2D="false" dtr="false" t="normal">$M849/($J849+$K849)</f>
        <v>1749.0389610389611</v>
      </c>
      <c r="W849" s="15" t="n">
        <f aca="false" ca="false" dt2D="false" dtr="false" t="normal">$M849/($J849+$K849)</f>
        <v>1749.0389610389611</v>
      </c>
      <c r="X849" s="12" t="n">
        <v>2027</v>
      </c>
      <c r="Y849" s="15" t="n"/>
      <c r="Z849" s="28" t="n">
        <f aca="false" ca="false" dt2D="false" dtr="false" t="normal">AC849-R849</f>
        <v>-1007387.82</v>
      </c>
      <c r="AA849" s="30" t="n"/>
      <c r="AB849" s="30" t="n"/>
      <c r="AC849" s="30" t="n"/>
      <c r="AD849" s="33" t="n"/>
    </row>
    <row customHeight="true" ht="12.75" outlineLevel="0" r="850">
      <c r="A850" s="8" t="n">
        <f aca="false" ca="false" dt2D="false" dtr="false" t="normal">A849+1</f>
        <v>807</v>
      </c>
      <c r="B850" s="8" t="n">
        <f aca="false" ca="false" dt2D="false" dtr="false" t="normal">+B849+1</f>
        <v>155</v>
      </c>
      <c r="C850" s="54" t="s">
        <v>128</v>
      </c>
      <c r="D850" s="8" t="s">
        <v>462</v>
      </c>
      <c r="E850" s="56" t="s">
        <v>336</v>
      </c>
      <c r="F850" s="12" t="s">
        <v>5</v>
      </c>
      <c r="G850" s="12" t="n">
        <v>3</v>
      </c>
      <c r="H850" s="12" t="n">
        <v>3</v>
      </c>
      <c r="I850" s="56" t="n">
        <v>1538.3</v>
      </c>
      <c r="J850" s="56" t="n">
        <v>1287.6</v>
      </c>
      <c r="K850" s="56" t="n">
        <v>250.7</v>
      </c>
      <c r="L850" s="55" t="n">
        <v>74</v>
      </c>
      <c r="M850" s="15" t="n">
        <f aca="false" ca="false" dt2D="false" dtr="false" t="normal">SUM(N850:R850)</f>
        <v>2007317.8</v>
      </c>
      <c r="N850" s="15" t="n"/>
      <c r="O850" s="15" t="n"/>
      <c r="P850" s="15" t="n"/>
      <c r="Q850" s="15" t="n">
        <v>1233731.32</v>
      </c>
      <c r="R850" s="15" t="n">
        <v>773586.48</v>
      </c>
      <c r="S850" s="15" t="n"/>
      <c r="T850" s="15" t="n"/>
      <c r="U850" s="15" t="n"/>
      <c r="V850" s="15" t="n">
        <f aca="false" ca="false" dt2D="false" dtr="false" t="normal">$M850/($J850+$K850)</f>
        <v>1304.893583826302</v>
      </c>
      <c r="W850" s="15" t="n">
        <f aca="false" ca="false" dt2D="false" dtr="false" t="normal">$M850/($J850+$K850)</f>
        <v>1304.893583826302</v>
      </c>
      <c r="X850" s="12" t="n">
        <v>2027</v>
      </c>
      <c r="Y850" s="15" t="n"/>
      <c r="Z850" s="28" t="n">
        <f aca="false" ca="false" dt2D="false" dtr="false" t="normal">AC850-R850</f>
        <v>7411259.4</v>
      </c>
      <c r="AA850" s="30" t="n">
        <v>960903.12</v>
      </c>
      <c r="AB850" s="30" t="n">
        <f aca="false" ca="false" dt2D="false" dtr="false" t="normal">+(J850*12.71+K850*25.41)*12</f>
        <v>272828.196</v>
      </c>
      <c r="AC850" s="30" t="n">
        <f aca="false" ca="false" dt2D="false" dtr="false" t="normal">+(J850*12.71+K850*25.41)*12*30</f>
        <v>8184845.88</v>
      </c>
      <c r="AD850" s="33" t="n"/>
    </row>
    <row customHeight="true" ht="12.75" outlineLevel="0" r="851">
      <c r="A851" s="8" t="n">
        <f aca="false" ca="false" dt2D="false" dtr="false" t="normal">A850+1</f>
        <v>808</v>
      </c>
      <c r="B851" s="8" t="s">
        <v>192</v>
      </c>
      <c r="C851" s="54" t="s">
        <v>128</v>
      </c>
      <c r="D851" s="8" t="s">
        <v>343</v>
      </c>
      <c r="E851" s="56" t="s">
        <v>349</v>
      </c>
      <c r="F851" s="12" t="s">
        <v>5</v>
      </c>
      <c r="G851" s="12" t="n">
        <v>4</v>
      </c>
      <c r="H851" s="12" t="n">
        <v>1</v>
      </c>
      <c r="I851" s="56" t="n">
        <v>2062.8</v>
      </c>
      <c r="J851" s="56" t="n">
        <v>1634.9</v>
      </c>
      <c r="K851" s="56" t="n">
        <v>427.9</v>
      </c>
      <c r="L851" s="55" t="n">
        <v>68</v>
      </c>
      <c r="M851" s="15" t="n">
        <f aca="false" ca="false" dt2D="false" dtr="false" t="normal">SUM(N851:R851)</f>
        <v>13055543.71</v>
      </c>
      <c r="N851" s="15" t="n"/>
      <c r="O851" s="15" t="n">
        <v>4154160.98</v>
      </c>
      <c r="P851" s="15" t="n"/>
      <c r="Q851" s="15" t="n">
        <v>379830.22</v>
      </c>
      <c r="R851" s="15" t="n">
        <v>8521552.51</v>
      </c>
      <c r="S851" s="15" t="n"/>
      <c r="T851" s="15" t="n"/>
      <c r="U851" s="15" t="n"/>
      <c r="V851" s="15" t="n">
        <f aca="false" ca="false" dt2D="false" dtr="false" t="normal">$M851/($J851+$K851)</f>
        <v>6329.039999030444</v>
      </c>
      <c r="W851" s="15" t="n">
        <f aca="false" ca="false" dt2D="false" dtr="false" t="normal">$M851/($J851+$K851)</f>
        <v>6329.039999030444</v>
      </c>
      <c r="X851" s="12" t="n">
        <v>2027</v>
      </c>
      <c r="Y851" s="15" t="n"/>
      <c r="Z851" s="28" t="n">
        <f aca="false" ca="false" dt2D="false" dtr="false" t="normal">AC851-R851</f>
        <v>2873353.9700000007</v>
      </c>
      <c r="AA851" s="30" t="n">
        <v>0</v>
      </c>
      <c r="AB851" s="30" t="n">
        <f aca="false" ca="false" dt2D="false" dtr="false" t="normal">+(J851*12.71+K851*25.41)*12</f>
        <v>379830.216</v>
      </c>
      <c r="AC851" s="30" t="n">
        <f aca="false" ca="false" dt2D="false" dtr="false" t="normal">+(J851*12.71+K851*25.41)*12*30</f>
        <v>11394906.48</v>
      </c>
      <c r="AD851" s="33" t="n"/>
    </row>
    <row customHeight="true" ht="12.75" outlineLevel="0" r="852">
      <c r="A852" s="8" t="n">
        <f aca="false" ca="false" dt2D="false" dtr="false" t="normal">A851+1</f>
        <v>809</v>
      </c>
      <c r="B852" s="8" t="n">
        <f aca="false" ca="false" dt2D="false" dtr="false" t="normal">B850+1</f>
        <v>156</v>
      </c>
      <c r="C852" s="54" t="s">
        <v>128</v>
      </c>
      <c r="D852" s="8" t="s">
        <v>465</v>
      </c>
      <c r="E852" s="56" t="s">
        <v>140</v>
      </c>
      <c r="F852" s="12" t="s">
        <v>5</v>
      </c>
      <c r="G852" s="12" t="n">
        <v>9</v>
      </c>
      <c r="H852" s="12" t="n">
        <v>1</v>
      </c>
      <c r="I852" s="56" t="n">
        <v>2020</v>
      </c>
      <c r="J852" s="56" t="n">
        <v>2020</v>
      </c>
      <c r="K852" s="56" t="n">
        <v>0</v>
      </c>
      <c r="L852" s="55" t="n">
        <v>107</v>
      </c>
      <c r="M852" s="15" t="n">
        <f aca="false" ca="false" dt2D="false" dtr="false" t="normal">SUM(N852:R852)</f>
        <v>12044145.45</v>
      </c>
      <c r="N852" s="15" t="n"/>
      <c r="O852" s="15" t="n">
        <v>2451107.43</v>
      </c>
      <c r="P852" s="15" t="n"/>
      <c r="Q852" s="15" t="n">
        <v>409413.6</v>
      </c>
      <c r="R852" s="15" t="n">
        <v>9183624.42</v>
      </c>
      <c r="S852" s="15" t="n"/>
      <c r="T852" s="15" t="n"/>
      <c r="U852" s="15" t="n"/>
      <c r="V852" s="15" t="n">
        <f aca="false" ca="false" dt2D="false" dtr="false" t="normal">$M852/($J852+$K852)</f>
        <v>5962.448242574257</v>
      </c>
      <c r="W852" s="15" t="n">
        <f aca="false" ca="false" dt2D="false" dtr="false" t="normal">$M852/($J852+$K852)</f>
        <v>5962.448242574257</v>
      </c>
      <c r="X852" s="12" t="n">
        <v>2027</v>
      </c>
      <c r="Y852" s="15" t="n"/>
      <c r="Z852" s="28" t="n">
        <f aca="false" ca="false" dt2D="false" dtr="false" t="normal">AC852-R852</f>
        <v>2286950.530000001</v>
      </c>
      <c r="AA852" s="30" t="n">
        <v>0</v>
      </c>
      <c r="AB852" s="30" t="n">
        <f aca="false" ca="false" dt2D="false" dtr="false" t="normal">+(J852*16.89+K852*28.62)*12</f>
        <v>409413.60000000003</v>
      </c>
      <c r="AC852" s="30" t="n">
        <f aca="false" ca="false" dt2D="false" dtr="false" t="normal">+(J852*16.89+K852*28.62)*12*30-'[7]Лист1'!$AQ$200</f>
        <v>11470574.950000001</v>
      </c>
      <c r="AD852" s="33" t="n"/>
    </row>
    <row customHeight="true" ht="12.75" outlineLevel="0" r="853">
      <c r="A853" s="8" t="n">
        <f aca="false" ca="false" dt2D="false" dtr="false" t="normal">A852+1</f>
        <v>810</v>
      </c>
      <c r="B853" s="8" t="n">
        <f aca="false" ca="false" dt2D="false" dtr="false" t="normal">+B852+1</f>
        <v>157</v>
      </c>
      <c r="C853" s="54" t="s">
        <v>128</v>
      </c>
      <c r="D853" s="8" t="s">
        <v>468</v>
      </c>
      <c r="E853" s="56" t="s">
        <v>250</v>
      </c>
      <c r="F853" s="12" t="s">
        <v>5</v>
      </c>
      <c r="G853" s="12" t="n">
        <v>4</v>
      </c>
      <c r="H853" s="12" t="n">
        <v>2</v>
      </c>
      <c r="I853" s="56" t="n">
        <v>1300.66</v>
      </c>
      <c r="J853" s="56" t="n">
        <v>1257.96</v>
      </c>
      <c r="K853" s="56" t="n">
        <v>42.7</v>
      </c>
      <c r="L853" s="55" t="n">
        <v>60</v>
      </c>
      <c r="M853" s="15" t="n">
        <f aca="false" ca="false" dt2D="false" dtr="false" t="normal">SUM(N853:R853)</f>
        <v>7077567.399999999</v>
      </c>
      <c r="N853" s="15" t="n"/>
      <c r="O853" s="15" t="n">
        <v>711015.69</v>
      </c>
      <c r="P853" s="15" t="n"/>
      <c r="Q853" s="15" t="n">
        <v>220027.41</v>
      </c>
      <c r="R853" s="15" t="n">
        <v>6146524.3</v>
      </c>
      <c r="S853" s="15" t="n"/>
      <c r="T853" s="15" t="n"/>
      <c r="U853" s="15" t="n"/>
      <c r="V853" s="15" t="n">
        <f aca="false" ca="false" dt2D="false" dtr="false" t="normal">$M853/($J853+$K853)</f>
        <v>5441.51999753971</v>
      </c>
      <c r="W853" s="15" t="n">
        <f aca="false" ca="false" dt2D="false" dtr="false" t="normal">$M853/($J853+$K853)</f>
        <v>5441.51999753971</v>
      </c>
      <c r="X853" s="12" t="n">
        <v>2027</v>
      </c>
      <c r="Y853" s="15" t="n"/>
      <c r="Z853" s="28" t="n">
        <f aca="false" ca="false" dt2D="false" dtr="false" t="normal">AC853-R853</f>
        <v>-0.003999997861683369</v>
      </c>
      <c r="AA853" s="30" t="n">
        <v>15143.27</v>
      </c>
      <c r="AB853" s="30" t="n">
        <f aca="false" ca="false" dt2D="false" dtr="false" t="normal">+(J853*12.71+K853*25.41)*12</f>
        <v>204884.14320000005</v>
      </c>
      <c r="AC853" s="30" t="n">
        <f aca="false" ca="false" dt2D="false" dtr="false" t="normal">+(J853*12.71+K853*25.41)*12*30</f>
        <v>6146524.296000002</v>
      </c>
      <c r="AD853" s="33" t="n"/>
    </row>
    <row customHeight="true" ht="12.75" outlineLevel="0" r="854">
      <c r="A854" s="8" t="n">
        <f aca="false" ca="false" dt2D="false" dtr="false" t="normal">A853+1</f>
        <v>811</v>
      </c>
      <c r="B854" s="8" t="n">
        <f aca="false" ca="false" dt2D="false" dtr="false" t="normal">+B853+1</f>
        <v>158</v>
      </c>
      <c r="C854" s="54" t="s">
        <v>128</v>
      </c>
      <c r="D854" s="8" t="s">
        <v>470</v>
      </c>
      <c r="E854" s="56" t="s">
        <v>83</v>
      </c>
      <c r="F854" s="12" t="s">
        <v>5</v>
      </c>
      <c r="G854" s="12" t="n">
        <v>9</v>
      </c>
      <c r="H854" s="12" t="n">
        <v>1</v>
      </c>
      <c r="I854" s="56" t="n">
        <v>2059.6</v>
      </c>
      <c r="J854" s="56" t="n">
        <v>2006.2</v>
      </c>
      <c r="K854" s="56" t="n">
        <v>53.3999999999999</v>
      </c>
      <c r="L854" s="55" t="n">
        <v>74</v>
      </c>
      <c r="M854" s="15" t="n">
        <f aca="false" ca="false" dt2D="false" dtr="false" t="normal">SUM(N854:R854)</f>
        <v>6112455.319999999</v>
      </c>
      <c r="N854" s="15" t="n"/>
      <c r="O854" s="15" t="n"/>
      <c r="P854" s="15" t="n"/>
      <c r="Q854" s="15" t="n">
        <v>424956.31</v>
      </c>
      <c r="R854" s="15" t="n">
        <v>5687499.01</v>
      </c>
      <c r="S854" s="15" t="n"/>
      <c r="T854" s="15" t="n"/>
      <c r="U854" s="15" t="n"/>
      <c r="V854" s="15" t="n">
        <f aca="false" ca="false" dt2D="false" dtr="false" t="normal">$M854/($J854+$K854)</f>
        <v>2967.7875898232664</v>
      </c>
      <c r="W854" s="15" t="n">
        <f aca="false" ca="false" dt2D="false" dtr="false" t="normal">$M854/($J854+$K854)</f>
        <v>2967.7875898232664</v>
      </c>
      <c r="X854" s="12" t="n">
        <v>2027</v>
      </c>
      <c r="Y854" s="15" t="n"/>
      <c r="Z854" s="28" t="n">
        <f aca="false" ca="false" dt2D="false" dtr="false" t="normal">AC854-R854</f>
        <v>5916488.93</v>
      </c>
      <c r="AA854" s="30" t="n">
        <v>0</v>
      </c>
      <c r="AB854" s="30" t="n">
        <f aca="false" ca="false" dt2D="false" dtr="false" t="normal">+(J854*16.89+K854*28.62)*12</f>
        <v>424956.312</v>
      </c>
      <c r="AC854" s="30" t="n">
        <f aca="false" ca="false" dt2D="false" dtr="false" t="normal">+(J854*16.89+K854*28.62)*12*30-'[7]Лист1'!$AQ$206</f>
        <v>11603987.94</v>
      </c>
      <c r="AD854" s="33" t="n"/>
    </row>
    <row customHeight="true" ht="12.75" outlineLevel="0" r="855">
      <c r="A855" s="8" t="n">
        <f aca="false" ca="false" dt2D="false" dtr="false" t="normal">A854+1</f>
        <v>812</v>
      </c>
      <c r="B855" s="8" t="n">
        <f aca="false" ca="false" dt2D="false" dtr="false" t="normal">+B854+1</f>
        <v>159</v>
      </c>
      <c r="C855" s="54" t="s">
        <v>128</v>
      </c>
      <c r="D855" s="8" t="s">
        <v>473</v>
      </c>
      <c r="E855" s="56" t="s">
        <v>269</v>
      </c>
      <c r="F855" s="12" t="s">
        <v>5</v>
      </c>
      <c r="G855" s="12" t="n">
        <v>9</v>
      </c>
      <c r="H855" s="12" t="n">
        <v>1</v>
      </c>
      <c r="I855" s="56" t="n">
        <v>2059.9</v>
      </c>
      <c r="J855" s="56" t="n">
        <v>1841.1</v>
      </c>
      <c r="K855" s="56" t="n">
        <v>218.8</v>
      </c>
      <c r="L855" s="55" t="n">
        <v>82</v>
      </c>
      <c r="M855" s="15" t="n">
        <f aca="false" ca="false" dt2D="false" dtr="false" t="normal">SUM(N855:R855)</f>
        <v>16935350.35</v>
      </c>
      <c r="N855" s="15" t="n"/>
      <c r="O855" s="15" t="n">
        <v>1219843.45</v>
      </c>
      <c r="P855" s="15" t="n"/>
      <c r="Q855" s="15" t="n">
        <v>2266542.3</v>
      </c>
      <c r="R855" s="15" t="n">
        <v>13448964.6</v>
      </c>
      <c r="S855" s="15" t="n"/>
      <c r="T855" s="15" t="n"/>
      <c r="U855" s="15" t="n"/>
      <c r="V855" s="15" t="n">
        <f aca="false" ca="false" dt2D="false" dtr="false" t="normal">$M855/($J855+$K855)</f>
        <v>8221.44295839604</v>
      </c>
      <c r="W855" s="15" t="n">
        <f aca="false" ca="false" dt2D="false" dtr="false" t="normal">$M855/($J855+$K855)</f>
        <v>8221.44295839604</v>
      </c>
      <c r="X855" s="12" t="n">
        <v>2027</v>
      </c>
      <c r="Y855" s="15" t="n"/>
      <c r="Z855" s="28" t="n">
        <f aca="false" ca="false" dt2D="false" dtr="false" t="normal">AC855-R855</f>
        <v>0</v>
      </c>
      <c r="AA855" s="30" t="n">
        <v>1818243.48</v>
      </c>
      <c r="AB855" s="30" t="n">
        <f aca="false" ca="false" dt2D="false" dtr="false" t="normal">+(J855*16.89+K855*28.62)*12</f>
        <v>448298.82</v>
      </c>
      <c r="AC855" s="30" t="n">
        <f aca="false" ca="false" dt2D="false" dtr="false" t="normal">+(J855*16.89+K855*28.62)*12*30</f>
        <v>13448964.6</v>
      </c>
      <c r="AD855" s="33" t="n"/>
    </row>
    <row customHeight="true" ht="12.75" outlineLevel="0" r="856">
      <c r="A856" s="8" t="n">
        <f aca="false" ca="false" dt2D="false" dtr="false" t="normal">A855+1</f>
        <v>813</v>
      </c>
      <c r="B856" s="8" t="n">
        <f aca="false" ca="false" dt2D="false" dtr="false" t="normal">+B855+1</f>
        <v>160</v>
      </c>
      <c r="C856" s="54" t="s">
        <v>128</v>
      </c>
      <c r="D856" s="8" t="s">
        <v>475</v>
      </c>
      <c r="E856" s="56" t="s">
        <v>216</v>
      </c>
      <c r="F856" s="12" t="s">
        <v>5</v>
      </c>
      <c r="G856" s="12" t="n">
        <v>5</v>
      </c>
      <c r="H856" s="12" t="n">
        <v>6</v>
      </c>
      <c r="I856" s="56" t="n">
        <v>5137.7</v>
      </c>
      <c r="J856" s="56" t="n">
        <v>5137.7</v>
      </c>
      <c r="K856" s="56" t="n">
        <v>0</v>
      </c>
      <c r="L856" s="55" t="n">
        <v>237</v>
      </c>
      <c r="M856" s="15" t="n">
        <f aca="false" ca="false" dt2D="false" dtr="false" t="normal">SUM(N856:R856)</f>
        <v>27956897.310000002</v>
      </c>
      <c r="N856" s="15" t="n"/>
      <c r="O856" s="15" t="n">
        <v>1023851.1</v>
      </c>
      <c r="P856" s="15" t="n"/>
      <c r="Q856" s="15" t="n">
        <v>3424986.09</v>
      </c>
      <c r="R856" s="15" t="n">
        <v>23508060.12</v>
      </c>
      <c r="S856" s="15" t="n"/>
      <c r="T856" s="15" t="n"/>
      <c r="U856" s="15" t="n"/>
      <c r="V856" s="15" t="n">
        <f aca="false" ca="false" dt2D="false" dtr="false" t="normal">$M856/($J856+$K856)</f>
        <v>5441.520001167838</v>
      </c>
      <c r="W856" s="15" t="n">
        <f aca="false" ca="false" dt2D="false" dtr="false" t="normal">$M856/($J856+$K856)</f>
        <v>5441.520001167838</v>
      </c>
      <c r="X856" s="12" t="n">
        <v>2027</v>
      </c>
      <c r="Y856" s="15" t="n"/>
      <c r="Z856" s="28" t="n">
        <f aca="false" ca="false" dt2D="false" dtr="false" t="normal">AC856-R856</f>
        <v>0</v>
      </c>
      <c r="AA856" s="30" t="n">
        <v>2641384.09</v>
      </c>
      <c r="AB856" s="30" t="n">
        <f aca="false" ca="false" dt2D="false" dtr="false" t="normal">+(J856*12.71+K856*25.41)*12</f>
        <v>783602.004</v>
      </c>
      <c r="AC856" s="30" t="n">
        <f aca="false" ca="false" dt2D="false" dtr="false" t="normal">+(J856*12.71+K856*25.41)*12*30</f>
        <v>23508060.119999997</v>
      </c>
      <c r="AD856" s="33" t="n"/>
    </row>
    <row customHeight="true" ht="12.75" outlineLevel="0" r="857">
      <c r="A857" s="8" t="n">
        <f aca="false" ca="false" dt2D="false" dtr="false" t="normal">A856+1</f>
        <v>814</v>
      </c>
      <c r="B857" s="8" t="n">
        <f aca="false" ca="false" dt2D="false" dtr="false" t="normal">+B856+1</f>
        <v>161</v>
      </c>
      <c r="C857" s="54" t="s">
        <v>128</v>
      </c>
      <c r="D857" s="8" t="s">
        <v>478</v>
      </c>
      <c r="E857" s="55" t="s">
        <v>152</v>
      </c>
      <c r="F857" s="12" t="s">
        <v>5</v>
      </c>
      <c r="G857" s="12" t="n">
        <v>9</v>
      </c>
      <c r="H857" s="12" t="n">
        <v>1</v>
      </c>
      <c r="I857" s="56" t="n">
        <v>5245.8</v>
      </c>
      <c r="J857" s="56" t="n">
        <v>4292.84</v>
      </c>
      <c r="K857" s="56" t="n">
        <v>0</v>
      </c>
      <c r="L857" s="55" t="n">
        <v>256</v>
      </c>
      <c r="M857" s="15" t="n">
        <f aca="false" ca="false" dt2D="false" dtr="false" t="normal">SUM(N857:R857)</f>
        <v>6399007.26</v>
      </c>
      <c r="N857" s="15" t="n"/>
      <c r="O857" s="15" t="n"/>
      <c r="P857" s="15" t="n"/>
      <c r="Q857" s="15" t="n">
        <v>1535888.22</v>
      </c>
      <c r="R857" s="15" t="n">
        <v>4863119.04</v>
      </c>
      <c r="S857" s="15" t="n"/>
      <c r="T857" s="15" t="n"/>
      <c r="U857" s="15" t="n"/>
      <c r="V857" s="15" t="n">
        <f aca="false" ca="false" dt2D="false" dtr="false" t="normal">$M857/($J857+$K857)</f>
        <v>1490.6232843525497</v>
      </c>
      <c r="W857" s="15" t="n">
        <f aca="false" ca="false" dt2D="false" dtr="false" t="normal">$M857/($J857+$K857)</f>
        <v>1490.6232843525497</v>
      </c>
      <c r="X857" s="12" t="n">
        <v>2027</v>
      </c>
      <c r="Y857" s="15" t="n"/>
      <c r="Z857" s="28" t="n">
        <f aca="false" ca="false" dt2D="false" dtr="false" t="normal">AC857-R857</f>
        <v>13944823.546000004</v>
      </c>
      <c r="AA857" s="30" t="n"/>
      <c r="AB857" s="30" t="n">
        <f aca="false" ca="false" dt2D="false" dtr="false" t="normal">+(J857*16.89+K857*28.62)*12</f>
        <v>870072.8112000001</v>
      </c>
      <c r="AC857" s="30" t="n">
        <f aca="false" ca="false" dt2D="false" dtr="false" t="normal">+(J857*16.89+K857*28.62)*12*30-'[7]Лист1'!$AQ$217</f>
        <v>18807942.586000003</v>
      </c>
    </row>
    <row customHeight="true" ht="12.75" outlineLevel="0" r="858">
      <c r="A858" s="8" t="n">
        <f aca="false" ca="false" dt2D="false" dtr="false" t="normal">A857+1</f>
        <v>815</v>
      </c>
      <c r="B858" s="8" t="n">
        <f aca="false" ca="false" dt2D="false" dtr="false" t="normal">+B857+1</f>
        <v>162</v>
      </c>
      <c r="C858" s="54" t="s">
        <v>128</v>
      </c>
      <c r="D858" s="8" t="s">
        <v>481</v>
      </c>
      <c r="E858" s="56" t="s">
        <v>225</v>
      </c>
      <c r="F858" s="12" t="s">
        <v>5</v>
      </c>
      <c r="G858" s="12" t="n">
        <v>4</v>
      </c>
      <c r="H858" s="12" t="n">
        <v>6</v>
      </c>
      <c r="I858" s="56" t="n">
        <v>4514.6</v>
      </c>
      <c r="J858" s="56" t="n">
        <v>4312.1</v>
      </c>
      <c r="K858" s="56" t="n">
        <v>202.5</v>
      </c>
      <c r="L858" s="55" t="n">
        <v>191</v>
      </c>
      <c r="M858" s="15" t="n">
        <f aca="false" ca="false" dt2D="false" dtr="false" t="normal">SUM(N858:R858)</f>
        <v>22088447.990000002</v>
      </c>
      <c r="N858" s="15" t="n"/>
      <c r="O858" s="15" t="n"/>
      <c r="P858" s="15" t="n"/>
      <c r="Q858" s="15" t="n">
        <v>1490597.03</v>
      </c>
      <c r="R858" s="15" t="n">
        <v>20597850.96</v>
      </c>
      <c r="S858" s="15" t="n"/>
      <c r="T858" s="15" t="n"/>
      <c r="U858" s="15" t="n"/>
      <c r="V858" s="15" t="n">
        <f aca="false" ca="false" dt2D="false" dtr="false" t="normal">$M858/($J858+$K858)</f>
        <v>4892.670001772029</v>
      </c>
      <c r="W858" s="15" t="n">
        <f aca="false" ca="false" dt2D="false" dtr="false" t="normal">$M858/($J858+$K858)</f>
        <v>4892.670001772029</v>
      </c>
      <c r="X858" s="12" t="n">
        <v>2027</v>
      </c>
      <c r="Y858" s="15" t="n"/>
      <c r="Z858" s="28" t="n">
        <f aca="false" ca="false" dt2D="false" dtr="false" t="normal">AC858-R858</f>
        <v>984982.8000000045</v>
      </c>
      <c r="AA858" s="30" t="n">
        <v>771169.24</v>
      </c>
      <c r="AB858" s="30" t="n">
        <f aca="false" ca="false" dt2D="false" dtr="false" t="normal">+(J858*12.71+K858*25.41)*12</f>
        <v>719427.7920000001</v>
      </c>
      <c r="AC858" s="30" t="n">
        <f aca="false" ca="false" dt2D="false" dtr="false" t="normal">+(J858*12.71+K858*25.41)*12*30</f>
        <v>21582833.760000005</v>
      </c>
      <c r="AD858" s="33" t="n"/>
    </row>
    <row customHeight="true" ht="12.75" outlineLevel="0" r="859">
      <c r="A859" s="8" t="n">
        <f aca="false" ca="false" dt2D="false" dtr="false" t="normal">A858+1</f>
        <v>816</v>
      </c>
      <c r="B859" s="8" t="n">
        <f aca="false" ca="false" dt2D="false" dtr="false" t="normal">+B858+1</f>
        <v>163</v>
      </c>
      <c r="C859" s="54" t="s">
        <v>128</v>
      </c>
      <c r="D859" s="8" t="s">
        <v>483</v>
      </c>
      <c r="E859" s="56" t="s">
        <v>152</v>
      </c>
      <c r="F859" s="12" t="s">
        <v>5</v>
      </c>
      <c r="G859" s="12" t="n">
        <v>5</v>
      </c>
      <c r="H859" s="12" t="n">
        <v>3</v>
      </c>
      <c r="I859" s="56" t="n">
        <v>2573.26</v>
      </c>
      <c r="J859" s="56" t="n">
        <v>2527.9</v>
      </c>
      <c r="K859" s="56" t="n">
        <v>45.3600000000001</v>
      </c>
      <c r="L859" s="55" t="n">
        <v>130</v>
      </c>
      <c r="M859" s="15" t="n">
        <f aca="false" ca="false" dt2D="false" dtr="false" t="normal">SUM(N859:R859)</f>
        <v>14002445.760000002</v>
      </c>
      <c r="N859" s="15" t="n"/>
      <c r="O859" s="15" t="n"/>
      <c r="P859" s="15" t="n"/>
      <c r="Q859" s="15" t="n">
        <v>2160033.2</v>
      </c>
      <c r="R859" s="15" t="n">
        <v>11842412.56</v>
      </c>
      <c r="S859" s="15" t="n"/>
      <c r="T859" s="15" t="n"/>
      <c r="U859" s="15" t="n"/>
      <c r="V859" s="15" t="n">
        <f aca="false" ca="false" dt2D="false" dtr="false" t="normal">$M859/($J859+$K859)</f>
        <v>5441.520001865339</v>
      </c>
      <c r="W859" s="15" t="n">
        <f aca="false" ca="false" dt2D="false" dtr="false" t="normal">$M859/($J859+$K859)</f>
        <v>5441.520001865339</v>
      </c>
      <c r="X859" s="12" t="n">
        <v>2027</v>
      </c>
      <c r="Y859" s="15" t="n"/>
      <c r="Z859" s="28" t="n">
        <f aca="false" ca="false" dt2D="false" dtr="false" t="normal">AC859-R859</f>
        <v>139181.8160000015</v>
      </c>
      <c r="AA859" s="30" t="n">
        <v>1760646.72</v>
      </c>
      <c r="AB859" s="30" t="n">
        <f aca="false" ca="false" dt2D="false" dtr="false" t="normal">+(J859*12.71+K859*25.41)*12</f>
        <v>399386.47920000006</v>
      </c>
      <c r="AC859" s="30" t="n">
        <f aca="false" ca="false" dt2D="false" dtr="false" t="normal">+(J859*12.71+K859*25.41)*12*30</f>
        <v>11981594.376000002</v>
      </c>
      <c r="AD859" s="33" t="n"/>
    </row>
    <row customHeight="true" ht="12.75" outlineLevel="0" r="860">
      <c r="A860" s="8" t="n">
        <f aca="false" ca="false" dt2D="false" dtr="false" t="normal">A859+1</f>
        <v>817</v>
      </c>
      <c r="B860" s="8" t="n">
        <f aca="false" ca="false" dt2D="false" dtr="false" t="normal">+B859+1</f>
        <v>164</v>
      </c>
      <c r="C860" s="54" t="s">
        <v>128</v>
      </c>
      <c r="D860" s="8" t="s">
        <v>484</v>
      </c>
      <c r="E860" s="56" t="s">
        <v>53</v>
      </c>
      <c r="F860" s="12" t="s">
        <v>5</v>
      </c>
      <c r="G860" s="12" t="n">
        <v>9</v>
      </c>
      <c r="H860" s="12" t="n">
        <v>4</v>
      </c>
      <c r="I860" s="56" t="n">
        <v>8186.5</v>
      </c>
      <c r="J860" s="56" t="n">
        <v>8138.5</v>
      </c>
      <c r="K860" s="56" t="n">
        <v>48</v>
      </c>
      <c r="L860" s="55" t="n">
        <v>380</v>
      </c>
      <c r="M860" s="15" t="n">
        <f aca="false" ca="false" dt2D="false" dtr="false" t="normal">SUM(N860:R860)</f>
        <v>38872445.750000015</v>
      </c>
      <c r="N860" s="15" t="n"/>
      <c r="O860" s="15" t="n">
        <v>5617807.97100002</v>
      </c>
      <c r="P860" s="15" t="n"/>
      <c r="Q860" s="15" t="n">
        <v>1665996.3</v>
      </c>
      <c r="R860" s="15" t="n">
        <v>31588641.479</v>
      </c>
      <c r="S860" s="15" t="n"/>
      <c r="T860" s="15" t="n"/>
      <c r="U860" s="15" t="n"/>
      <c r="V860" s="15" t="n">
        <f aca="false" ca="false" dt2D="false" dtr="false" t="normal">$M860/($J860+$K860)</f>
        <v>4748.359585903624</v>
      </c>
      <c r="W860" s="15" t="n">
        <f aca="false" ca="false" dt2D="false" dtr="false" t="normal">$M860/($J860+$K860)</f>
        <v>4748.359585903624</v>
      </c>
      <c r="X860" s="12" t="n">
        <v>2027</v>
      </c>
      <c r="Y860" s="15" t="n"/>
      <c r="Z860" s="28" t="n">
        <f aca="false" ca="false" dt2D="false" dtr="false" t="normal">AC860-R860</f>
        <v>18174329.51100001</v>
      </c>
      <c r="AA860" s="30" t="n">
        <v>0</v>
      </c>
      <c r="AB860" s="30" t="n">
        <f aca="false" ca="false" dt2D="false" dtr="false" t="normal">+(J860*16.89+K860*28.62)*12</f>
        <v>1665996.3000000003</v>
      </c>
      <c r="AC860" s="30" t="n">
        <f aca="false" ca="false" dt2D="false" dtr="false" t="normal">+(J860*16.89+K860*28.62)*12*30-'[7]Лист1'!$AQ$218</f>
        <v>49762970.99000001</v>
      </c>
      <c r="AD860" s="33" t="n"/>
    </row>
    <row customHeight="true" ht="12.75" outlineLevel="0" r="861">
      <c r="A861" s="8" t="n">
        <f aca="false" ca="false" dt2D="false" dtr="false" t="normal">A860+1</f>
        <v>818</v>
      </c>
      <c r="B861" s="8" t="n">
        <f aca="false" ca="false" dt2D="false" dtr="false" t="normal">+B860+1</f>
        <v>165</v>
      </c>
      <c r="C861" s="54" t="s">
        <v>128</v>
      </c>
      <c r="D861" s="8" t="s">
        <v>486</v>
      </c>
      <c r="E861" s="56" t="s">
        <v>117</v>
      </c>
      <c r="F861" s="12" t="s">
        <v>5</v>
      </c>
      <c r="G861" s="12" t="n">
        <v>9</v>
      </c>
      <c r="H861" s="12" t="n">
        <v>3</v>
      </c>
      <c r="I861" s="56" t="n">
        <v>6094.4</v>
      </c>
      <c r="J861" s="56" t="n">
        <v>6094.4</v>
      </c>
      <c r="K861" s="56" t="n">
        <v>0</v>
      </c>
      <c r="L861" s="55" t="n">
        <v>259</v>
      </c>
      <c r="M861" s="15" t="n">
        <f aca="false" ca="false" dt2D="false" dtr="false" t="normal">SUM(N861:R861)</f>
        <v>10010686.92</v>
      </c>
      <c r="N861" s="15" t="n"/>
      <c r="O861" s="15" t="n"/>
      <c r="P861" s="15" t="n"/>
      <c r="Q861" s="15" t="n">
        <v>1235212.99</v>
      </c>
      <c r="R861" s="15" t="n">
        <v>8775473.93</v>
      </c>
      <c r="S861" s="15" t="n"/>
      <c r="T861" s="15" t="n"/>
      <c r="U861" s="15" t="n"/>
      <c r="V861" s="15" t="n">
        <f aca="false" ca="false" dt2D="false" dtr="false" t="normal">$M861/($J861+$K861)</f>
        <v>1642.6041808873722</v>
      </c>
      <c r="W861" s="15" t="n">
        <f aca="false" ca="false" dt2D="false" dtr="false" t="normal">$M861/($J861+$K861)</f>
        <v>1642.6041808873722</v>
      </c>
      <c r="X861" s="12" t="n">
        <v>2027</v>
      </c>
      <c r="Y861" s="15" t="n"/>
      <c r="Z861" s="28" t="n">
        <f aca="false" ca="false" dt2D="false" dtr="false" t="normal">AC861-R861</f>
        <v>17389542.810000006</v>
      </c>
      <c r="AA861" s="30" t="n">
        <v>0</v>
      </c>
      <c r="AB861" s="30" t="n">
        <f aca="false" ca="false" dt2D="false" dtr="false" t="normal">+(J861*16.89+K861*28.62)*12</f>
        <v>1235212.992</v>
      </c>
      <c r="AC861" s="30" t="n">
        <f aca="false" ca="false" dt2D="false" dtr="false" t="normal">+(J861*16.89+K861*28.62)*12*30-'[7]Лист1'!$AQ$219</f>
        <v>26165016.740000006</v>
      </c>
      <c r="AD861" s="33" t="n"/>
    </row>
    <row customHeight="true" ht="12.75" outlineLevel="0" r="862">
      <c r="A862" s="8" t="n">
        <f aca="false" ca="false" dt2D="false" dtr="false" t="normal">A861+1</f>
        <v>819</v>
      </c>
      <c r="B862" s="8" t="n">
        <f aca="false" ca="false" dt2D="false" dtr="false" t="normal">+B861+1</f>
        <v>166</v>
      </c>
      <c r="C862" s="54" t="s">
        <v>128</v>
      </c>
      <c r="D862" s="8" t="s">
        <v>488</v>
      </c>
      <c r="E862" s="56" t="s">
        <v>131</v>
      </c>
      <c r="F862" s="12" t="s">
        <v>5</v>
      </c>
      <c r="G862" s="12" t="n">
        <v>9</v>
      </c>
      <c r="H862" s="12" t="n">
        <v>1</v>
      </c>
      <c r="I862" s="56" t="n">
        <v>2001.1</v>
      </c>
      <c r="J862" s="56" t="n">
        <v>1828.7</v>
      </c>
      <c r="K862" s="56" t="n">
        <v>172.4</v>
      </c>
      <c r="L862" s="55" t="n">
        <v>79</v>
      </c>
      <c r="M862" s="15" t="n">
        <f aca="false" ca="false" dt2D="false" dtr="false" t="normal">SUM(N862:R862)</f>
        <v>16267939.92</v>
      </c>
      <c r="N862" s="15" t="n"/>
      <c r="O862" s="15" t="n">
        <v>2864007.08</v>
      </c>
      <c r="P862" s="15" t="n"/>
      <c r="Q862" s="15" t="n">
        <v>508433.68</v>
      </c>
      <c r="R862" s="15" t="n">
        <v>12895499.16</v>
      </c>
      <c r="S862" s="15" t="n"/>
      <c r="T862" s="15" t="n"/>
      <c r="U862" s="15" t="n"/>
      <c r="V862" s="15" t="n">
        <f aca="false" ca="false" dt2D="false" dtr="false" t="normal">$M862/($J862+$K862)</f>
        <v>8129.498735695367</v>
      </c>
      <c r="W862" s="15" t="n">
        <f aca="false" ca="false" dt2D="false" dtr="false" t="normal">$M862/($J862+$K862)</f>
        <v>8129.498735695367</v>
      </c>
      <c r="X862" s="12" t="n">
        <v>2027</v>
      </c>
      <c r="Y862" s="15" t="n"/>
      <c r="Z862" s="28" t="n">
        <f aca="false" ca="false" dt2D="false" dtr="false" t="normal">AC862-R862</f>
        <v>0</v>
      </c>
      <c r="AA862" s="30" t="n">
        <v>78583.71</v>
      </c>
      <c r="AB862" s="30" t="n">
        <f aca="false" ca="false" dt2D="false" dtr="false" t="normal">+(J862*16.89+K862*28.62)*12</f>
        <v>429849.97200000007</v>
      </c>
      <c r="AC862" s="30" t="n">
        <f aca="false" ca="false" dt2D="false" dtr="false" t="normal">+(J862*16.89+K862*28.62)*12*30</f>
        <v>12895499.160000002</v>
      </c>
      <c r="AD862" s="33" t="n"/>
    </row>
    <row customHeight="true" ht="12.75" outlineLevel="0" r="863">
      <c r="A863" s="8" t="n">
        <f aca="false" ca="false" dt2D="false" dtr="false" t="normal">A862+1</f>
        <v>820</v>
      </c>
      <c r="B863" s="8" t="s">
        <v>192</v>
      </c>
      <c r="C863" s="54" t="s">
        <v>128</v>
      </c>
      <c r="D863" s="8" t="s">
        <v>490</v>
      </c>
      <c r="E863" s="56" t="s">
        <v>58</v>
      </c>
      <c r="F863" s="12" t="s">
        <v>5</v>
      </c>
      <c r="G863" s="12" t="n">
        <v>9</v>
      </c>
      <c r="H863" s="12" t="n">
        <v>1</v>
      </c>
      <c r="I863" s="56" t="n">
        <v>2282.58</v>
      </c>
      <c r="J863" s="56" t="n">
        <v>1973.3</v>
      </c>
      <c r="K863" s="56" t="n">
        <v>54.5</v>
      </c>
      <c r="L863" s="55" t="n">
        <v>71</v>
      </c>
      <c r="M863" s="15" t="n">
        <f aca="false" ca="false" dt2D="false" dtr="false" t="normal">SUM(N863:R863)</f>
        <v>6262195.119999999</v>
      </c>
      <c r="N863" s="15" t="n"/>
      <c r="O863" s="15" t="n"/>
      <c r="P863" s="15" t="n"/>
      <c r="Q863" s="15" t="n">
        <v>1986600.1</v>
      </c>
      <c r="R863" s="15" t="n">
        <v>4275595.02</v>
      </c>
      <c r="S863" s="15" t="n"/>
      <c r="T863" s="15" t="n"/>
      <c r="U863" s="15" t="n"/>
      <c r="V863" s="15" t="n">
        <f aca="false" ca="false" dt2D="false" dtr="false" t="normal">$M863/($J863+$K863)</f>
        <v>3088.1719696222503</v>
      </c>
      <c r="W863" s="15" t="n">
        <f aca="false" ca="false" dt2D="false" dtr="false" t="normal">$M863/($J863+$K863)</f>
        <v>3088.1719696222503</v>
      </c>
      <c r="X863" s="12" t="n">
        <v>2027</v>
      </c>
      <c r="Y863" s="15" t="n"/>
      <c r="Z863" s="28" t="n">
        <f aca="false" ca="false" dt2D="false" dtr="false" t="normal">AC863-R863</f>
        <v>8284382.700000003</v>
      </c>
      <c r="AA863" s="30" t="n">
        <v>1567934.18</v>
      </c>
      <c r="AB863" s="30" t="n">
        <f aca="false" ca="false" dt2D="false" dtr="false" t="normal">+(J863*16.89+K863*28.62)*12</f>
        <v>418665.92400000006</v>
      </c>
      <c r="AC863" s="30" t="n">
        <f aca="false" ca="false" dt2D="false" dtr="false" t="normal">+(J863*16.89+K863*28.62)*12*30</f>
        <v>12559977.720000003</v>
      </c>
      <c r="AD863" s="33" t="n"/>
    </row>
    <row customHeight="true" ht="12.75" outlineLevel="0" r="864">
      <c r="A864" s="8" t="n">
        <f aca="false" ca="false" dt2D="false" dtr="false" t="normal">A863+1</f>
        <v>821</v>
      </c>
      <c r="B864" s="8" t="n">
        <f aca="false" ca="false" dt2D="false" dtr="false" t="normal">B862+1</f>
        <v>167</v>
      </c>
      <c r="C864" s="54" t="s">
        <v>128</v>
      </c>
      <c r="D864" s="8" t="s">
        <v>492</v>
      </c>
      <c r="E864" s="56" t="s">
        <v>90</v>
      </c>
      <c r="F864" s="12" t="s">
        <v>5</v>
      </c>
      <c r="G864" s="12" t="n">
        <v>4</v>
      </c>
      <c r="H864" s="12" t="n">
        <v>3</v>
      </c>
      <c r="I864" s="56" t="n">
        <v>2209.2</v>
      </c>
      <c r="J864" s="56" t="n">
        <v>2030.9</v>
      </c>
      <c r="K864" s="56" t="n">
        <v>45.4000000000001</v>
      </c>
      <c r="L864" s="55" t="n">
        <v>88</v>
      </c>
      <c r="M864" s="15" t="n">
        <f aca="false" ca="false" dt2D="false" dtr="false" t="normal">SUM(N864:R864)</f>
        <v>7472354.55</v>
      </c>
      <c r="N864" s="15" t="n"/>
      <c r="O864" s="15" t="n"/>
      <c r="P864" s="15" t="n"/>
      <c r="Q864" s="15" t="n">
        <v>1974580.09</v>
      </c>
      <c r="R864" s="15" t="n">
        <v>5497774.46</v>
      </c>
      <c r="S864" s="15" t="n"/>
      <c r="T864" s="15" t="n"/>
      <c r="U864" s="15" t="n"/>
      <c r="V864" s="15" t="n">
        <f aca="false" ca="false" dt2D="false" dtr="false" t="normal">$M864/($J864+$K864)</f>
        <v>3598.8800028897554</v>
      </c>
      <c r="W864" s="15" t="n">
        <f aca="false" ca="false" dt2D="false" dtr="false" t="normal">$M864/($J864+$K864)</f>
        <v>3598.8800028897554</v>
      </c>
      <c r="X864" s="12" t="n">
        <v>2027</v>
      </c>
      <c r="Y864" s="15" t="n"/>
      <c r="Z864" s="28" t="n">
        <f aca="false" ca="false" dt2D="false" dtr="false" t="normal">AC864-R864</f>
        <v>4210112.620000002</v>
      </c>
      <c r="AA864" s="30" t="n">
        <v>1650983.85</v>
      </c>
      <c r="AB864" s="30" t="n">
        <f aca="false" ca="false" dt2D="false" dtr="false" t="normal">+(J864*12.71+K864*25.41)*12</f>
        <v>323596.23600000003</v>
      </c>
      <c r="AC864" s="30" t="n">
        <f aca="false" ca="false" dt2D="false" dtr="false" t="normal">+(J864*12.71+K864*25.41)*12*30</f>
        <v>9707887.080000002</v>
      </c>
      <c r="AD864" s="33" t="n"/>
    </row>
    <row customHeight="true" ht="12.75" outlineLevel="0" r="865">
      <c r="A865" s="8" t="n">
        <f aca="false" ca="false" dt2D="false" dtr="false" t="normal">A864+1</f>
        <v>822</v>
      </c>
      <c r="B865" s="8" t="n">
        <f aca="false" ca="false" dt2D="false" dtr="false" t="normal">+B864+1</f>
        <v>168</v>
      </c>
      <c r="C865" s="54" t="s">
        <v>128</v>
      </c>
      <c r="D865" s="8" t="s">
        <v>494</v>
      </c>
      <c r="E865" s="56" t="s">
        <v>99</v>
      </c>
      <c r="F865" s="12" t="s">
        <v>5</v>
      </c>
      <c r="G865" s="12" t="n">
        <v>5</v>
      </c>
      <c r="H865" s="12" t="n">
        <v>7</v>
      </c>
      <c r="I865" s="56" t="n">
        <v>5397.26</v>
      </c>
      <c r="J865" s="56" t="n">
        <v>5314.16</v>
      </c>
      <c r="K865" s="56" t="n">
        <v>83.1000000000004</v>
      </c>
      <c r="L865" s="55" t="n">
        <v>173</v>
      </c>
      <c r="M865" s="15" t="n">
        <f aca="false" ca="false" dt2D="false" dtr="false" t="normal">SUM(N865:R865)</f>
        <v>7752462.34</v>
      </c>
      <c r="N865" s="15" t="n"/>
      <c r="O865" s="15" t="n"/>
      <c r="P865" s="15" t="n"/>
      <c r="Q865" s="15" t="n">
        <v>835854.54</v>
      </c>
      <c r="R865" s="15" t="n">
        <v>6916607.8</v>
      </c>
      <c r="S865" s="15" t="n"/>
      <c r="T865" s="15" t="n"/>
      <c r="U865" s="15" t="n"/>
      <c r="V865" s="15" t="n">
        <f aca="false" ca="false" dt2D="false" dtr="false" t="normal">$M865/($J865+$K865)</f>
        <v>1436.369998851269</v>
      </c>
      <c r="W865" s="15" t="n">
        <f aca="false" ca="false" dt2D="false" dtr="false" t="normal">$M865/($J865+$K865)</f>
        <v>1436.369998851269</v>
      </c>
      <c r="X865" s="12" t="n">
        <v>2027</v>
      </c>
      <c r="Y865" s="15" t="n"/>
      <c r="Z865" s="28" t="n">
        <f aca="false" ca="false" dt2D="false" dtr="false" t="normal">AC865-R865</f>
        <v>6112513.356000002</v>
      </c>
      <c r="AA865" s="30" t="n">
        <v>0</v>
      </c>
      <c r="AB865" s="30" t="n">
        <f aca="false" ca="false" dt2D="false" dtr="false" t="normal">+(J865*12.71+K865*25.41)*12</f>
        <v>835854.5352</v>
      </c>
      <c r="AC865" s="30" t="n">
        <f aca="false" ca="false" dt2D="false" dtr="false" t="normal">+(J865*12.71+K865*25.41)*12*30-'[7]Лист1'!$AQ$228</f>
        <v>13029121.156000001</v>
      </c>
      <c r="AD865" s="33" t="n"/>
    </row>
    <row customHeight="true" ht="12.75" outlineLevel="0" r="866">
      <c r="A866" s="8" t="n">
        <f aca="false" ca="false" dt2D="false" dtr="false" t="normal">A865+1</f>
        <v>823</v>
      </c>
      <c r="B866" s="8" t="n">
        <f aca="false" ca="false" dt2D="false" dtr="false" t="normal">+B865+1</f>
        <v>169</v>
      </c>
      <c r="C866" s="54" t="s">
        <v>128</v>
      </c>
      <c r="D866" s="8" t="s">
        <v>496</v>
      </c>
      <c r="E866" s="56" t="s">
        <v>264</v>
      </c>
      <c r="F866" s="12" t="s">
        <v>5</v>
      </c>
      <c r="G866" s="12" t="n">
        <v>5</v>
      </c>
      <c r="H866" s="12" t="n">
        <v>6</v>
      </c>
      <c r="I866" s="56" t="n">
        <v>5082.1</v>
      </c>
      <c r="J866" s="56" t="n">
        <v>5003.4</v>
      </c>
      <c r="K866" s="56" t="n">
        <v>78.7000000000007</v>
      </c>
      <c r="L866" s="55" t="n">
        <v>210</v>
      </c>
      <c r="M866" s="15" t="n">
        <f aca="false" ca="false" dt2D="false" dtr="false" t="normal">SUM(N866:R866)</f>
        <v>18289868.05</v>
      </c>
      <c r="N866" s="15" t="n"/>
      <c r="O866" s="15" t="n"/>
      <c r="P866" s="15" t="n"/>
      <c r="Q866" s="15" t="n">
        <v>787115.77</v>
      </c>
      <c r="R866" s="15" t="n">
        <v>17502752.28</v>
      </c>
      <c r="S866" s="15" t="n"/>
      <c r="T866" s="15" t="n"/>
      <c r="U866" s="15" t="n"/>
      <c r="V866" s="15" t="n">
        <f aca="false" ca="false" dt2D="false" dtr="false" t="normal">$M866/($J866+$K866)</f>
        <v>3598.880000393538</v>
      </c>
      <c r="W866" s="15" t="n">
        <f aca="false" ca="false" dt2D="false" dtr="false" t="normal">$M866/($J866+$K866)</f>
        <v>3598.880000393538</v>
      </c>
      <c r="X866" s="12" t="n">
        <v>2027</v>
      </c>
      <c r="Y866" s="15" t="n"/>
      <c r="Z866" s="28" t="n">
        <f aca="false" ca="false" dt2D="false" dtr="false" t="normal">AC866-R866</f>
        <v>3214858.540000003</v>
      </c>
      <c r="AA866" s="30" t="n">
        <v>0</v>
      </c>
      <c r="AB866" s="30" t="n">
        <f aca="false" ca="false" dt2D="false" dtr="false" t="normal">+(J866*12.71+K866*25.41)*12</f>
        <v>787115.7720000001</v>
      </c>
      <c r="AC866" s="30" t="n">
        <f aca="false" ca="false" dt2D="false" dtr="false" t="normal">+(J866*12.71+K866*25.41)*12*30-'[7]Лист1'!$AQ$229</f>
        <v>20717610.820000004</v>
      </c>
      <c r="AD866" s="33" t="n"/>
    </row>
    <row customHeight="true" ht="12.75" outlineLevel="0" r="867">
      <c r="A867" s="8" t="n">
        <f aca="false" ca="false" dt2D="false" dtr="false" t="normal">A866+1</f>
        <v>824</v>
      </c>
      <c r="B867" s="8" t="n">
        <f aca="false" ca="false" dt2D="false" dtr="false" t="normal">+B866+1</f>
        <v>170</v>
      </c>
      <c r="C867" s="54" t="s">
        <v>128</v>
      </c>
      <c r="D867" s="8" t="s">
        <v>498</v>
      </c>
      <c r="E867" s="56" t="s">
        <v>143</v>
      </c>
      <c r="F867" s="12" t="s">
        <v>5</v>
      </c>
      <c r="G867" s="12" t="n">
        <v>9</v>
      </c>
      <c r="H867" s="12" t="n">
        <v>1</v>
      </c>
      <c r="I867" s="56" t="n">
        <v>2513.54</v>
      </c>
      <c r="J867" s="56" t="n">
        <v>2194.54</v>
      </c>
      <c r="K867" s="56" t="n">
        <v>319</v>
      </c>
      <c r="L867" s="55" t="n">
        <v>124</v>
      </c>
      <c r="M867" s="15" t="n">
        <f aca="false" ca="false" dt2D="false" dtr="false" t="normal">SUM(N867:R867)</f>
        <v>19892617.94</v>
      </c>
      <c r="N867" s="15" t="n"/>
      <c r="O867" s="15" t="n">
        <v>1661333.52</v>
      </c>
      <c r="P867" s="15" t="n"/>
      <c r="Q867" s="15" t="n">
        <v>1600882.6</v>
      </c>
      <c r="R867" s="15" t="n">
        <v>16630401.82</v>
      </c>
      <c r="S867" s="15" t="n"/>
      <c r="T867" s="15" t="n"/>
      <c r="U867" s="15" t="n"/>
      <c r="V867" s="15" t="n">
        <f aca="false" ca="false" dt2D="false" dtr="false" t="normal">$M867/($J867+$K867)</f>
        <v>7914.183955695951</v>
      </c>
      <c r="W867" s="15" t="n">
        <f aca="false" ca="false" dt2D="false" dtr="false" t="normal">$M867/($J867+$K867)</f>
        <v>7914.183955695951</v>
      </c>
      <c r="X867" s="12" t="n">
        <v>2027</v>
      </c>
      <c r="Y867" s="15" t="n"/>
      <c r="Z867" s="28" t="n">
        <f aca="false" ca="false" dt2D="false" dtr="false" t="normal">AC867-R867</f>
        <v>-0.0040000006556510925</v>
      </c>
      <c r="AA867" s="30" t="n">
        <v>1046535.87</v>
      </c>
      <c r="AB867" s="30" t="n">
        <f aca="false" ca="false" dt2D="false" dtr="false" t="normal">+(J867*16.89+K867*28.62)*12</f>
        <v>554346.7272</v>
      </c>
      <c r="AC867" s="30" t="n">
        <f aca="false" ca="false" dt2D="false" dtr="false" t="normal">+(J867*16.89+K867*28.62)*12*30</f>
        <v>16630401.816</v>
      </c>
      <c r="AD867" s="33" t="n"/>
    </row>
    <row customHeight="true" ht="12.75" outlineLevel="0" r="868">
      <c r="A868" s="8" t="n">
        <f aca="false" ca="false" dt2D="false" dtr="false" t="normal">A867+1</f>
        <v>825</v>
      </c>
      <c r="B868" s="8" t="n">
        <f aca="false" ca="false" dt2D="false" dtr="false" t="normal">+B867+1</f>
        <v>171</v>
      </c>
      <c r="C868" s="54" t="s">
        <v>128</v>
      </c>
      <c r="D868" s="8" t="s">
        <v>500</v>
      </c>
      <c r="E868" s="56" t="s">
        <v>143</v>
      </c>
      <c r="F868" s="12" t="s">
        <v>5</v>
      </c>
      <c r="G868" s="12" t="n">
        <v>9</v>
      </c>
      <c r="H868" s="12" t="n">
        <v>1</v>
      </c>
      <c r="I868" s="56" t="n">
        <v>4302.35</v>
      </c>
      <c r="J868" s="56" t="n">
        <v>4298.95</v>
      </c>
      <c r="K868" s="56" t="n">
        <v>3.40000000000055</v>
      </c>
      <c r="L868" s="55" t="n">
        <v>225</v>
      </c>
      <c r="M868" s="15" t="n">
        <f aca="false" ca="false" dt2D="false" dtr="false" t="normal">SUM(N868:R868)</f>
        <v>25652539.21</v>
      </c>
      <c r="N868" s="15" t="n"/>
      <c r="O868" s="15" t="n"/>
      <c r="P868" s="15" t="n"/>
      <c r="Q868" s="15" t="n">
        <v>3940123.21</v>
      </c>
      <c r="R868" s="15" t="n">
        <v>21712416</v>
      </c>
      <c r="S868" s="15" t="n"/>
      <c r="T868" s="15" t="n"/>
      <c r="U868" s="15" t="n"/>
      <c r="V868" s="15" t="n">
        <f aca="false" ca="false" dt2D="false" dtr="false" t="normal">$M868/($J868+$K868)</f>
        <v>5962.448245726173</v>
      </c>
      <c r="W868" s="15" t="n">
        <f aca="false" ca="false" dt2D="false" dtr="false" t="normal">$M868/($J868+$K868)</f>
        <v>5962.448245726173</v>
      </c>
      <c r="X868" s="12" t="n">
        <v>2027</v>
      </c>
      <c r="Y868" s="15" t="n"/>
      <c r="Z868" s="28" t="n">
        <f aca="false" ca="false" dt2D="false" dtr="false" t="normal">AC868-R868</f>
        <v>4461950.460000008</v>
      </c>
      <c r="AA868" s="30" t="n">
        <v>3067644.33</v>
      </c>
      <c r="AB868" s="30" t="n">
        <f aca="false" ca="false" dt2D="false" dtr="false" t="normal">+(J868*16.89+K868*28.62)*12</f>
        <v>872478.8820000002</v>
      </c>
      <c r="AC868" s="30" t="n">
        <f aca="false" ca="false" dt2D="false" dtr="false" t="normal">+(J868*16.89+K868*28.62)*12*30</f>
        <v>26174366.46000001</v>
      </c>
      <c r="AD868" s="33" t="n"/>
    </row>
    <row customHeight="true" ht="12.75" outlineLevel="0" r="869">
      <c r="A869" s="8" t="n">
        <f aca="false" ca="false" dt2D="false" dtr="false" t="normal">A868+1</f>
        <v>826</v>
      </c>
      <c r="B869" s="8" t="n">
        <f aca="false" ca="false" dt2D="false" dtr="false" t="normal">+B868+1</f>
        <v>172</v>
      </c>
      <c r="C869" s="54" t="s">
        <v>128</v>
      </c>
      <c r="D869" s="8" t="s">
        <v>502</v>
      </c>
      <c r="E869" s="56" t="s">
        <v>117</v>
      </c>
      <c r="F869" s="12" t="s">
        <v>5</v>
      </c>
      <c r="G869" s="12" t="n">
        <v>9</v>
      </c>
      <c r="H869" s="12" t="n">
        <v>1</v>
      </c>
      <c r="I869" s="56" t="n">
        <v>2277.4</v>
      </c>
      <c r="J869" s="56" t="n">
        <v>2020.55</v>
      </c>
      <c r="K869" s="56" t="n">
        <v>0</v>
      </c>
      <c r="L869" s="55" t="n">
        <v>98</v>
      </c>
      <c r="M869" s="15" t="n">
        <f aca="false" ca="false" dt2D="false" dtr="false" t="normal">SUM(N869:R869)</f>
        <v>6239805.880000001</v>
      </c>
      <c r="N869" s="15" t="n"/>
      <c r="O869" s="15" t="n"/>
      <c r="P869" s="15" t="n"/>
      <c r="Q869" s="15" t="n">
        <v>2557665.74</v>
      </c>
      <c r="R869" s="15" t="n">
        <v>3682140.14</v>
      </c>
      <c r="S869" s="15" t="n"/>
      <c r="T869" s="15" t="n"/>
      <c r="U869" s="15" t="n"/>
      <c r="V869" s="15" t="n">
        <f aca="false" ca="false" dt2D="false" dtr="false" t="normal">$M869/($J869+$K869)</f>
        <v>3088.171972977655</v>
      </c>
      <c r="W869" s="15" t="n">
        <f aca="false" ca="false" dt2D="false" dtr="false" t="normal">$M869/($J869+$K869)</f>
        <v>3088.171972977655</v>
      </c>
      <c r="X869" s="12" t="n">
        <v>2027</v>
      </c>
      <c r="Y869" s="15" t="n"/>
      <c r="Z869" s="28" t="n">
        <f aca="false" ca="false" dt2D="false" dtr="false" t="normal">AC869-R869</f>
        <v>8603612.08</v>
      </c>
      <c r="AA869" s="30" t="n">
        <v>2148140.67</v>
      </c>
      <c r="AB869" s="30" t="n">
        <f aca="false" ca="false" dt2D="false" dtr="false" t="normal">+(J869*16.89+K869*28.62)*12</f>
        <v>409525.074</v>
      </c>
      <c r="AC869" s="30" t="n">
        <f aca="false" ca="false" dt2D="false" dtr="false" t="normal">+(J869*16.89+K869*28.62)*12*30</f>
        <v>12285752.22</v>
      </c>
      <c r="AD869" s="33" t="n"/>
    </row>
    <row customHeight="true" ht="12.75" outlineLevel="0" r="870">
      <c r="A870" s="8" t="n">
        <f aca="false" ca="false" dt2D="false" dtr="false" t="normal">A869+1</f>
        <v>827</v>
      </c>
      <c r="B870" s="8" t="n">
        <f aca="false" ca="false" dt2D="false" dtr="false" t="normal">+B869+1</f>
        <v>173</v>
      </c>
      <c r="C870" s="54" t="s">
        <v>128</v>
      </c>
      <c r="D870" s="8" t="s">
        <v>505</v>
      </c>
      <c r="E870" s="56" t="s">
        <v>117</v>
      </c>
      <c r="F870" s="12" t="s">
        <v>5</v>
      </c>
      <c r="G870" s="12" t="n">
        <v>9</v>
      </c>
      <c r="H870" s="12" t="n">
        <v>1</v>
      </c>
      <c r="I870" s="56" t="n">
        <v>2197.2</v>
      </c>
      <c r="J870" s="56" t="n">
        <v>1934.5</v>
      </c>
      <c r="K870" s="56" t="n">
        <v>60.3</v>
      </c>
      <c r="L870" s="55" t="n">
        <v>70</v>
      </c>
      <c r="M870" s="15" t="n">
        <f aca="false" ca="false" dt2D="false" dtr="false" t="normal">SUM(N870:R870)</f>
        <v>6160285.4399999995</v>
      </c>
      <c r="N870" s="15" t="n"/>
      <c r="O870" s="15" t="n"/>
      <c r="P870" s="15" t="n"/>
      <c r="Q870" s="15" t="n">
        <v>2352611.76</v>
      </c>
      <c r="R870" s="15" t="n">
        <v>3807673.68</v>
      </c>
      <c r="S870" s="15" t="n"/>
      <c r="T870" s="15" t="n"/>
      <c r="U870" s="15" t="n"/>
      <c r="V870" s="15" t="n">
        <f aca="false" ca="false" dt2D="false" dtr="false" t="normal">$M870/($J870+$K870)</f>
        <v>3088.1719671144974</v>
      </c>
      <c r="W870" s="15" t="n">
        <f aca="false" ca="false" dt2D="false" dtr="false" t="normal">$M870/($J870+$K870)</f>
        <v>3088.1719671144974</v>
      </c>
      <c r="X870" s="12" t="n">
        <v>2027</v>
      </c>
      <c r="Y870" s="15" t="n"/>
      <c r="Z870" s="28" t="n">
        <f aca="false" ca="false" dt2D="false" dtr="false" t="normal">AC870-R870</f>
        <v>8576143.08</v>
      </c>
      <c r="AA870" s="30" t="n">
        <v>1939817.87</v>
      </c>
      <c r="AB870" s="30" t="n">
        <f aca="false" ca="false" dt2D="false" dtr="false" t="normal">+(J870*16.89+K870*28.62)*12</f>
        <v>412793.892</v>
      </c>
      <c r="AC870" s="30" t="n">
        <f aca="false" ca="false" dt2D="false" dtr="false" t="normal">+(J870*16.89+K870*28.62)*12*30</f>
        <v>12383816.76</v>
      </c>
      <c r="AD870" s="33" t="n"/>
    </row>
    <row customHeight="true" ht="12.75" outlineLevel="0" r="871">
      <c r="A871" s="8" t="n">
        <f aca="false" ca="false" dt2D="false" dtr="false" t="normal">A870+1</f>
        <v>828</v>
      </c>
      <c r="B871" s="8" t="n">
        <f aca="false" ca="false" dt2D="false" dtr="false" t="normal">+B870+1</f>
        <v>174</v>
      </c>
      <c r="C871" s="54" t="s">
        <v>128</v>
      </c>
      <c r="D871" s="8" t="s">
        <v>507</v>
      </c>
      <c r="E871" s="56" t="s">
        <v>349</v>
      </c>
      <c r="F871" s="12" t="s">
        <v>5</v>
      </c>
      <c r="G871" s="12" t="n">
        <v>4</v>
      </c>
      <c r="H871" s="12" t="n">
        <v>3</v>
      </c>
      <c r="I871" s="56" t="n">
        <v>2007.4</v>
      </c>
      <c r="J871" s="56" t="n">
        <v>2007.4</v>
      </c>
      <c r="K871" s="56" t="n">
        <v>0</v>
      </c>
      <c r="L871" s="55" t="n">
        <v>101</v>
      </c>
      <c r="M871" s="15" t="n">
        <f aca="false" ca="false" dt2D="false" dtr="false" t="normal">SUM(N871:R871)</f>
        <v>10038967.25</v>
      </c>
      <c r="N871" s="15" t="n"/>
      <c r="O871" s="15" t="n"/>
      <c r="P871" s="15" t="n"/>
      <c r="Q871" s="15" t="n">
        <v>946005.1</v>
      </c>
      <c r="R871" s="15" t="n">
        <v>9092962.15</v>
      </c>
      <c r="S871" s="15" t="n"/>
      <c r="T871" s="15" t="n"/>
      <c r="U871" s="15" t="n"/>
      <c r="V871" s="15" t="n">
        <f aca="false" ca="false" dt2D="false" dtr="false" t="normal">$M871/($J871+$K871)</f>
        <v>5000.979999003686</v>
      </c>
      <c r="W871" s="15" t="n">
        <f aca="false" ca="false" dt2D="false" dtr="false" t="normal">$M871/($J871+$K871)</f>
        <v>5000.979999003686</v>
      </c>
      <c r="X871" s="12" t="n">
        <v>2027</v>
      </c>
      <c r="Y871" s="15" t="n"/>
      <c r="Z871" s="28" t="n">
        <f aca="false" ca="false" dt2D="false" dtr="false" t="normal">AC871-R871</f>
        <v>92097.29000000097</v>
      </c>
      <c r="AA871" s="30" t="n">
        <v>639836.45</v>
      </c>
      <c r="AB871" s="30" t="n">
        <f aca="false" ca="false" dt2D="false" dtr="false" t="normal">+(J871*12.71+K871*25.41)*12</f>
        <v>306168.64800000004</v>
      </c>
      <c r="AC871" s="30" t="n">
        <f aca="false" ca="false" dt2D="false" dtr="false" t="normal">+(J871*12.71+K871*25.41)*12*30</f>
        <v>9185059.440000001</v>
      </c>
      <c r="AD871" s="33" t="n"/>
    </row>
    <row customHeight="true" ht="12.75" outlineLevel="0" r="872">
      <c r="A872" s="8" t="n">
        <f aca="false" ca="false" dt2D="false" dtr="false" t="normal">A871+1</f>
        <v>829</v>
      </c>
      <c r="B872" s="8" t="n">
        <f aca="false" ca="false" dt2D="false" dtr="false" t="normal">+B871+1</f>
        <v>175</v>
      </c>
      <c r="C872" s="54" t="s">
        <v>128</v>
      </c>
      <c r="D872" s="8" t="s">
        <v>510</v>
      </c>
      <c r="E872" s="56" t="s">
        <v>274</v>
      </c>
      <c r="F872" s="12" t="s">
        <v>5</v>
      </c>
      <c r="G872" s="12" t="n">
        <v>4</v>
      </c>
      <c r="H872" s="12" t="n">
        <v>6</v>
      </c>
      <c r="I872" s="56" t="n">
        <v>4437.9</v>
      </c>
      <c r="J872" s="56" t="n">
        <v>4088.2</v>
      </c>
      <c r="K872" s="56" t="n">
        <v>0</v>
      </c>
      <c r="L872" s="55" t="n">
        <v>207</v>
      </c>
      <c r="M872" s="15" t="n">
        <f aca="false" ca="false" dt2D="false" dtr="false" t="normal">SUM(N872:R872)</f>
        <v>7039757.76</v>
      </c>
      <c r="N872" s="15" t="n"/>
      <c r="O872" s="15" t="n"/>
      <c r="P872" s="15" t="n"/>
      <c r="Q872" s="15" t="n">
        <v>623532.26</v>
      </c>
      <c r="R872" s="15" t="n">
        <v>6416225.5</v>
      </c>
      <c r="S872" s="15" t="n"/>
      <c r="T872" s="15" t="n"/>
      <c r="U872" s="15" t="n"/>
      <c r="V872" s="15" t="n">
        <f aca="false" ca="false" dt2D="false" dtr="false" t="normal">$M872/($J872+$K872)</f>
        <v>1721.9700014676387</v>
      </c>
      <c r="W872" s="15" t="n">
        <f aca="false" ca="false" dt2D="false" dtr="false" t="normal">$M872/($J872+$K872)</f>
        <v>1721.9700014676387</v>
      </c>
      <c r="X872" s="12" t="n">
        <v>2027</v>
      </c>
      <c r="Y872" s="15" t="n"/>
      <c r="Z872" s="28" t="n">
        <f aca="false" ca="false" dt2D="false" dtr="false" t="normal">AC872-R872</f>
        <v>406539.3400000017</v>
      </c>
      <c r="AA872" s="30" t="n">
        <v>0</v>
      </c>
      <c r="AB872" s="30" t="n">
        <f aca="false" ca="false" dt2D="false" dtr="false" t="normal">+(J872*12.71+K872*25.41)*12</f>
        <v>623532.2640000001</v>
      </c>
      <c r="AC872" s="30" t="n">
        <f aca="false" ca="false" dt2D="false" dtr="false" t="normal">+(J872*12.71+K872*25.41)*12*30-'[7]Лист1'!$AQ$238</f>
        <v>6822764.840000002</v>
      </c>
      <c r="AD872" s="33" t="n"/>
    </row>
    <row customHeight="true" ht="12.75" outlineLevel="0" r="873">
      <c r="A873" s="8" t="n">
        <f aca="false" ca="false" dt2D="false" dtr="false" t="normal">A872+1</f>
        <v>830</v>
      </c>
      <c r="B873" s="8" t="n">
        <f aca="false" ca="false" dt2D="false" dtr="false" t="normal">+B872+1</f>
        <v>176</v>
      </c>
      <c r="C873" s="54" t="s">
        <v>511</v>
      </c>
      <c r="D873" s="8" t="s">
        <v>512</v>
      </c>
      <c r="E873" s="56" t="s">
        <v>90</v>
      </c>
      <c r="F873" s="12" t="s">
        <v>5</v>
      </c>
      <c r="G873" s="12" t="n">
        <v>5</v>
      </c>
      <c r="H873" s="12" t="n">
        <v>7</v>
      </c>
      <c r="I873" s="56" t="n">
        <v>7592.2</v>
      </c>
      <c r="J873" s="56" t="n">
        <v>7549.9</v>
      </c>
      <c r="K873" s="56" t="n">
        <v>42.3000000000002</v>
      </c>
      <c r="L873" s="55" t="n">
        <v>431</v>
      </c>
      <c r="M873" s="15" t="n">
        <f aca="false" ca="false" dt2D="false" dtr="false" t="normal">SUM(N873:R873)</f>
        <v>41313108.14</v>
      </c>
      <c r="N873" s="15" t="n"/>
      <c r="O873" s="15" t="n">
        <v>3522296.88</v>
      </c>
      <c r="P873" s="15" t="n"/>
      <c r="Q873" s="15" t="n">
        <v>4505211.94</v>
      </c>
      <c r="R873" s="15" t="n">
        <v>33285599.32</v>
      </c>
      <c r="S873" s="15" t="n"/>
      <c r="T873" s="15" t="n"/>
      <c r="U873" s="15" t="n"/>
      <c r="V873" s="15" t="n">
        <f aca="false" ca="false" dt2D="false" dtr="false" t="normal">$M873/($J873+$K873)</f>
        <v>5441.519999473144</v>
      </c>
      <c r="W873" s="15" t="n">
        <f aca="false" ca="false" dt2D="false" dtr="false" t="normal">$M873/($J873+$K873)</f>
        <v>5441.519999473144</v>
      </c>
      <c r="X873" s="12" t="n">
        <v>2027</v>
      </c>
      <c r="Y873" s="15" t="n"/>
      <c r="Z873" s="28" t="n"/>
      <c r="AA873" s="30" t="n">
        <v>3340803.08</v>
      </c>
      <c r="AB873" s="30" t="n">
        <f aca="false" ca="false" dt2D="false" dtr="false" t="normal">+(J873*12.71+K873*25.41)*12</f>
        <v>1164408.864</v>
      </c>
      <c r="AC873" s="30" t="n">
        <f aca="false" ca="false" dt2D="false" dtr="false" t="normal">+(J873*12.71+K873*25.41)*12*30</f>
        <v>34932265.92</v>
      </c>
      <c r="AD873" s="33" t="n"/>
    </row>
    <row customHeight="true" ht="12.75" outlineLevel="0" r="874">
      <c r="A874" s="8" t="n">
        <f aca="false" ca="false" dt2D="false" dtr="false" t="normal">A873+1</f>
        <v>831</v>
      </c>
      <c r="B874" s="8" t="n">
        <f aca="false" ca="false" dt2D="false" dtr="false" t="normal">+B873+1</f>
        <v>177</v>
      </c>
      <c r="C874" s="54" t="s">
        <v>513</v>
      </c>
      <c r="D874" s="8" t="s">
        <v>514</v>
      </c>
      <c r="E874" s="56" t="n">
        <v>1990</v>
      </c>
      <c r="F874" s="12" t="s">
        <v>5</v>
      </c>
      <c r="G874" s="12" t="n">
        <v>5</v>
      </c>
      <c r="H874" s="12" t="n">
        <v>2</v>
      </c>
      <c r="I874" s="56" t="n">
        <v>2213.5</v>
      </c>
      <c r="J874" s="56" t="n">
        <v>2213.5</v>
      </c>
      <c r="K874" s="56" t="n">
        <v>0</v>
      </c>
      <c r="L874" s="55" t="n">
        <v>93</v>
      </c>
      <c r="M874" s="15" t="n">
        <f aca="false" ca="false" dt2D="false" dtr="false" t="normal">SUM(N874:R874)</f>
        <v>10635851.63</v>
      </c>
      <c r="N874" s="15" t="n"/>
      <c r="O874" s="15" t="n"/>
      <c r="P874" s="15" t="n"/>
      <c r="Q874" s="15" t="n">
        <v>1346050.5</v>
      </c>
      <c r="R874" s="15" t="n">
        <v>9289801.13</v>
      </c>
      <c r="S874" s="15" t="n"/>
      <c r="T874" s="15" t="n"/>
      <c r="U874" s="15" t="n"/>
      <c r="V874" s="15" t="n">
        <f aca="false" ca="false" dt2D="false" dtr="false" t="normal">$M874/($J874+$K874)</f>
        <v>4804.9928303591605</v>
      </c>
      <c r="W874" s="15" t="n">
        <f aca="false" ca="false" dt2D="false" dtr="false" t="normal">$M874/($J874+$K874)</f>
        <v>4804.9928303591605</v>
      </c>
      <c r="X874" s="12" t="n">
        <v>2027</v>
      </c>
      <c r="Y874" s="15" t="n"/>
      <c r="Z874" s="28" t="n">
        <f aca="false" ca="false" dt2D="false" dtr="false" t="normal">AC874-R874</f>
        <v>838289.4700000007</v>
      </c>
      <c r="AA874" s="30" t="n"/>
      <c r="AB874" s="30" t="n">
        <f aca="false" ca="false" dt2D="false" dtr="false" t="normal">+(J874*12.71+K874*25.41)*12</f>
        <v>337603.02</v>
      </c>
      <c r="AC874" s="30" t="n">
        <f aca="false" ca="false" dt2D="false" dtr="false" t="normal">+(J874*12.71+K874*25.41)*12*30</f>
        <v>10128090.600000001</v>
      </c>
      <c r="AD874" s="33" t="n"/>
    </row>
    <row customHeight="true" ht="12.75" outlineLevel="0" r="875">
      <c r="A875" s="8" t="n">
        <f aca="false" ca="false" dt2D="false" dtr="false" t="normal">A874+1</f>
        <v>832</v>
      </c>
      <c r="B875" s="8" t="n">
        <f aca="false" ca="false" dt2D="false" dtr="false" t="normal">+B874+1</f>
        <v>178</v>
      </c>
      <c r="C875" s="54" t="s">
        <v>513</v>
      </c>
      <c r="D875" s="8" t="s">
        <v>517</v>
      </c>
      <c r="E875" s="56" t="s">
        <v>166</v>
      </c>
      <c r="F875" s="12" t="s">
        <v>5</v>
      </c>
      <c r="G875" s="12" t="n">
        <v>5</v>
      </c>
      <c r="H875" s="12" t="n">
        <v>2</v>
      </c>
      <c r="I875" s="56" t="n">
        <v>2625.4</v>
      </c>
      <c r="J875" s="56" t="n">
        <v>1564</v>
      </c>
      <c r="K875" s="56" t="n">
        <v>0</v>
      </c>
      <c r="L875" s="55" t="n">
        <v>120</v>
      </c>
      <c r="M875" s="15" t="n">
        <f aca="false" ca="false" dt2D="false" dtr="false" t="normal">SUM(N875:R875)</f>
        <v>8321809.4</v>
      </c>
      <c r="N875" s="15" t="n"/>
      <c r="O875" s="15" t="n">
        <v>251286.52</v>
      </c>
      <c r="P875" s="15" t="n"/>
      <c r="Q875" s="15" t="n">
        <v>914284.48</v>
      </c>
      <c r="R875" s="15" t="n">
        <v>7156238.4</v>
      </c>
      <c r="S875" s="15" t="n"/>
      <c r="T875" s="15" t="n"/>
      <c r="U875" s="15" t="n"/>
      <c r="V875" s="15" t="n">
        <f aca="false" ca="false" dt2D="false" dtr="false" t="normal">$M875/($J875+$K875)</f>
        <v>5320.85</v>
      </c>
      <c r="W875" s="15" t="n">
        <f aca="false" ca="false" dt2D="false" dtr="false" t="normal">$M875/($J875+$K875)</f>
        <v>5320.85</v>
      </c>
      <c r="X875" s="12" t="n">
        <v>2027</v>
      </c>
      <c r="Y875" s="15" t="n"/>
      <c r="Z875" s="28" t="n">
        <f aca="false" ca="false" dt2D="false" dtr="false" t="normal">AC875-R875</f>
        <v>0</v>
      </c>
      <c r="AA875" s="30" t="n">
        <v>675743.2</v>
      </c>
      <c r="AB875" s="30" t="n">
        <f aca="false" ca="false" dt2D="false" dtr="false" t="normal">+(J875*12.71+K875*25.41)*12</f>
        <v>238541.28000000003</v>
      </c>
      <c r="AC875" s="30" t="n">
        <f aca="false" ca="false" dt2D="false" dtr="false" t="normal">+(J875*12.71+K875*25.41)*12*30</f>
        <v>7156238.4</v>
      </c>
      <c r="AD875" s="33" t="n"/>
    </row>
    <row customHeight="true" ht="12.75" outlineLevel="0" r="876">
      <c r="A876" s="8" t="n">
        <f aca="false" ca="false" dt2D="false" dtr="false" t="normal">A875+1</f>
        <v>833</v>
      </c>
      <c r="B876" s="8" t="s">
        <v>192</v>
      </c>
      <c r="C876" s="54" t="s">
        <v>145</v>
      </c>
      <c r="D876" s="8" t="s">
        <v>518</v>
      </c>
      <c r="E876" s="56" t="s">
        <v>269</v>
      </c>
      <c r="F876" s="12" t="s">
        <v>5</v>
      </c>
      <c r="G876" s="12" t="n">
        <v>5</v>
      </c>
      <c r="H876" s="12" t="n">
        <v>1</v>
      </c>
      <c r="I876" s="56" t="n">
        <v>3093.6</v>
      </c>
      <c r="J876" s="56" t="n">
        <v>1867</v>
      </c>
      <c r="K876" s="56" t="n">
        <v>323</v>
      </c>
      <c r="L876" s="55" t="n">
        <v>98</v>
      </c>
      <c r="M876" s="15" t="n">
        <f aca="false" ca="false" dt2D="false" dtr="false" t="normal">SUM(N876:R876)</f>
        <v>3771114.3</v>
      </c>
      <c r="N876" s="15" t="n"/>
      <c r="O876" s="15" t="n"/>
      <c r="P876" s="15" t="n"/>
      <c r="Q876" s="15" t="n">
        <v>383244</v>
      </c>
      <c r="R876" s="15" t="n">
        <v>3387870.3</v>
      </c>
      <c r="S876" s="15" t="n"/>
      <c r="T876" s="15" t="n"/>
      <c r="U876" s="15" t="n"/>
      <c r="V876" s="15" t="n">
        <f aca="false" ca="false" dt2D="false" dtr="false" t="normal">$M876/($J876+$K876)</f>
        <v>1721.97</v>
      </c>
      <c r="W876" s="15" t="n">
        <f aca="false" ca="false" dt2D="false" dtr="false" t="normal">$M876/($J876+$K876)</f>
        <v>1721.97</v>
      </c>
      <c r="X876" s="12" t="n">
        <v>2027</v>
      </c>
      <c r="Y876" s="15" t="n"/>
      <c r="Z876" s="28" t="n">
        <f aca="false" ca="false" dt2D="false" dtr="false" t="normal">AC876-R876</f>
        <v>8109449.700000002</v>
      </c>
      <c r="AA876" s="30" t="n">
        <v>0</v>
      </c>
      <c r="AB876" s="30" t="n">
        <f aca="false" ca="false" dt2D="false" dtr="false" t="normal">+(J876*12.71+K876*25.41)*12</f>
        <v>383244.00000000006</v>
      </c>
      <c r="AC876" s="30" t="n">
        <f aca="false" ca="false" dt2D="false" dtr="false" t="normal">+(J876*12.71+K876*25.41)*12*30</f>
        <v>11497320.000000002</v>
      </c>
      <c r="AD876" s="33" t="n"/>
    </row>
    <row customHeight="true" ht="12.75" outlineLevel="0" r="877">
      <c r="A877" s="8" t="n">
        <f aca="false" ca="false" dt2D="false" dtr="false" t="normal">A876+1</f>
        <v>834</v>
      </c>
      <c r="B877" s="8" t="n">
        <f aca="false" ca="false" dt2D="false" dtr="false" t="normal">B875+1</f>
        <v>179</v>
      </c>
      <c r="C877" s="54" t="s">
        <v>145</v>
      </c>
      <c r="D877" s="8" t="s">
        <v>521</v>
      </c>
      <c r="E877" s="56" t="s">
        <v>269</v>
      </c>
      <c r="F877" s="12" t="s">
        <v>5</v>
      </c>
      <c r="G877" s="12" t="n">
        <v>5</v>
      </c>
      <c r="H877" s="12" t="n">
        <v>1</v>
      </c>
      <c r="I877" s="56" t="n">
        <v>3037</v>
      </c>
      <c r="J877" s="56" t="n">
        <v>2290.7</v>
      </c>
      <c r="K877" s="56" t="n">
        <v>275.7</v>
      </c>
      <c r="L877" s="55" t="n">
        <v>125</v>
      </c>
      <c r="M877" s="15" t="n">
        <f aca="false" ca="false" dt2D="false" dtr="false" t="normal">SUM(N877:R877)</f>
        <v>4419263.81</v>
      </c>
      <c r="N877" s="15" t="n"/>
      <c r="O877" s="15" t="n"/>
      <c r="P877" s="15" t="n"/>
      <c r="Q877" s="15" t="n">
        <v>433444.01</v>
      </c>
      <c r="R877" s="15" t="n">
        <v>3985819.8</v>
      </c>
      <c r="S877" s="15" t="n"/>
      <c r="T877" s="15" t="n"/>
      <c r="U877" s="15" t="n"/>
      <c r="V877" s="15" t="n">
        <f aca="false" ca="false" dt2D="false" dtr="false" t="normal">$M877/($J877+$K877)</f>
        <v>1721.970000779302</v>
      </c>
      <c r="W877" s="15" t="n">
        <f aca="false" ca="false" dt2D="false" dtr="false" t="normal">$M877/($J877+$K877)</f>
        <v>1721.970000779302</v>
      </c>
      <c r="X877" s="12" t="n">
        <v>2027</v>
      </c>
      <c r="Y877" s="15" t="n"/>
      <c r="Z877" s="28" t="n">
        <f aca="false" ca="false" dt2D="false" dtr="false" t="normal">AC877-R877</f>
        <v>4352392.969999999</v>
      </c>
      <c r="AA877" s="30" t="n">
        <v>0</v>
      </c>
      <c r="AB877" s="30" t="n">
        <f aca="false" ca="false" dt2D="false" dtr="false" t="normal">+(J877*12.71+K877*25.41)*12</f>
        <v>433444.0079999999</v>
      </c>
      <c r="AC877" s="30" t="n">
        <f aca="false" ca="false" dt2D="false" dtr="false" t="normal">+(J877*12.71+K877*25.41)*12*30-'[7]Лист1'!$AQ$243</f>
        <v>8338212.769999999</v>
      </c>
      <c r="AD877" s="33" t="n"/>
    </row>
    <row customHeight="true" ht="12.75" outlineLevel="0" r="878">
      <c r="A878" s="8" t="n">
        <f aca="false" ca="false" dt2D="false" dtr="false" t="normal">A877+1</f>
        <v>835</v>
      </c>
      <c r="B878" s="8" t="n">
        <f aca="false" ca="false" dt2D="false" dtr="false" t="normal">+B877+1</f>
        <v>180</v>
      </c>
      <c r="C878" s="54" t="s">
        <v>145</v>
      </c>
      <c r="D878" s="8" t="s">
        <v>522</v>
      </c>
      <c r="E878" s="56" t="s">
        <v>53</v>
      </c>
      <c r="F878" s="12" t="s">
        <v>5</v>
      </c>
      <c r="G878" s="12" t="n">
        <v>5</v>
      </c>
      <c r="H878" s="12" t="n">
        <v>4</v>
      </c>
      <c r="I878" s="56" t="n">
        <v>4369.1</v>
      </c>
      <c r="J878" s="56" t="n">
        <v>4221.2</v>
      </c>
      <c r="K878" s="56" t="n">
        <v>147.900000000001</v>
      </c>
      <c r="L878" s="55" t="n">
        <v>159</v>
      </c>
      <c r="M878" s="15" t="n">
        <f aca="false" ca="false" dt2D="false" dtr="false" t="normal">SUM(N878:R878)</f>
        <v>23247325.73</v>
      </c>
      <c r="N878" s="15" t="n"/>
      <c r="O878" s="15" t="n"/>
      <c r="P878" s="15" t="n"/>
      <c r="Q878" s="15" t="n">
        <v>3608841.54</v>
      </c>
      <c r="R878" s="15" t="n">
        <v>19638484.19</v>
      </c>
      <c r="S878" s="15" t="n"/>
      <c r="T878" s="15" t="n"/>
      <c r="U878" s="15" t="n"/>
      <c r="V878" s="15" t="n">
        <f aca="false" ca="false" dt2D="false" dtr="false" t="normal">$M878/($J878+$K878)</f>
        <v>5320.8499988556</v>
      </c>
      <c r="W878" s="15" t="n">
        <f aca="false" ca="false" dt2D="false" dtr="false" t="normal">$M878/($J878+$K878)</f>
        <v>5320.8499988556</v>
      </c>
      <c r="X878" s="12" t="n">
        <v>2027</v>
      </c>
      <c r="Y878" s="15" t="n"/>
      <c r="Z878" s="28" t="n">
        <f aca="false" ca="false" dt2D="false" dtr="false" t="normal">AC878-R878</f>
        <v>1028968.5700000115</v>
      </c>
      <c r="AA878" s="30" t="n">
        <v>2919926.45</v>
      </c>
      <c r="AB878" s="30" t="n">
        <f aca="false" ca="false" dt2D="false" dtr="false" t="normal">+(J878*12.71+K878*25.41)*12</f>
        <v>688915.0920000004</v>
      </c>
      <c r="AC878" s="30" t="n">
        <f aca="false" ca="false" dt2D="false" dtr="false" t="normal">+(J878*12.71+K878*25.41)*12*30</f>
        <v>20667452.760000013</v>
      </c>
      <c r="AD878" s="33" t="n"/>
    </row>
    <row customHeight="true" ht="12.75" outlineLevel="0" r="879">
      <c r="A879" s="8" t="n">
        <f aca="false" ca="false" dt2D="false" dtr="false" t="normal">A878+1</f>
        <v>836</v>
      </c>
      <c r="B879" s="8" t="n">
        <f aca="false" ca="false" dt2D="false" dtr="false" t="normal">+B878+1</f>
        <v>181</v>
      </c>
      <c r="C879" s="54" t="s">
        <v>145</v>
      </c>
      <c r="D879" s="8" t="s">
        <v>524</v>
      </c>
      <c r="E879" s="56" t="s">
        <v>166</v>
      </c>
      <c r="F879" s="12" t="s">
        <v>5</v>
      </c>
      <c r="G879" s="12" t="n">
        <v>5</v>
      </c>
      <c r="H879" s="12" t="n">
        <v>3</v>
      </c>
      <c r="I879" s="56" t="n">
        <v>2866.91</v>
      </c>
      <c r="J879" s="56" t="n">
        <v>2866.91</v>
      </c>
      <c r="K879" s="56" t="n">
        <v>0</v>
      </c>
      <c r="L879" s="55" t="n">
        <v>116</v>
      </c>
      <c r="M879" s="15" t="n">
        <f aca="false" ca="false" dt2D="false" dtr="false" t="normal">SUM(N879:R879)</f>
        <v>15600348.100000001</v>
      </c>
      <c r="N879" s="15" t="n"/>
      <c r="O879" s="15" t="n">
        <v>453981.11</v>
      </c>
      <c r="P879" s="15" t="n"/>
      <c r="Q879" s="15" t="n">
        <v>2028533.59</v>
      </c>
      <c r="R879" s="15" t="n">
        <v>13117833.4</v>
      </c>
      <c r="S879" s="15" t="n"/>
      <c r="T879" s="15" t="n"/>
      <c r="U879" s="15" t="n"/>
      <c r="V879" s="15" t="n">
        <f aca="false" ca="false" dt2D="false" dtr="false" t="normal">$M879/($J879+$K879)</f>
        <v>5441.519998883817</v>
      </c>
      <c r="W879" s="15" t="n">
        <f aca="false" ca="false" dt2D="false" dtr="false" t="normal">$M879/($J879+$K879)</f>
        <v>5441.519998883817</v>
      </c>
      <c r="X879" s="12" t="n">
        <v>2027</v>
      </c>
      <c r="Y879" s="15" t="n"/>
      <c r="Z879" s="28" t="n">
        <f aca="false" ca="false" dt2D="false" dtr="false" t="normal">AC879-R879</f>
        <v>-0.003999998793005943</v>
      </c>
      <c r="AA879" s="30" t="n">
        <v>1591272.48</v>
      </c>
      <c r="AB879" s="30" t="n">
        <f aca="false" ca="false" dt2D="false" dtr="false" t="normal">+(J879*12.71+K879*25.41)*12</f>
        <v>437261.1132</v>
      </c>
      <c r="AC879" s="30" t="n">
        <f aca="false" ca="false" dt2D="false" dtr="false" t="normal">+(J879*12.71+K879*25.41)*12*30</f>
        <v>13117833.396000002</v>
      </c>
      <c r="AD879" s="33" t="n"/>
    </row>
    <row customHeight="true" ht="12.75" outlineLevel="0" r="880">
      <c r="A880" s="8" t="n">
        <f aca="false" ca="false" dt2D="false" dtr="false" t="normal">A879+1</f>
        <v>837</v>
      </c>
      <c r="B880" s="8" t="n">
        <f aca="false" ca="false" dt2D="false" dtr="false" t="normal">+B879+1</f>
        <v>182</v>
      </c>
      <c r="C880" s="54" t="s">
        <v>357</v>
      </c>
      <c r="D880" s="8" t="s">
        <v>527</v>
      </c>
      <c r="E880" s="55" t="s">
        <v>291</v>
      </c>
      <c r="F880" s="12" t="s">
        <v>5</v>
      </c>
      <c r="G880" s="12" t="n">
        <v>6</v>
      </c>
      <c r="H880" s="12" t="n">
        <v>2</v>
      </c>
      <c r="I880" s="56" t="n">
        <v>4628.5</v>
      </c>
      <c r="J880" s="56" t="n">
        <v>3639.6</v>
      </c>
      <c r="K880" s="56" t="n">
        <v>0</v>
      </c>
      <c r="L880" s="55" t="n">
        <v>142</v>
      </c>
      <c r="M880" s="15" t="n">
        <f aca="false" ca="false" dt2D="false" dtr="false" t="normal">SUM(N880:R880)</f>
        <v>17807361.73</v>
      </c>
      <c r="N880" s="15" t="n"/>
      <c r="O880" s="15" t="n"/>
      <c r="P880" s="15" t="n"/>
      <c r="Q880" s="15" t="n">
        <v>4072147.04</v>
      </c>
      <c r="R880" s="15" t="n">
        <v>13735214.69</v>
      </c>
      <c r="S880" s="15" t="n"/>
      <c r="T880" s="15" t="n"/>
      <c r="U880" s="15" t="n"/>
      <c r="V880" s="15" t="n">
        <f aca="false" ca="false" dt2D="false" dtr="false" t="normal">$M880/($J880+$K880)</f>
        <v>4892.66999945049</v>
      </c>
      <c r="W880" s="15" t="n">
        <f aca="false" ca="false" dt2D="false" dtr="false" t="normal">$M880/($J880+$K880)</f>
        <v>4892.66999945049</v>
      </c>
      <c r="X880" s="12" t="n">
        <v>2027</v>
      </c>
      <c r="Y880" s="15" t="n"/>
      <c r="Z880" s="28" t="n">
        <f aca="false" ca="false" dt2D="false" dtr="false" t="normal">AC880-R880</f>
        <v>2918139.0700000003</v>
      </c>
      <c r="AA880" s="30" t="n"/>
      <c r="AB880" s="30" t="n">
        <f aca="false" ca="false" dt2D="false" dtr="false" t="normal">+(J880*12.71+K880*25.41)*12</f>
        <v>555111.792</v>
      </c>
      <c r="AC880" s="30" t="n">
        <f aca="false" ca="false" dt2D="false" dtr="false" t="normal">+(J880*12.71+K880*25.41)*12*30</f>
        <v>16653353.76</v>
      </c>
    </row>
    <row customHeight="true" ht="12.75" outlineLevel="0" r="881">
      <c r="A881" s="8" t="n">
        <f aca="false" ca="false" dt2D="false" dtr="false" t="normal">A880+1</f>
        <v>838</v>
      </c>
      <c r="B881" s="8" t="n">
        <f aca="false" ca="false" dt2D="false" dtr="false" t="normal">+B880+1</f>
        <v>183</v>
      </c>
      <c r="C881" s="54" t="s">
        <v>357</v>
      </c>
      <c r="D881" s="8" t="s">
        <v>529</v>
      </c>
      <c r="E881" s="56" t="s">
        <v>117</v>
      </c>
      <c r="F881" s="12" t="s">
        <v>5</v>
      </c>
      <c r="G881" s="12" t="n">
        <v>6</v>
      </c>
      <c r="H881" s="12" t="n">
        <v>5</v>
      </c>
      <c r="I881" s="56" t="n">
        <v>6080.8</v>
      </c>
      <c r="J881" s="56" t="n">
        <v>5645.3</v>
      </c>
      <c r="K881" s="56" t="n">
        <v>435.5</v>
      </c>
      <c r="L881" s="55" t="n">
        <v>216</v>
      </c>
      <c r="M881" s="15" t="n">
        <f aca="false" ca="false" dt2D="false" dtr="false" t="normal">SUM(N881:R881)</f>
        <v>51994488.47</v>
      </c>
      <c r="N881" s="15" t="n"/>
      <c r="O881" s="15" t="n">
        <v>9245483.99</v>
      </c>
      <c r="P881" s="15" t="n"/>
      <c r="Q881" s="15" t="n">
        <v>5936278.76</v>
      </c>
      <c r="R881" s="15" t="n">
        <v>36812725.72</v>
      </c>
      <c r="S881" s="15" t="n"/>
      <c r="T881" s="15" t="n"/>
      <c r="U881" s="15" t="n"/>
      <c r="V881" s="15" t="n">
        <f aca="false" ca="false" dt2D="false" dtr="false" t="normal">$M881/($J881+$K881)</f>
        <v>8550.59999835548</v>
      </c>
      <c r="W881" s="15" t="n">
        <f aca="false" ca="false" dt2D="false" dtr="false" t="normal">$M881/($J881+$K881)</f>
        <v>8550.59999835548</v>
      </c>
      <c r="X881" s="12" t="n">
        <v>2027</v>
      </c>
      <c r="Y881" s="15" t="n"/>
      <c r="Z881" s="28" t="n">
        <f aca="false" ca="false" dt2D="false" dtr="false" t="normal">AC881-R881</f>
        <v>2000000.0000000075</v>
      </c>
      <c r="AA881" s="30" t="n">
        <v>4642521.24</v>
      </c>
      <c r="AB881" s="30" t="n">
        <f aca="false" ca="false" dt2D="false" dtr="false" t="normal">+(J881*16.89+K881*28.62)*12</f>
        <v>1293757.5240000002</v>
      </c>
      <c r="AC881" s="30" t="n">
        <f aca="false" ca="false" dt2D="false" dtr="false" t="normal">+(J881*16.89+K881*28.62)*12*30</f>
        <v>38812725.720000006</v>
      </c>
      <c r="AD881" s="33" t="n"/>
      <c r="AF881" s="57" t="n"/>
    </row>
    <row customHeight="true" ht="12.75" outlineLevel="0" r="882">
      <c r="A882" s="8" t="n">
        <f aca="false" ca="false" dt2D="false" dtr="false" t="normal">A881+1</f>
        <v>839</v>
      </c>
      <c r="B882" s="8" t="n">
        <f aca="false" ca="false" dt2D="false" dtr="false" t="normal">+B881+1</f>
        <v>184</v>
      </c>
      <c r="C882" s="54" t="s">
        <v>531</v>
      </c>
      <c r="D882" s="8" t="s">
        <v>532</v>
      </c>
      <c r="E882" s="56" t="s">
        <v>534</v>
      </c>
      <c r="F882" s="12" t="s">
        <v>5</v>
      </c>
      <c r="G882" s="12" t="n">
        <v>3</v>
      </c>
      <c r="H882" s="12" t="n">
        <v>3</v>
      </c>
      <c r="I882" s="56" t="n">
        <v>1297.5</v>
      </c>
      <c r="J882" s="56" t="n">
        <v>1297.5</v>
      </c>
      <c r="K882" s="56" t="n">
        <v>0</v>
      </c>
      <c r="L882" s="55" t="n">
        <v>79</v>
      </c>
      <c r="M882" s="15" t="n">
        <f aca="false" ca="false" dt2D="false" dtr="false" t="normal">SUM(N882:R882)</f>
        <v>940359.71</v>
      </c>
      <c r="N882" s="15" t="n"/>
      <c r="O882" s="15" t="n"/>
      <c r="P882" s="15" t="n"/>
      <c r="Q882" s="15" t="n">
        <v>940359.71</v>
      </c>
      <c r="R882" s="15" t="n"/>
      <c r="S882" s="15" t="n"/>
      <c r="T882" s="15" t="n"/>
      <c r="U882" s="15" t="n"/>
      <c r="V882" s="15" t="n">
        <f aca="false" ca="false" dt2D="false" dtr="false" t="normal">$M882/($J882+$K882)</f>
        <v>724.7473680154143</v>
      </c>
      <c r="W882" s="15" t="n">
        <f aca="false" ca="false" dt2D="false" dtr="false" t="normal">$M882/($J882+$K882)</f>
        <v>724.7473680154143</v>
      </c>
      <c r="X882" s="12" t="n">
        <v>2027</v>
      </c>
      <c r="Y882" s="15" t="n"/>
      <c r="Z882" s="28" t="n">
        <f aca="false" ca="false" dt2D="false" dtr="false" t="normal">AC882-R882</f>
        <v>6062957.999999999</v>
      </c>
      <c r="AA882" s="30" t="n">
        <v>1132857.75</v>
      </c>
      <c r="AB882" s="30" t="n">
        <f aca="false" ca="false" dt2D="false" dtr="false" t="normal">+(J882*12.98+K882*25.97)*12</f>
        <v>202098.59999999998</v>
      </c>
      <c r="AC882" s="30" t="n">
        <f aca="false" ca="false" dt2D="false" dtr="false" t="normal">+(J882*12.98+K882*25.97)*12*30</f>
        <v>6062957.999999999</v>
      </c>
      <c r="AD882" s="33" t="n"/>
    </row>
    <row customHeight="true" ht="12.75" outlineLevel="0" r="883">
      <c r="A883" s="8" t="n">
        <f aca="false" ca="false" dt2D="false" dtr="false" t="normal">A882+1</f>
        <v>840</v>
      </c>
      <c r="B883" s="8" t="s">
        <v>192</v>
      </c>
      <c r="C883" s="54" t="s">
        <v>360</v>
      </c>
      <c r="D883" s="8" t="s">
        <v>361</v>
      </c>
      <c r="E883" s="56" t="s">
        <v>143</v>
      </c>
      <c r="F883" s="12" t="s">
        <v>5</v>
      </c>
      <c r="G883" s="12" t="n">
        <v>5</v>
      </c>
      <c r="H883" s="12" t="n">
        <v>1</v>
      </c>
      <c r="I883" s="56" t="n">
        <v>982.9</v>
      </c>
      <c r="J883" s="56" t="n">
        <v>982.9</v>
      </c>
      <c r="K883" s="56" t="n">
        <v>0</v>
      </c>
      <c r="L883" s="55" t="n">
        <v>23</v>
      </c>
      <c r="M883" s="15" t="n">
        <f aca="false" ca="false" dt2D="false" dtr="false" t="normal">SUM(N883:R883)</f>
        <v>3898289.5300000003</v>
      </c>
      <c r="N883" s="15" t="n"/>
      <c r="O883" s="15" t="n">
        <v>2845342.07</v>
      </c>
      <c r="P883" s="15" t="n"/>
      <c r="Q883" s="15" t="n">
        <v>149911.91</v>
      </c>
      <c r="R883" s="15" t="n">
        <v>903035.55</v>
      </c>
      <c r="S883" s="15" t="n"/>
      <c r="T883" s="15" t="n"/>
      <c r="U883" s="15" t="n"/>
      <c r="V883" s="15" t="n">
        <f aca="false" ca="false" dt2D="false" dtr="false" t="normal">$M883/($J883+$K883)</f>
        <v>3966.110011191373</v>
      </c>
      <c r="W883" s="15" t="n">
        <f aca="false" ca="false" dt2D="false" dtr="false" t="normal">$M883/($J883+$K883)</f>
        <v>3966.110011191373</v>
      </c>
      <c r="X883" s="12" t="n">
        <v>2027</v>
      </c>
      <c r="Y883" s="15" t="n"/>
      <c r="Z883" s="28" t="n">
        <f aca="false" ca="false" dt2D="false" dtr="false" t="normal">AC883-R883</f>
        <v>0</v>
      </c>
      <c r="AA883" s="30" t="n">
        <v>0</v>
      </c>
      <c r="AB883" s="30" t="n">
        <f aca="false" ca="false" dt2D="false" dtr="false" t="normal">+(J883*12.71+K883*25.41)*12</f>
        <v>149911.908</v>
      </c>
      <c r="AC883" s="30" t="n">
        <f aca="false" ca="false" dt2D="false" dtr="false" t="normal">+(J883*12.71+K883*25.41)*12*30-'[7]Лист1'!$AQ$442</f>
        <v>903035.5500000003</v>
      </c>
      <c r="AD883" s="33" t="n"/>
    </row>
    <row customHeight="true" ht="12.75" outlineLevel="0" r="884">
      <c r="A884" s="8" t="n">
        <f aca="false" ca="false" dt2D="false" dtr="false" t="normal">A883+1</f>
        <v>841</v>
      </c>
      <c r="B884" s="8" t="n">
        <f aca="false" ca="false" dt2D="false" dtr="false" t="normal">B882+1</f>
        <v>185</v>
      </c>
      <c r="C884" s="54" t="s">
        <v>360</v>
      </c>
      <c r="D884" s="8" t="s">
        <v>536</v>
      </c>
      <c r="E884" s="56" t="s">
        <v>178</v>
      </c>
      <c r="F884" s="12" t="s">
        <v>5</v>
      </c>
      <c r="G884" s="12" t="n">
        <v>5</v>
      </c>
      <c r="H884" s="12" t="n">
        <v>2</v>
      </c>
      <c r="I884" s="56" t="n">
        <v>1918.4</v>
      </c>
      <c r="J884" s="56" t="n">
        <v>1918.4</v>
      </c>
      <c r="K884" s="56" t="n">
        <v>0</v>
      </c>
      <c r="L884" s="55" t="n">
        <v>62</v>
      </c>
      <c r="M884" s="15" t="n">
        <f aca="false" ca="false" dt2D="false" dtr="false" t="normal">SUM(N884:R884)</f>
        <v>8972260.879999999</v>
      </c>
      <c r="N884" s="15" t="n"/>
      <c r="O884" s="15" t="n"/>
      <c r="P884" s="15" t="n"/>
      <c r="Q884" s="15" t="n">
        <v>1521416.95</v>
      </c>
      <c r="R884" s="15" t="n">
        <v>7450843.93</v>
      </c>
      <c r="S884" s="15" t="n"/>
      <c r="T884" s="15" t="n"/>
      <c r="U884" s="15" t="n"/>
      <c r="V884" s="15" t="n">
        <f aca="false" ca="false" dt2D="false" dtr="false" t="normal">$M884/($J884+$K884)</f>
        <v>4676.949999999999</v>
      </c>
      <c r="W884" s="15" t="n">
        <f aca="false" ca="false" dt2D="false" dtr="false" t="normal">$M884/($J884+$K884)</f>
        <v>4676.949999999999</v>
      </c>
      <c r="X884" s="12" t="n">
        <v>2027</v>
      </c>
      <c r="Y884" s="15" t="n"/>
      <c r="Z884" s="28" t="n">
        <f aca="false" ca="false" dt2D="false" dtr="false" t="normal">AC884-R884</f>
        <v>1326987.1100000013</v>
      </c>
      <c r="AA884" s="30" t="n">
        <v>1228822.58</v>
      </c>
      <c r="AB884" s="30" t="n">
        <f aca="false" ca="false" dt2D="false" dtr="false" t="normal">+(J884*12.71+K884*25.41)*12</f>
        <v>292594.368</v>
      </c>
      <c r="AC884" s="30" t="n">
        <f aca="false" ca="false" dt2D="false" dtr="false" t="normal">+(J884*12.71+K884*25.41)*12*30</f>
        <v>8777831.040000001</v>
      </c>
      <c r="AD884" s="33" t="n"/>
    </row>
    <row customHeight="true" ht="12.75" outlineLevel="0" r="885">
      <c r="A885" s="8" t="n">
        <f aca="false" ca="false" dt2D="false" dtr="false" t="normal">A884+1</f>
        <v>842</v>
      </c>
      <c r="B885" s="8" t="n">
        <f aca="false" ca="false" dt2D="false" dtr="false" t="normal">B884+1</f>
        <v>186</v>
      </c>
      <c r="C885" s="54" t="s">
        <v>360</v>
      </c>
      <c r="D885" s="8" t="s">
        <v>539</v>
      </c>
      <c r="E885" s="56" t="s">
        <v>53</v>
      </c>
      <c r="F885" s="12" t="s">
        <v>5</v>
      </c>
      <c r="G885" s="12" t="n">
        <v>5</v>
      </c>
      <c r="H885" s="12" t="n">
        <v>3</v>
      </c>
      <c r="I885" s="56" t="n">
        <v>2865.8</v>
      </c>
      <c r="J885" s="56" t="n">
        <v>2865.8</v>
      </c>
      <c r="K885" s="56" t="n">
        <v>0</v>
      </c>
      <c r="L885" s="55" t="n">
        <v>95</v>
      </c>
      <c r="M885" s="15" t="n">
        <f aca="false" ca="false" dt2D="false" dtr="false" t="normal">SUM(N885:R885)</f>
        <v>12998752.959999999</v>
      </c>
      <c r="N885" s="15" t="n"/>
      <c r="O885" s="15" t="n"/>
      <c r="P885" s="15" t="n"/>
      <c r="Q885" s="15" t="n">
        <v>1537994.02</v>
      </c>
      <c r="R885" s="15" t="n">
        <v>11460758.94</v>
      </c>
      <c r="S885" s="15" t="n"/>
      <c r="T885" s="15" t="n"/>
      <c r="U885" s="15" t="n"/>
      <c r="V885" s="15" t="n">
        <f aca="false" ca="false" dt2D="false" dtr="false" t="normal">$M885/($J885+$K885)</f>
        <v>4535.82000139577</v>
      </c>
      <c r="W885" s="15" t="n">
        <f aca="false" ca="false" dt2D="false" dtr="false" t="normal">$M885/($J885+$K885)</f>
        <v>4535.82000139577</v>
      </c>
      <c r="X885" s="12" t="n">
        <v>2027</v>
      </c>
      <c r="Y885" s="15" t="n"/>
      <c r="Z885" s="28" t="n">
        <f aca="false" ca="false" dt2D="false" dtr="false" t="normal">AC885-R885</f>
        <v>1651995.5400000047</v>
      </c>
      <c r="AA885" s="30" t="n">
        <v>1100902.2</v>
      </c>
      <c r="AB885" s="30" t="n">
        <f aca="false" ca="false" dt2D="false" dtr="false" t="normal">+(J885*12.71+K885*25.41)*12</f>
        <v>437091.8160000001</v>
      </c>
      <c r="AC885" s="30" t="n">
        <f aca="false" ca="false" dt2D="false" dtr="false" t="normal">+(J885*12.71+K885*25.41)*12*30</f>
        <v>13112754.480000004</v>
      </c>
      <c r="AD885" s="33" t="n"/>
    </row>
    <row customHeight="true" ht="12.75" outlineLevel="0" r="886">
      <c r="A886" s="8" t="n">
        <f aca="false" ca="false" dt2D="false" dtr="false" t="normal">A885+1</f>
        <v>843</v>
      </c>
      <c r="B886" s="8" t="n">
        <f aca="false" ca="false" dt2D="false" dtr="false" t="normal">B885+1</f>
        <v>187</v>
      </c>
      <c r="C886" s="54" t="s">
        <v>360</v>
      </c>
      <c r="D886" s="8" t="s">
        <v>541</v>
      </c>
      <c r="E886" s="56" t="s">
        <v>269</v>
      </c>
      <c r="F886" s="12" t="s">
        <v>5</v>
      </c>
      <c r="G886" s="12" t="n">
        <v>5</v>
      </c>
      <c r="H886" s="12" t="n">
        <v>2</v>
      </c>
      <c r="I886" s="56" t="n">
        <v>1542.1</v>
      </c>
      <c r="J886" s="56" t="n">
        <v>1542.1</v>
      </c>
      <c r="K886" s="56" t="n">
        <v>0</v>
      </c>
      <c r="L886" s="55" t="n">
        <v>24</v>
      </c>
      <c r="M886" s="15" t="n">
        <f aca="false" ca="false" dt2D="false" dtr="false" t="normal">SUM(N886:R886)</f>
        <v>7212324.6</v>
      </c>
      <c r="N886" s="15" t="n"/>
      <c r="O886" s="15" t="n"/>
      <c r="P886" s="15" t="n"/>
      <c r="Q886" s="15" t="n">
        <v>1322571.85</v>
      </c>
      <c r="R886" s="15" t="n">
        <v>5889752.75</v>
      </c>
      <c r="S886" s="15" t="n"/>
      <c r="T886" s="15" t="n"/>
      <c r="U886" s="15" t="n"/>
      <c r="V886" s="15" t="n">
        <f aca="false" ca="false" dt2D="false" dtr="false" t="normal">$M886/($J886+$K886)</f>
        <v>4676.950003242332</v>
      </c>
      <c r="W886" s="15" t="n">
        <f aca="false" ca="false" dt2D="false" dtr="false" t="normal">$M886/($J886+$K886)</f>
        <v>4676.950003242332</v>
      </c>
      <c r="X886" s="12" t="n">
        <v>2027</v>
      </c>
      <c r="Y886" s="15" t="n"/>
      <c r="Z886" s="28" t="n">
        <f aca="false" ca="false" dt2D="false" dtr="false" t="normal">AC886-R886</f>
        <v>1166280.0099999998</v>
      </c>
      <c r="AA886" s="30" t="n">
        <v>1087370.76</v>
      </c>
      <c r="AB886" s="30" t="n">
        <f aca="false" ca="false" dt2D="false" dtr="false" t="normal">+(J886*12.71+K886*25.41)*12</f>
        <v>235201.092</v>
      </c>
      <c r="AC886" s="30" t="n">
        <f aca="false" ca="false" dt2D="false" dtr="false" t="normal">+(J886*12.71+K886*25.41)*12*30</f>
        <v>7056032.76</v>
      </c>
      <c r="AD886" s="33" t="n"/>
    </row>
    <row customHeight="true" ht="12.75" outlineLevel="0" r="887">
      <c r="A887" s="8" t="n">
        <f aca="false" ca="false" dt2D="false" dtr="false" t="normal">A886+1</f>
        <v>844</v>
      </c>
      <c r="B887" s="8" t="n">
        <f aca="false" ca="false" dt2D="false" dtr="false" t="normal">B886+1</f>
        <v>188</v>
      </c>
      <c r="C887" s="54" t="s">
        <v>360</v>
      </c>
      <c r="D887" s="8" t="s">
        <v>543</v>
      </c>
      <c r="E887" s="56" t="s">
        <v>127</v>
      </c>
      <c r="F887" s="12" t="s">
        <v>5</v>
      </c>
      <c r="G887" s="12" t="n">
        <v>5</v>
      </c>
      <c r="H887" s="12" t="n">
        <v>2</v>
      </c>
      <c r="I887" s="56" t="n">
        <v>1539.59</v>
      </c>
      <c r="J887" s="56" t="n">
        <v>1539.59</v>
      </c>
      <c r="K887" s="56" t="n">
        <v>0</v>
      </c>
      <c r="L887" s="55" t="n">
        <v>31</v>
      </c>
      <c r="M887" s="15" t="n">
        <f aca="false" ca="false" dt2D="false" dtr="false" t="normal">SUM(N887:R887)</f>
        <v>7200585.44</v>
      </c>
      <c r="N887" s="15" t="n"/>
      <c r="O887" s="15" t="n">
        <v>75662.85</v>
      </c>
      <c r="P887" s="15" t="n"/>
      <c r="Q887" s="15" t="n">
        <v>234818.27</v>
      </c>
      <c r="R887" s="15" t="n">
        <v>6890104.32</v>
      </c>
      <c r="S887" s="15" t="n"/>
      <c r="T887" s="15" t="n"/>
      <c r="U887" s="15" t="n"/>
      <c r="V887" s="15" t="n">
        <f aca="false" ca="false" dt2D="false" dtr="false" t="normal">$M887/($J887+$K887)</f>
        <v>4676.949993180003</v>
      </c>
      <c r="W887" s="15" t="n">
        <f aca="false" ca="false" dt2D="false" dtr="false" t="normal">$M887/($J887+$K887)</f>
        <v>4676.949993180003</v>
      </c>
      <c r="X887" s="12" t="n">
        <v>2027</v>
      </c>
      <c r="Y887" s="15" t="n"/>
      <c r="Z887" s="28" t="n">
        <f aca="false" ca="false" dt2D="false" dtr="false" t="normal">AC887-R887</f>
        <v>0.0040000006556510925</v>
      </c>
      <c r="AA887" s="30" t="n">
        <v>0</v>
      </c>
      <c r="AB887" s="30" t="n">
        <f aca="false" ca="false" dt2D="false" dtr="false" t="normal">+(J887*12.71+K887*25.41)*12</f>
        <v>234818.2668</v>
      </c>
      <c r="AC887" s="30" t="n">
        <f aca="false" ca="false" dt2D="false" dtr="false" t="normal">+(J887*12.71+K887*25.41)*12*30-'[7]Лист1'!$AQ$447</f>
        <v>6890104.324000001</v>
      </c>
      <c r="AD887" s="33" t="n"/>
    </row>
    <row customHeight="true" ht="12.75" outlineLevel="0" r="888">
      <c r="A888" s="8" t="n">
        <f aca="false" ca="false" dt2D="false" dtr="false" t="normal">A887+1</f>
        <v>845</v>
      </c>
      <c r="B888" s="8" t="n">
        <f aca="false" ca="false" dt2D="false" dtr="false" t="normal">B887+1</f>
        <v>189</v>
      </c>
      <c r="C888" s="54" t="s">
        <v>360</v>
      </c>
      <c r="D888" s="8" t="s">
        <v>546</v>
      </c>
      <c r="E888" s="56" t="s">
        <v>131</v>
      </c>
      <c r="F888" s="12" t="s">
        <v>5</v>
      </c>
      <c r="G888" s="12" t="n">
        <v>5</v>
      </c>
      <c r="H888" s="12" t="n">
        <v>3</v>
      </c>
      <c r="I888" s="56" t="n">
        <v>2816.8</v>
      </c>
      <c r="J888" s="56" t="n">
        <v>2816.8</v>
      </c>
      <c r="K888" s="56" t="n">
        <v>0</v>
      </c>
      <c r="L888" s="55" t="n">
        <v>91</v>
      </c>
      <c r="M888" s="15" t="n">
        <f aca="false" ca="false" dt2D="false" dtr="false" t="normal">SUM(N888:R888)</f>
        <v>13174032.760000002</v>
      </c>
      <c r="N888" s="15" t="n"/>
      <c r="O888" s="15" t="n"/>
      <c r="P888" s="15" t="n"/>
      <c r="Q888" s="15" t="n">
        <v>2088749.88</v>
      </c>
      <c r="R888" s="15" t="n">
        <v>11085282.88</v>
      </c>
      <c r="S888" s="15" t="n"/>
      <c r="T888" s="15" t="n"/>
      <c r="U888" s="15" t="n"/>
      <c r="V888" s="15" t="n">
        <f aca="false" ca="false" dt2D="false" dtr="false" t="normal">$M888/($J888+$K888)</f>
        <v>4676.950000000001</v>
      </c>
      <c r="W888" s="15" t="n">
        <f aca="false" ca="false" dt2D="false" dtr="false" t="normal">$M888/($J888+$K888)</f>
        <v>4676.950000000001</v>
      </c>
      <c r="X888" s="12" t="n">
        <v>2027</v>
      </c>
      <c r="Y888" s="15" t="n"/>
      <c r="Z888" s="28" t="n">
        <f aca="false" ca="false" dt2D="false" dtr="false" t="normal">AC888-R888</f>
        <v>1803267.2000000011</v>
      </c>
      <c r="AA888" s="30" t="n">
        <v>1659131.54</v>
      </c>
      <c r="AB888" s="30" t="n">
        <f aca="false" ca="false" dt2D="false" dtr="false" t="normal">+(J888*12.71+K888*25.41)*12</f>
        <v>429618.33600000007</v>
      </c>
      <c r="AC888" s="30" t="n">
        <f aca="false" ca="false" dt2D="false" dtr="false" t="normal">+(J888*12.71+K888*25.41)*12*30</f>
        <v>12888550.080000002</v>
      </c>
      <c r="AD888" s="33" t="n"/>
    </row>
    <row customHeight="true" ht="12.75" outlineLevel="0" r="889">
      <c r="A889" s="8" t="n">
        <f aca="false" ca="false" dt2D="false" dtr="false" t="normal">A888+1</f>
        <v>846</v>
      </c>
      <c r="B889" s="8" t="n">
        <f aca="false" ca="false" dt2D="false" dtr="false" t="normal">B888+1</f>
        <v>190</v>
      </c>
      <c r="C889" s="54" t="s">
        <v>360</v>
      </c>
      <c r="D889" s="8" t="s">
        <v>547</v>
      </c>
      <c r="E889" s="56" t="s">
        <v>170</v>
      </c>
      <c r="F889" s="12" t="s">
        <v>5</v>
      </c>
      <c r="G889" s="12" t="n">
        <v>5</v>
      </c>
      <c r="H889" s="12" t="n">
        <v>2</v>
      </c>
      <c r="I889" s="56" t="n">
        <v>1587.4</v>
      </c>
      <c r="J889" s="56" t="n">
        <v>1531.6</v>
      </c>
      <c r="K889" s="56" t="n">
        <v>55.8000000000002</v>
      </c>
      <c r="L889" s="55" t="n">
        <v>40</v>
      </c>
      <c r="M889" s="15" t="n">
        <f aca="false" ca="false" dt2D="false" dtr="false" t="normal">SUM(N889:R889)</f>
        <v>7424190.430000001</v>
      </c>
      <c r="N889" s="15" t="n"/>
      <c r="O889" s="15" t="n"/>
      <c r="P889" s="15" t="n"/>
      <c r="Q889" s="15" t="n">
        <v>447480.69</v>
      </c>
      <c r="R889" s="15" t="n">
        <v>6976709.74</v>
      </c>
      <c r="S889" s="15" t="n"/>
      <c r="T889" s="15" t="n"/>
      <c r="U889" s="15" t="n"/>
      <c r="V889" s="15" t="n">
        <f aca="false" ca="false" dt2D="false" dtr="false" t="normal">$M889/($J889+$K889)</f>
        <v>4676.95</v>
      </c>
      <c r="W889" s="15" t="n">
        <f aca="false" ca="false" dt2D="false" dtr="false" t="normal">$M889/($J889+$K889)</f>
        <v>4676.95</v>
      </c>
      <c r="X889" s="12" t="n">
        <v>2027</v>
      </c>
      <c r="Y889" s="15" t="n"/>
      <c r="Z889" s="28" t="n">
        <f aca="false" ca="false" dt2D="false" dtr="false" t="normal">AC889-R889</f>
        <v>541715.3000000007</v>
      </c>
      <c r="AA889" s="30" t="n">
        <v>196866.52</v>
      </c>
      <c r="AB889" s="30" t="n">
        <f aca="false" ca="false" dt2D="false" dtr="false" t="normal">+(J889*12.71+K889*25.41)*12</f>
        <v>250614.16800000003</v>
      </c>
      <c r="AC889" s="30" t="n">
        <f aca="false" ca="false" dt2D="false" dtr="false" t="normal">+(J889*12.71+K889*25.41)*12*30</f>
        <v>7518425.040000001</v>
      </c>
      <c r="AD889" s="33" t="n"/>
    </row>
    <row customHeight="true" ht="12.75" outlineLevel="0" r="890">
      <c r="A890" s="8" t="n">
        <f aca="false" ca="false" dt2D="false" dtr="false" t="normal">A889+1</f>
        <v>847</v>
      </c>
      <c r="B890" s="8" t="n">
        <f aca="false" ca="false" dt2D="false" dtr="false" t="normal">B889+1</f>
        <v>191</v>
      </c>
      <c r="C890" s="54" t="s">
        <v>360</v>
      </c>
      <c r="D890" s="8" t="s">
        <v>549</v>
      </c>
      <c r="E890" s="56" t="s">
        <v>162</v>
      </c>
      <c r="F890" s="12" t="s">
        <v>5</v>
      </c>
      <c r="G890" s="12" t="n">
        <v>5</v>
      </c>
      <c r="H890" s="12" t="n">
        <v>3</v>
      </c>
      <c r="I890" s="56" t="n">
        <v>2924.4</v>
      </c>
      <c r="J890" s="56" t="n">
        <v>2924.4</v>
      </c>
      <c r="K890" s="56" t="n">
        <v>0</v>
      </c>
      <c r="L890" s="55" t="n">
        <v>76</v>
      </c>
      <c r="M890" s="15" t="n">
        <f aca="false" ca="false" dt2D="false" dtr="false" t="normal">SUM(N890:R890)</f>
        <v>13677272.58</v>
      </c>
      <c r="N890" s="15" t="n"/>
      <c r="O890" s="15" t="n"/>
      <c r="P890" s="15" t="n"/>
      <c r="Q890" s="15" t="n">
        <v>2163297.51</v>
      </c>
      <c r="R890" s="15" t="n">
        <v>11513975.07</v>
      </c>
      <c r="S890" s="15" t="n"/>
      <c r="T890" s="15" t="n"/>
      <c r="U890" s="15" t="n"/>
      <c r="V890" s="15" t="n">
        <f aca="false" ca="false" dt2D="false" dtr="false" t="normal">$M890/($J890+$K890)</f>
        <v>4676.95</v>
      </c>
      <c r="W890" s="15" t="n">
        <f aca="false" ca="false" dt2D="false" dtr="false" t="normal">$M890/($J890+$K890)</f>
        <v>4676.95</v>
      </c>
      <c r="X890" s="12" t="n">
        <v>2027</v>
      </c>
      <c r="Y890" s="15" t="n"/>
      <c r="Z890" s="28" t="n">
        <f aca="false" ca="false" dt2D="false" dtr="false" t="normal">AC890-R890</f>
        <v>1866909.5700000003</v>
      </c>
      <c r="AA890" s="30" t="n">
        <v>1717268.02</v>
      </c>
      <c r="AB890" s="30" t="n">
        <f aca="false" ca="false" dt2D="false" dtr="false" t="normal">+(J890*12.71+K890*25.41)*12</f>
        <v>446029.488</v>
      </c>
      <c r="AC890" s="30" t="n">
        <f aca="false" ca="false" dt2D="false" dtr="false" t="normal">+(J890*12.71+K890*25.41)*12*30</f>
        <v>13380884.64</v>
      </c>
      <c r="AD890" s="33" t="n"/>
    </row>
    <row customHeight="true" ht="12.75" outlineLevel="0" r="891">
      <c r="A891" s="8" t="n">
        <f aca="false" ca="false" dt2D="false" dtr="false" t="normal">A890+1</f>
        <v>848</v>
      </c>
      <c r="B891" s="8" t="n">
        <f aca="false" ca="false" dt2D="false" dtr="false" t="normal">B890+1</f>
        <v>192</v>
      </c>
      <c r="C891" s="54" t="s">
        <v>360</v>
      </c>
      <c r="D891" s="8" t="s">
        <v>551</v>
      </c>
      <c r="E891" s="56" t="s">
        <v>127</v>
      </c>
      <c r="F891" s="12" t="s">
        <v>5</v>
      </c>
      <c r="G891" s="12" t="n">
        <v>5</v>
      </c>
      <c r="H891" s="12" t="n">
        <v>2</v>
      </c>
      <c r="I891" s="56" t="n">
        <v>1709.6</v>
      </c>
      <c r="J891" s="56" t="n">
        <v>1550.4</v>
      </c>
      <c r="K891" s="56" t="n">
        <v>159.2</v>
      </c>
      <c r="L891" s="55" t="n">
        <v>60</v>
      </c>
      <c r="M891" s="15" t="n">
        <f aca="false" ca="false" dt2D="false" dtr="false" t="normal">SUM(N891:R891)</f>
        <v>7995713.72</v>
      </c>
      <c r="N891" s="15" t="n"/>
      <c r="O891" s="15" t="n"/>
      <c r="P891" s="15" t="n"/>
      <c r="Q891" s="15" t="n">
        <v>551092.47</v>
      </c>
      <c r="R891" s="15" t="n">
        <v>7444621.25</v>
      </c>
      <c r="S891" s="15" t="n"/>
      <c r="T891" s="15" t="n"/>
      <c r="U891" s="15" t="n"/>
      <c r="V891" s="15" t="n">
        <f aca="false" ca="false" dt2D="false" dtr="false" t="normal">$M891/($J891+$K891)</f>
        <v>4676.95</v>
      </c>
      <c r="W891" s="15" t="n">
        <f aca="false" ca="false" dt2D="false" dtr="false" t="normal">$M891/($J891+$K891)</f>
        <v>4676.95</v>
      </c>
      <c r="X891" s="12" t="n">
        <v>2027</v>
      </c>
      <c r="Y891" s="15" t="n"/>
      <c r="Z891" s="28" t="n">
        <f aca="false" ca="false" dt2D="false" dtr="false" t="normal">AC891-R891</f>
        <v>1105686.910000002</v>
      </c>
      <c r="AA891" s="30" t="n">
        <v>266082.2</v>
      </c>
      <c r="AB891" s="30" t="n">
        <f aca="false" ca="false" dt2D="false" dtr="false" t="normal">+(J891*12.71+K891*25.41)*12</f>
        <v>285010.27200000006</v>
      </c>
      <c r="AC891" s="30" t="n">
        <f aca="false" ca="false" dt2D="false" dtr="false" t="normal">+(J891*12.71+K891*25.41)*12*30</f>
        <v>8550308.160000002</v>
      </c>
      <c r="AD891" s="33" t="n"/>
    </row>
    <row customHeight="true" ht="12.75" outlineLevel="0" r="892">
      <c r="A892" s="8" t="n">
        <f aca="false" ca="false" dt2D="false" dtr="false" t="normal">A891+1</f>
        <v>849</v>
      </c>
      <c r="B892" s="8" t="n">
        <f aca="false" ca="false" dt2D="false" dtr="false" t="normal">B891+1</f>
        <v>193</v>
      </c>
      <c r="C892" s="54" t="s">
        <v>360</v>
      </c>
      <c r="D892" s="8" t="s">
        <v>552</v>
      </c>
      <c r="E892" s="56" t="s">
        <v>269</v>
      </c>
      <c r="F892" s="12" t="s">
        <v>5</v>
      </c>
      <c r="G892" s="12" t="n">
        <v>5</v>
      </c>
      <c r="H892" s="12" t="n">
        <v>2</v>
      </c>
      <c r="I892" s="56" t="n">
        <v>1555</v>
      </c>
      <c r="J892" s="56" t="n">
        <v>1555</v>
      </c>
      <c r="K892" s="56" t="n">
        <v>0</v>
      </c>
      <c r="L892" s="55" t="n">
        <v>50</v>
      </c>
      <c r="M892" s="15" t="n">
        <f aca="false" ca="false" dt2D="false" dtr="false" t="normal">SUM(N892:R892)</f>
        <v>7272657.260000001</v>
      </c>
      <c r="N892" s="15" t="n"/>
      <c r="O892" s="15" t="n"/>
      <c r="P892" s="15" t="n"/>
      <c r="Q892" s="15" t="n">
        <v>1261458.53</v>
      </c>
      <c r="R892" s="15" t="n">
        <v>6011198.73</v>
      </c>
      <c r="S892" s="15" t="n"/>
      <c r="T892" s="15" t="n"/>
      <c r="U892" s="15" t="n"/>
      <c r="V892" s="15" t="n">
        <f aca="false" ca="false" dt2D="false" dtr="false" t="normal">$M892/($J892+$K892)</f>
        <v>4676.950006430869</v>
      </c>
      <c r="W892" s="15" t="n">
        <f aca="false" ca="false" dt2D="false" dtr="false" t="normal">$M892/($J892+$K892)</f>
        <v>4676.950006430869</v>
      </c>
      <c r="X892" s="12" t="n">
        <v>2027</v>
      </c>
      <c r="Y892" s="15" t="n"/>
      <c r="Z892" s="28" t="n">
        <f aca="false" ca="false" dt2D="false" dtr="false" t="normal">AC892-R892</f>
        <v>1103859.2700000005</v>
      </c>
      <c r="AA892" s="30" t="n">
        <v>1024289.93</v>
      </c>
      <c r="AB892" s="30" t="n">
        <f aca="false" ca="false" dt2D="false" dtr="false" t="normal">+(J892*12.71+K892*25.41)*12</f>
        <v>237168.60000000003</v>
      </c>
      <c r="AC892" s="30" t="n">
        <f aca="false" ca="false" dt2D="false" dtr="false" t="normal">+(J892*12.71+K892*25.41)*12*30</f>
        <v>7115058.000000001</v>
      </c>
      <c r="AD892" s="33" t="n"/>
    </row>
    <row customHeight="true" ht="12.75" outlineLevel="0" r="893">
      <c r="A893" s="8" t="n">
        <f aca="false" ca="false" dt2D="false" dtr="false" t="normal">A892+1</f>
        <v>850</v>
      </c>
      <c r="B893" s="8" t="n">
        <f aca="false" ca="false" dt2D="false" dtr="false" t="normal">B892+1</f>
        <v>194</v>
      </c>
      <c r="C893" s="54" t="s">
        <v>360</v>
      </c>
      <c r="D893" s="8" t="s">
        <v>554</v>
      </c>
      <c r="E893" s="56" t="s">
        <v>127</v>
      </c>
      <c r="F893" s="12" t="s">
        <v>5</v>
      </c>
      <c r="G893" s="12" t="n">
        <v>5</v>
      </c>
      <c r="H893" s="12" t="n">
        <v>3</v>
      </c>
      <c r="I893" s="56" t="n">
        <v>2779.63</v>
      </c>
      <c r="J893" s="56" t="n">
        <v>2416.53</v>
      </c>
      <c r="K893" s="56" t="n">
        <v>363.1</v>
      </c>
      <c r="L893" s="55" t="n">
        <v>72</v>
      </c>
      <c r="M893" s="15" t="n">
        <f aca="false" ca="false" dt2D="false" dtr="false" t="normal">SUM(N893:R893)</f>
        <v>12607901.35</v>
      </c>
      <c r="N893" s="15" t="n"/>
      <c r="O893" s="15" t="n"/>
      <c r="P893" s="15" t="n"/>
      <c r="Q893" s="15" t="n">
        <v>629964.06</v>
      </c>
      <c r="R893" s="15" t="n">
        <v>11977937.29</v>
      </c>
      <c r="S893" s="15" t="n"/>
      <c r="T893" s="15" t="n"/>
      <c r="U893" s="15" t="n"/>
      <c r="V893" s="15" t="n">
        <f aca="false" ca="false" dt2D="false" dtr="false" t="normal">$M893/($J893+$K893)</f>
        <v>4535.820001223184</v>
      </c>
      <c r="W893" s="15" t="n">
        <f aca="false" ca="false" dt2D="false" dtr="false" t="normal">$M893/($J893+$K893)</f>
        <v>4535.820001223184</v>
      </c>
      <c r="X893" s="12" t="n">
        <v>2027</v>
      </c>
      <c r="Y893" s="15" t="n"/>
      <c r="Z893" s="28" t="n">
        <f aca="false" ca="false" dt2D="false" dtr="false" t="normal">AC893-R893</f>
        <v>2400630.938000003</v>
      </c>
      <c r="AA893" s="30" t="n">
        <v>150678.45</v>
      </c>
      <c r="AB893" s="30" t="n">
        <f aca="false" ca="false" dt2D="false" dtr="false" t="normal">+(J893*12.71+K893*25.41)*12</f>
        <v>479285.60760000005</v>
      </c>
      <c r="AC893" s="30" t="n">
        <f aca="false" ca="false" dt2D="false" dtr="false" t="normal">+(J893*12.71+K893*25.41)*12*30</f>
        <v>14378568.228000002</v>
      </c>
      <c r="AD893" s="33" t="n"/>
    </row>
    <row customHeight="true" ht="12.75" outlineLevel="0" r="894">
      <c r="A894" s="8" t="n">
        <f aca="false" ca="false" dt2D="false" dtr="false" t="normal">A893+1</f>
        <v>851</v>
      </c>
      <c r="B894" s="8" t="n">
        <f aca="false" ca="false" dt2D="false" dtr="false" t="normal">B893+1</f>
        <v>195</v>
      </c>
      <c r="C894" s="54" t="s">
        <v>360</v>
      </c>
      <c r="D894" s="8" t="s">
        <v>555</v>
      </c>
      <c r="E894" s="55" t="n">
        <v>1987</v>
      </c>
      <c r="F894" s="12" t="s">
        <v>5</v>
      </c>
      <c r="G894" s="12" t="n">
        <v>5</v>
      </c>
      <c r="H894" s="12" t="n">
        <v>2</v>
      </c>
      <c r="I894" s="56" t="n">
        <v>2282.8</v>
      </c>
      <c r="J894" s="56" t="n">
        <v>1163.2</v>
      </c>
      <c r="K894" s="56" t="n">
        <v>0</v>
      </c>
      <c r="L894" s="55" t="n">
        <v>52</v>
      </c>
      <c r="M894" s="15" t="n">
        <f aca="false" ca="false" dt2D="false" dtr="false" t="normal">SUM(N894:R894)</f>
        <v>8328798.58</v>
      </c>
      <c r="N894" s="15" t="n"/>
      <c r="O894" s="15" t="n">
        <v>2188491.15</v>
      </c>
      <c r="P894" s="15" t="n"/>
      <c r="Q894" s="15" t="n">
        <v>817969.51</v>
      </c>
      <c r="R894" s="15" t="n">
        <v>5322337.92</v>
      </c>
      <c r="S894" s="15" t="n"/>
      <c r="T894" s="15" t="n"/>
      <c r="U894" s="15" t="n"/>
      <c r="V894" s="15" t="n">
        <f aca="false" ca="false" dt2D="false" dtr="false" t="normal">$M894/($J894+$K894)</f>
        <v>7160.246372077028</v>
      </c>
      <c r="W894" s="15" t="n">
        <f aca="false" ca="false" dt2D="false" dtr="false" t="normal">$M894/($J894+$K894)</f>
        <v>7160.246372077028</v>
      </c>
      <c r="X894" s="12" t="n">
        <v>2027</v>
      </c>
      <c r="Y894" s="15" t="n"/>
      <c r="Z894" s="28" t="n">
        <f aca="false" ca="false" dt2D="false" dtr="false" t="normal">AC894-R894</f>
        <v>0</v>
      </c>
      <c r="AA894" s="112" t="n">
        <v>640558.25</v>
      </c>
      <c r="AB894" s="30" t="n">
        <f aca="false" ca="false" dt2D="false" dtr="false" t="normal">+(J894*12.71+K894*25.41)*12</f>
        <v>177411.26400000002</v>
      </c>
      <c r="AC894" s="30" t="n">
        <f aca="false" ca="false" dt2D="false" dtr="false" t="normal">+(J894*12.71+K894*25.41)*12*30</f>
        <v>5322337.920000001</v>
      </c>
      <c r="AD894" s="33" t="n"/>
    </row>
    <row customHeight="true" ht="12.75" outlineLevel="0" r="895">
      <c r="A895" s="8" t="n">
        <f aca="false" ca="false" dt2D="false" dtr="false" t="normal">A894+1</f>
        <v>852</v>
      </c>
      <c r="B895" s="8" t="s">
        <v>192</v>
      </c>
      <c r="C895" s="54" t="s">
        <v>360</v>
      </c>
      <c r="D895" s="8" t="s">
        <v>367</v>
      </c>
      <c r="E895" s="56" t="s">
        <v>99</v>
      </c>
      <c r="F895" s="12" t="s">
        <v>5</v>
      </c>
      <c r="G895" s="12" t="n">
        <v>4</v>
      </c>
      <c r="H895" s="12" t="n">
        <v>2</v>
      </c>
      <c r="I895" s="56" t="n">
        <v>1312.5</v>
      </c>
      <c r="J895" s="56" t="n">
        <v>1312.5</v>
      </c>
      <c r="K895" s="56" t="n">
        <v>0</v>
      </c>
      <c r="L895" s="55" t="n">
        <v>60</v>
      </c>
      <c r="M895" s="15" t="n">
        <f aca="false" ca="false" dt2D="false" dtr="false" t="normal">SUM(N895:R895)</f>
        <v>11158783.129999999</v>
      </c>
      <c r="N895" s="15" t="n"/>
      <c r="O895" s="15" t="n">
        <v>5076111</v>
      </c>
      <c r="P895" s="15" t="n"/>
      <c r="Q895" s="15" t="n">
        <v>200182.5</v>
      </c>
      <c r="R895" s="15" t="n">
        <v>5882489.63</v>
      </c>
      <c r="S895" s="15" t="n"/>
      <c r="T895" s="15" t="n"/>
      <c r="U895" s="15" t="n"/>
      <c r="V895" s="15" t="n">
        <f aca="false" ca="false" dt2D="false" dtr="false" t="normal">$M895/($J895+$K895)</f>
        <v>8501.930003809523</v>
      </c>
      <c r="W895" s="15" t="n">
        <f aca="false" ca="false" dt2D="false" dtr="false" t="normal">$M895/($J895+$K895)</f>
        <v>8501.930003809523</v>
      </c>
      <c r="X895" s="12" t="n">
        <v>2027</v>
      </c>
      <c r="Y895" s="15" t="n"/>
      <c r="Z895" s="28" t="n">
        <f aca="false" ca="false" dt2D="false" dtr="false" t="normal">AC895-R895</f>
        <v>0</v>
      </c>
      <c r="AA895" s="30" t="n">
        <v>0</v>
      </c>
      <c r="AB895" s="30" t="n">
        <f aca="false" ca="false" dt2D="false" dtr="false" t="normal">+(J895*12.71+K895*25.41)*12</f>
        <v>200182.5</v>
      </c>
      <c r="AC895" s="30" t="n">
        <f aca="false" ca="false" dt2D="false" dtr="false" t="normal">+(J895*12.71+K895*25.41)*12*30-'[7]Лист1'!$AQ$455</f>
        <v>5882489.63</v>
      </c>
      <c r="AD895" s="33" t="n"/>
    </row>
    <row customHeight="true" ht="12.75" outlineLevel="0" r="896">
      <c r="A896" s="8" t="n">
        <f aca="false" ca="false" dt2D="false" dtr="false" t="normal">A895+1</f>
        <v>853</v>
      </c>
      <c r="B896" s="8" t="n">
        <f aca="false" ca="false" dt2D="false" dtr="false" t="normal">B894+1</f>
        <v>196</v>
      </c>
      <c r="C896" s="54" t="s">
        <v>360</v>
      </c>
      <c r="D896" s="106" t="s">
        <v>558</v>
      </c>
      <c r="E896" s="56" t="s">
        <v>99</v>
      </c>
      <c r="F896" s="12" t="s">
        <v>5</v>
      </c>
      <c r="G896" s="12" t="n">
        <v>5</v>
      </c>
      <c r="H896" s="12" t="n">
        <v>2</v>
      </c>
      <c r="I896" s="12" t="n">
        <v>1808.3</v>
      </c>
      <c r="J896" s="12" t="n">
        <v>1648</v>
      </c>
      <c r="K896" s="56" t="n">
        <v>160.3</v>
      </c>
      <c r="L896" s="55" t="n">
        <v>49</v>
      </c>
      <c r="M896" s="15" t="n">
        <f aca="false" ca="false" dt2D="false" dtr="false" t="normal">SUM(N896:R896)</f>
        <v>8457328.68</v>
      </c>
      <c r="N896" s="15" t="n"/>
      <c r="O896" s="15" t="n"/>
      <c r="P896" s="15" t="n"/>
      <c r="Q896" s="15" t="n">
        <v>300231.64</v>
      </c>
      <c r="R896" s="15" t="n">
        <v>8157097.04</v>
      </c>
      <c r="S896" s="15" t="n"/>
      <c r="T896" s="15" t="n"/>
      <c r="U896" s="15" t="n"/>
      <c r="V896" s="15" t="n">
        <f aca="false" ca="false" dt2D="false" dtr="false" t="normal">$M896/($J896+$K896)</f>
        <v>4676.949997234972</v>
      </c>
      <c r="W896" s="15" t="n">
        <f aca="false" ca="false" dt2D="false" dtr="false" t="normal">$M896/($J896+$K896)</f>
        <v>4676.949997234972</v>
      </c>
      <c r="X896" s="12" t="n">
        <v>2027</v>
      </c>
      <c r="Y896" s="15" t="n"/>
      <c r="Z896" s="28" t="n">
        <f aca="false" ca="false" dt2D="false" dtr="false" t="normal">AC896-R896</f>
        <v>836887.1600000011</v>
      </c>
      <c r="AA896" s="30" t="n">
        <v>0</v>
      </c>
      <c r="AB896" s="30" t="n">
        <f aca="false" ca="false" dt2D="false" dtr="false" t="normal">+(J896*12.71+K896*25.41)*12</f>
        <v>300231.63600000006</v>
      </c>
      <c r="AC896" s="30" t="n">
        <f aca="false" ca="false" dt2D="false" dtr="false" t="normal">+(J896*12.71+K896*25.41)*12*30-'[7]Лист1'!$AQ$456</f>
        <v>8993984.200000001</v>
      </c>
      <c r="AD896" s="33" t="n"/>
    </row>
    <row customHeight="true" ht="12.75" outlineLevel="0" r="897">
      <c r="A897" s="8" t="n">
        <f aca="false" ca="false" dt2D="false" dtr="false" t="normal">A896+1</f>
        <v>854</v>
      </c>
      <c r="B897" s="8" t="n">
        <f aca="false" ca="false" dt2D="false" dtr="false" t="normal">B896+1</f>
        <v>197</v>
      </c>
      <c r="C897" s="54" t="s">
        <v>360</v>
      </c>
      <c r="D897" s="106" t="s">
        <v>559</v>
      </c>
      <c r="E897" s="56" t="s">
        <v>143</v>
      </c>
      <c r="F897" s="12" t="s">
        <v>5</v>
      </c>
      <c r="G897" s="12" t="n">
        <v>5</v>
      </c>
      <c r="H897" s="12" t="n">
        <v>3</v>
      </c>
      <c r="I897" s="12" t="n">
        <v>2361.2</v>
      </c>
      <c r="J897" s="12" t="n">
        <v>2361.2</v>
      </c>
      <c r="K897" s="56" t="n">
        <v>0</v>
      </c>
      <c r="L897" s="55" t="n">
        <v>62</v>
      </c>
      <c r="M897" s="15" t="n">
        <f aca="false" ca="false" dt2D="false" dtr="false" t="normal">SUM(N897:R897)</f>
        <v>11043214.34</v>
      </c>
      <c r="N897" s="15" t="n"/>
      <c r="O897" s="15" t="n"/>
      <c r="P897" s="15" t="n"/>
      <c r="Q897" s="15" t="n">
        <v>791123.11</v>
      </c>
      <c r="R897" s="15" t="n">
        <v>10252091.23</v>
      </c>
      <c r="S897" s="15" t="n"/>
      <c r="T897" s="15" t="n"/>
      <c r="U897" s="15" t="n"/>
      <c r="V897" s="15" t="n">
        <f aca="false" ca="false" dt2D="false" dtr="false" t="normal">$M897/($J897+$K897)</f>
        <v>4676.950000000001</v>
      </c>
      <c r="W897" s="15" t="n">
        <f aca="false" ca="false" dt2D="false" dtr="false" t="normal">$M897/($J897+$K897)</f>
        <v>4676.950000000001</v>
      </c>
      <c r="X897" s="12" t="n">
        <v>2027</v>
      </c>
      <c r="Y897" s="15" t="n"/>
      <c r="Z897" s="28" t="n">
        <f aca="false" ca="false" dt2D="false" dtr="false" t="normal">AC897-R897</f>
        <v>551815.4899999984</v>
      </c>
      <c r="AA897" s="30" t="n">
        <v>430992.89</v>
      </c>
      <c r="AB897" s="30" t="n">
        <f aca="false" ca="false" dt2D="false" dtr="false" t="normal">+(J897*12.71+K897*25.41)*12</f>
        <v>360130.224</v>
      </c>
      <c r="AC897" s="30" t="n">
        <f aca="false" ca="false" dt2D="false" dtr="false" t="normal">+(J897*12.71+K897*25.41)*12*30</f>
        <v>10803906.719999999</v>
      </c>
      <c r="AD897" s="33" t="n"/>
    </row>
    <row customHeight="true" ht="12.75" outlineLevel="0" r="898">
      <c r="A898" s="8" t="n">
        <f aca="false" ca="false" dt2D="false" dtr="false" t="normal">A897+1</f>
        <v>855</v>
      </c>
      <c r="B898" s="8" t="s">
        <v>192</v>
      </c>
      <c r="C898" s="54" t="s">
        <v>360</v>
      </c>
      <c r="D898" s="8" t="s">
        <v>369</v>
      </c>
      <c r="E898" s="56" t="s">
        <v>152</v>
      </c>
      <c r="F898" s="12" t="s">
        <v>5</v>
      </c>
      <c r="G898" s="12" t="n">
        <v>4</v>
      </c>
      <c r="H898" s="12" t="n">
        <v>2</v>
      </c>
      <c r="I898" s="56" t="n">
        <v>1304.3</v>
      </c>
      <c r="J898" s="56" t="n">
        <v>1304.3</v>
      </c>
      <c r="K898" s="56" t="n">
        <v>0</v>
      </c>
      <c r="L898" s="55" t="n">
        <v>47</v>
      </c>
      <c r="M898" s="15" t="n">
        <f aca="false" ca="false" dt2D="false" dtr="false" t="normal">SUM(N898:R898)</f>
        <v>2690562.21</v>
      </c>
      <c r="N898" s="15" t="n"/>
      <c r="O898" s="15" t="n"/>
      <c r="P898" s="15" t="n"/>
      <c r="Q898" s="15" t="n">
        <v>198931.84</v>
      </c>
      <c r="R898" s="15" t="n">
        <v>2491630.37</v>
      </c>
      <c r="S898" s="15" t="n"/>
      <c r="T898" s="15" t="n"/>
      <c r="U898" s="15" t="n"/>
      <c r="V898" s="15" t="n">
        <f aca="false" ca="false" dt2D="false" dtr="false" t="normal">$M898/($J898+$K898)</f>
        <v>2062.8399984666103</v>
      </c>
      <c r="W898" s="15" t="n">
        <f aca="false" ca="false" dt2D="false" dtr="false" t="normal">$M898/($J898+$K898)</f>
        <v>2062.8399984666103</v>
      </c>
      <c r="X898" s="12" t="n">
        <v>2027</v>
      </c>
      <c r="Y898" s="15" t="n"/>
      <c r="Z898" s="28" t="n">
        <f aca="false" ca="false" dt2D="false" dtr="false" t="normal">AC898-R898</f>
        <v>381723.6000000001</v>
      </c>
      <c r="AA898" s="30" t="n"/>
      <c r="AB898" s="30" t="n">
        <f aca="false" ca="false" dt2D="false" dtr="false" t="normal">+(J898*12.71+K898*25.41)*12</f>
        <v>198931.836</v>
      </c>
      <c r="AC898" s="30" t="n">
        <f aca="false" ca="false" dt2D="false" dtr="false" t="normal">+(J898*12.71+K898*25.41)*12*30-'[7]Лист1'!$AQ$458</f>
        <v>2873353.97</v>
      </c>
      <c r="AD898" s="33" t="n"/>
    </row>
    <row customHeight="true" ht="12.75" outlineLevel="0" r="899">
      <c r="A899" s="8" t="n">
        <f aca="false" ca="false" dt2D="false" dtr="false" t="normal">A898+1</f>
        <v>856</v>
      </c>
      <c r="B899" s="8" t="s">
        <v>192</v>
      </c>
      <c r="C899" s="54" t="s">
        <v>360</v>
      </c>
      <c r="D899" s="8" t="s">
        <v>371</v>
      </c>
      <c r="E899" s="56" t="s">
        <v>157</v>
      </c>
      <c r="F899" s="12" t="s">
        <v>5</v>
      </c>
      <c r="G899" s="12" t="n">
        <v>4</v>
      </c>
      <c r="H899" s="12" t="n">
        <v>2</v>
      </c>
      <c r="I899" s="56" t="n">
        <v>1415.4</v>
      </c>
      <c r="J899" s="56" t="n">
        <v>1415.4</v>
      </c>
      <c r="K899" s="56" t="n">
        <v>0</v>
      </c>
      <c r="L899" s="55" t="n">
        <v>39</v>
      </c>
      <c r="M899" s="15" t="n">
        <f aca="false" ca="false" dt2D="false" dtr="false" t="normal">SUM(N899:R899)</f>
        <v>2919743.74</v>
      </c>
      <c r="N899" s="15" t="n"/>
      <c r="O899" s="15" t="n"/>
      <c r="P899" s="15" t="n"/>
      <c r="Q899" s="15" t="n">
        <v>215876.81</v>
      </c>
      <c r="R899" s="15" t="n">
        <v>2703866.93</v>
      </c>
      <c r="S899" s="15" t="n"/>
      <c r="T899" s="15" t="n"/>
      <c r="U899" s="15" t="n"/>
      <c r="V899" s="15" t="n">
        <f aca="false" ca="false" dt2D="false" dtr="false" t="normal">$M899/($J899+$K899)</f>
        <v>2062.840002826056</v>
      </c>
      <c r="W899" s="15" t="n">
        <f aca="false" ca="false" dt2D="false" dtr="false" t="normal">$M899/($J899+$K899)</f>
        <v>2062.840002826056</v>
      </c>
      <c r="X899" s="12" t="n">
        <v>2027</v>
      </c>
      <c r="Y899" s="15" t="n"/>
      <c r="Z899" s="28" t="n">
        <f aca="false" ca="false" dt2D="false" dtr="false" t="normal">AC899-R899</f>
        <v>1641211.4600000004</v>
      </c>
      <c r="AA899" s="30" t="n"/>
      <c r="AB899" s="30" t="n">
        <f aca="false" ca="false" dt2D="false" dtr="false" t="normal">+(J899*12.71+K899*25.41)*12</f>
        <v>215876.80800000005</v>
      </c>
      <c r="AC899" s="30" t="n">
        <f aca="false" ca="false" dt2D="false" dtr="false" t="normal">+(J899*12.71+K899*25.41)*12*30-'[7]Лист1'!$AQ$459</f>
        <v>4345078.390000001</v>
      </c>
    </row>
    <row customHeight="true" ht="12.75" outlineLevel="0" r="900">
      <c r="A900" s="8" t="n">
        <f aca="false" ca="false" dt2D="false" dtr="false" t="normal">A899+1</f>
        <v>857</v>
      </c>
      <c r="B900" s="8" t="n">
        <f aca="false" ca="false" dt2D="false" dtr="false" t="normal">B897+1</f>
        <v>198</v>
      </c>
      <c r="C900" s="54" t="s">
        <v>360</v>
      </c>
      <c r="D900" s="8" t="s">
        <v>564</v>
      </c>
      <c r="E900" s="56" t="s">
        <v>274</v>
      </c>
      <c r="F900" s="12" t="s">
        <v>5</v>
      </c>
      <c r="G900" s="12" t="n">
        <v>4</v>
      </c>
      <c r="H900" s="12" t="n">
        <v>2</v>
      </c>
      <c r="I900" s="56" t="n">
        <v>1281.6</v>
      </c>
      <c r="J900" s="56" t="n">
        <v>1223.3</v>
      </c>
      <c r="K900" s="56" t="n">
        <v>58.3</v>
      </c>
      <c r="L900" s="55" t="n">
        <v>50</v>
      </c>
      <c r="M900" s="15" t="n">
        <f aca="false" ca="false" dt2D="false" dtr="false" t="normal">SUM(N900:R900)</f>
        <v>6970186.649999999</v>
      </c>
      <c r="N900" s="15" t="n"/>
      <c r="O900" s="15" t="n">
        <v>1998684.08</v>
      </c>
      <c r="P900" s="15" t="n"/>
      <c r="Q900" s="15" t="n">
        <v>204354.55</v>
      </c>
      <c r="R900" s="15" t="n">
        <v>4767148.02</v>
      </c>
      <c r="S900" s="15" t="n"/>
      <c r="T900" s="15" t="n"/>
      <c r="U900" s="15" t="n"/>
      <c r="V900" s="15" t="n">
        <f aca="false" ca="false" dt2D="false" dtr="false" t="normal">$M900/($J900+$K900)</f>
        <v>5438.659995318352</v>
      </c>
      <c r="W900" s="15" t="n">
        <f aca="false" ca="false" dt2D="false" dtr="false" t="normal">$M900/($J900+$K900)</f>
        <v>5438.659995318352</v>
      </c>
      <c r="X900" s="12" t="n">
        <v>2027</v>
      </c>
      <c r="Y900" s="15" t="n"/>
      <c r="Z900" s="28" t="n">
        <f aca="false" ca="false" dt2D="false" dtr="false" t="normal">AC900-R900</f>
        <v>0</v>
      </c>
      <c r="AA900" s="30" t="n">
        <v>0</v>
      </c>
      <c r="AB900" s="30" t="n">
        <f aca="false" ca="false" dt2D="false" dtr="false" t="normal">+(J900*12.71+K900*25.41)*12</f>
        <v>204354.55199999997</v>
      </c>
      <c r="AC900" s="30" t="n">
        <f aca="false" ca="false" dt2D="false" dtr="false" t="normal">+(J900*12.71+K900*25.41)*12*30-'[7]Лист1'!$AQ$461</f>
        <v>4767148.019999999</v>
      </c>
      <c r="AD900" s="33" t="n"/>
    </row>
    <row customHeight="true" ht="12.75" outlineLevel="0" r="901">
      <c r="A901" s="8" t="n">
        <f aca="false" ca="false" dt2D="false" dtr="false" t="normal">A900+1</f>
        <v>858</v>
      </c>
      <c r="B901" s="8" t="s">
        <v>192</v>
      </c>
      <c r="C901" s="54" t="s">
        <v>565</v>
      </c>
      <c r="D901" s="106" t="s">
        <v>567</v>
      </c>
      <c r="E901" s="56" t="s">
        <v>64</v>
      </c>
      <c r="F901" s="12" t="s">
        <v>5</v>
      </c>
      <c r="G901" s="12" t="n">
        <v>4</v>
      </c>
      <c r="H901" s="12" t="n">
        <v>2</v>
      </c>
      <c r="I901" s="12" t="n">
        <v>1782.2</v>
      </c>
      <c r="J901" s="12" t="n">
        <v>1782.2</v>
      </c>
      <c r="K901" s="56" t="n">
        <v>0</v>
      </c>
      <c r="L901" s="55" t="n">
        <v>51</v>
      </c>
      <c r="M901" s="15" t="n">
        <f aca="false" ca="false" dt2D="false" dtr="false" t="normal">SUM(N901:R901)</f>
        <v>2218126.12</v>
      </c>
      <c r="N901" s="15" t="n"/>
      <c r="O901" s="15" t="n"/>
      <c r="P901" s="15" t="n"/>
      <c r="Q901" s="15" t="n">
        <v>271821.14</v>
      </c>
      <c r="R901" s="15" t="n">
        <v>1946304.98</v>
      </c>
      <c r="S901" s="15" t="n"/>
      <c r="T901" s="15" t="n"/>
      <c r="U901" s="15" t="n"/>
      <c r="V901" s="15" t="n">
        <f aca="false" ca="false" dt2D="false" dtr="false" t="normal">$M901/($J901+$K901)</f>
        <v>1244.6000000000001</v>
      </c>
      <c r="W901" s="15" t="n">
        <f aca="false" ca="false" dt2D="false" dtr="false" t="normal">$M901/($J901+$K901)</f>
        <v>1244.6000000000001</v>
      </c>
      <c r="X901" s="12" t="n">
        <v>2027</v>
      </c>
      <c r="Y901" s="15" t="n"/>
      <c r="Z901" s="28" t="n">
        <f aca="false" ca="false" dt2D="false" dtr="false" t="normal">AC901-R901</f>
        <v>6208329.340000002</v>
      </c>
      <c r="AA901" s="30" t="n">
        <v>0</v>
      </c>
      <c r="AB901" s="30" t="n">
        <f aca="false" ca="false" dt2D="false" dtr="false" t="normal">+(J901*12.71+K901*25.41)*12</f>
        <v>271821.14400000003</v>
      </c>
      <c r="AC901" s="30" t="n">
        <f aca="false" ca="false" dt2D="false" dtr="false" t="normal">+(J901*12.71+K901*25.41)*12*30</f>
        <v>8154634.320000001</v>
      </c>
      <c r="AD901" s="33" t="n"/>
    </row>
    <row customHeight="true" ht="12.75" outlineLevel="0" r="902">
      <c r="A902" s="8" t="n">
        <f aca="false" ca="false" dt2D="false" dtr="false" t="normal">A901+1</f>
        <v>859</v>
      </c>
      <c r="B902" s="8" t="n">
        <f aca="false" ca="false" dt2D="false" dtr="false" t="normal">B900+1</f>
        <v>199</v>
      </c>
      <c r="C902" s="54" t="s">
        <v>556</v>
      </c>
      <c r="D902" s="8" t="s">
        <v>568</v>
      </c>
      <c r="E902" s="56" t="s">
        <v>90</v>
      </c>
      <c r="F902" s="12" t="s">
        <v>5</v>
      </c>
      <c r="G902" s="12" t="n">
        <v>2</v>
      </c>
      <c r="H902" s="12" t="n">
        <v>1</v>
      </c>
      <c r="I902" s="56" t="n">
        <v>382.3</v>
      </c>
      <c r="J902" s="56" t="n">
        <v>363.7</v>
      </c>
      <c r="K902" s="56" t="n">
        <v>18.6</v>
      </c>
      <c r="L902" s="55" t="n">
        <v>9</v>
      </c>
      <c r="M902" s="15" t="n">
        <f aca="false" ca="false" dt2D="false" dtr="false" t="normal">SUM(N902:R902)</f>
        <v>3972026.43</v>
      </c>
      <c r="N902" s="15" t="n"/>
      <c r="O902" s="15" t="n">
        <v>1770667.57</v>
      </c>
      <c r="P902" s="15" t="n"/>
      <c r="Q902" s="15" t="n">
        <v>367067.78</v>
      </c>
      <c r="R902" s="15" t="n">
        <v>1834291.08</v>
      </c>
      <c r="S902" s="15" t="n"/>
      <c r="T902" s="15" t="n"/>
      <c r="U902" s="15" t="n"/>
      <c r="V902" s="15" t="n">
        <f aca="false" ca="false" dt2D="false" dtr="false" t="normal">$M902/($J902+$K902)</f>
        <v>10389.815406748627</v>
      </c>
      <c r="W902" s="15" t="n">
        <f aca="false" ca="false" dt2D="false" dtr="false" t="normal">$M902/($J902+$K902)</f>
        <v>10389.815406748627</v>
      </c>
      <c r="X902" s="12" t="n">
        <v>2027</v>
      </c>
      <c r="Y902" s="15" t="n"/>
      <c r="Z902" s="28" t="n">
        <f aca="false" ca="false" dt2D="false" dtr="false" t="normal">AC902-R902</f>
        <v>0</v>
      </c>
      <c r="AA902" s="30" t="n">
        <v>305924.74</v>
      </c>
      <c r="AB902" s="30" t="n">
        <f aca="false" ca="false" dt2D="false" dtr="false" t="normal">+(J902*12.71+K902*25.41)*12</f>
        <v>61143.03600000001</v>
      </c>
      <c r="AC902" s="30" t="n">
        <f aca="false" ca="false" dt2D="false" dtr="false" t="normal">+(J902*12.71+K902*25.41)*12*30</f>
        <v>1834291.0800000003</v>
      </c>
      <c r="AD902" s="33" t="n"/>
    </row>
    <row customHeight="true" ht="12.75" outlineLevel="0" r="903">
      <c r="A903" s="8" t="n">
        <f aca="false" ca="false" dt2D="false" dtr="false" t="normal">A902+1</f>
        <v>860</v>
      </c>
      <c r="B903" s="8" t="n">
        <f aca="false" ca="false" dt2D="false" dtr="false" t="normal">B902+1</f>
        <v>200</v>
      </c>
      <c r="C903" s="54" t="s">
        <v>556</v>
      </c>
      <c r="D903" s="8" t="s">
        <v>570</v>
      </c>
      <c r="E903" s="56" t="s">
        <v>170</v>
      </c>
      <c r="F903" s="12" t="s">
        <v>5</v>
      </c>
      <c r="G903" s="12" t="n">
        <v>4</v>
      </c>
      <c r="H903" s="12" t="n">
        <v>2</v>
      </c>
      <c r="I903" s="56" t="n">
        <v>1082.5</v>
      </c>
      <c r="J903" s="56" t="n">
        <v>683.7</v>
      </c>
      <c r="K903" s="56" t="n">
        <v>398.8</v>
      </c>
      <c r="L903" s="55" t="n">
        <v>48</v>
      </c>
      <c r="M903" s="15" t="n">
        <f aca="false" ca="false" dt2D="false" dtr="false" t="normal">SUM(N903:R903)</f>
        <v>9426604.85</v>
      </c>
      <c r="N903" s="15" t="n"/>
      <c r="O903" s="15" t="n">
        <v>1590644.48</v>
      </c>
      <c r="P903" s="15" t="n"/>
      <c r="Q903" s="15" t="n">
        <v>1059559.77</v>
      </c>
      <c r="R903" s="15" t="n">
        <v>6776400.6</v>
      </c>
      <c r="S903" s="15" t="n"/>
      <c r="T903" s="15" t="n"/>
      <c r="U903" s="15" t="n"/>
      <c r="V903" s="15" t="n">
        <f aca="false" ca="false" dt2D="false" dtr="false" t="normal">$M903/($J903+$K903)</f>
        <v>8708.18</v>
      </c>
      <c r="W903" s="15" t="n">
        <f aca="false" ca="false" dt2D="false" dtr="false" t="normal">$M903/($J903+$K903)</f>
        <v>8708.18</v>
      </c>
      <c r="X903" s="12" t="n">
        <v>2027</v>
      </c>
      <c r="Y903" s="15" t="n"/>
      <c r="Z903" s="28" t="n">
        <f aca="false" ca="false" dt2D="false" dtr="false" t="normal">AC903-R903</f>
        <v>0</v>
      </c>
      <c r="AA903" s="30" t="n">
        <v>833679.75</v>
      </c>
      <c r="AB903" s="30" t="n">
        <f aca="false" ca="false" dt2D="false" dtr="false" t="normal">+(J903*12.71+K903*25.41)*12</f>
        <v>225880.02</v>
      </c>
      <c r="AC903" s="30" t="n">
        <f aca="false" ca="false" dt2D="false" dtr="false" t="normal">+(J903*12.71+K903*25.41)*12*30</f>
        <v>6776400.6</v>
      </c>
      <c r="AD903" s="33" t="n"/>
    </row>
    <row customHeight="true" ht="12.75" outlineLevel="0" r="904">
      <c r="A904" s="8" t="n">
        <f aca="false" ca="false" dt2D="false" dtr="false" t="normal">A903+1</f>
        <v>861</v>
      </c>
      <c r="B904" s="8" t="n">
        <f aca="false" ca="false" dt2D="false" dtr="false" t="normal">+B903+1</f>
        <v>201</v>
      </c>
      <c r="C904" s="54" t="s">
        <v>572</v>
      </c>
      <c r="D904" s="106" t="s">
        <v>573</v>
      </c>
      <c r="E904" s="56" t="s">
        <v>274</v>
      </c>
      <c r="F904" s="12" t="s">
        <v>5</v>
      </c>
      <c r="G904" s="12" t="n">
        <v>4</v>
      </c>
      <c r="H904" s="12" t="n">
        <v>2</v>
      </c>
      <c r="I904" s="12" t="n">
        <v>1800.4</v>
      </c>
      <c r="J904" s="12" t="n">
        <v>1800.4</v>
      </c>
      <c r="K904" s="56" t="n">
        <v>0</v>
      </c>
      <c r="L904" s="55" t="n">
        <v>51</v>
      </c>
      <c r="M904" s="15" t="n">
        <f aca="false" ca="false" dt2D="false" dtr="false" t="normal">SUM(N904:R904)</f>
        <v>2315584.46</v>
      </c>
      <c r="N904" s="15" t="n"/>
      <c r="O904" s="15" t="n"/>
      <c r="P904" s="15" t="n"/>
      <c r="Q904" s="15" t="n">
        <v>274597.01</v>
      </c>
      <c r="R904" s="15" t="n">
        <v>2040987.45</v>
      </c>
      <c r="S904" s="15" t="n"/>
      <c r="T904" s="15" t="n"/>
      <c r="U904" s="15" t="n"/>
      <c r="V904" s="15" t="n">
        <f aca="false" ca="false" dt2D="false" dtr="false" t="normal">$M904/($J904+$K904)</f>
        <v>1286.1499999999999</v>
      </c>
      <c r="W904" s="15" t="n">
        <f aca="false" ca="false" dt2D="false" dtr="false" t="normal">$M904/($J904+$K904)</f>
        <v>1286.1499999999999</v>
      </c>
      <c r="X904" s="12" t="n">
        <v>2027</v>
      </c>
      <c r="Y904" s="15" t="n"/>
      <c r="Z904" s="28" t="n">
        <f aca="false" ca="false" dt2D="false" dtr="false" t="normal">AC904-R904</f>
        <v>71712.85000000079</v>
      </c>
      <c r="AA904" s="30" t="n">
        <v>0</v>
      </c>
      <c r="AB904" s="30" t="n">
        <f aca="false" ca="false" dt2D="false" dtr="false" t="normal">+(J904*12.71+K904*25.41)*12</f>
        <v>274597.00800000003</v>
      </c>
      <c r="AC904" s="30" t="n">
        <f aca="false" ca="false" dt2D="false" dtr="false" t="normal">+(J904*12.71+K904*25.41)*12*30-'[6]Лист1'!$AQ$16</f>
        <v>2112700.3000000007</v>
      </c>
      <c r="AD904" s="33" t="n"/>
    </row>
    <row customHeight="true" ht="12.75" outlineLevel="0" r="905">
      <c r="A905" s="8" t="n">
        <f aca="false" ca="false" dt2D="false" dtr="false" t="normal">A904+1</f>
        <v>862</v>
      </c>
      <c r="B905" s="8" t="n">
        <f aca="false" ca="false" dt2D="false" dtr="false" t="normal">+B904+1</f>
        <v>202</v>
      </c>
      <c r="C905" s="54" t="s">
        <v>575</v>
      </c>
      <c r="D905" s="106" t="s">
        <v>576</v>
      </c>
      <c r="E905" s="56" t="s">
        <v>94</v>
      </c>
      <c r="F905" s="12" t="s">
        <v>5</v>
      </c>
      <c r="G905" s="12" t="n">
        <v>5</v>
      </c>
      <c r="H905" s="12" t="n">
        <v>2</v>
      </c>
      <c r="I905" s="12" t="n">
        <v>1668.6</v>
      </c>
      <c r="J905" s="12" t="n">
        <v>1384.9</v>
      </c>
      <c r="K905" s="56" t="n">
        <v>0</v>
      </c>
      <c r="L905" s="55" t="n">
        <v>57</v>
      </c>
      <c r="M905" s="15" t="n">
        <f aca="false" ca="false" dt2D="false" dtr="false" t="normal">SUM(N905:R905)</f>
        <v>2560084.59</v>
      </c>
      <c r="N905" s="15" t="n"/>
      <c r="O905" s="15" t="n"/>
      <c r="P905" s="15" t="n"/>
      <c r="Q905" s="15" t="n">
        <v>1072948.91</v>
      </c>
      <c r="R905" s="15" t="n">
        <v>1487135.68</v>
      </c>
      <c r="S905" s="15" t="n"/>
      <c r="T905" s="15" t="n"/>
      <c r="U905" s="15" t="n"/>
      <c r="V905" s="15" t="n">
        <f aca="false" ca="false" dt2D="false" dtr="false" t="normal">$M905/($J905+$K905)</f>
        <v>1848.5699978337784</v>
      </c>
      <c r="W905" s="15" t="n">
        <f aca="false" ca="false" dt2D="false" dtr="false" t="normal">$M905/($J905+$K905)</f>
        <v>1848.5699978337784</v>
      </c>
      <c r="X905" s="12" t="n">
        <v>2027</v>
      </c>
      <c r="Y905" s="15" t="n"/>
      <c r="Z905" s="28" t="n">
        <f aca="false" ca="false" dt2D="false" dtr="false" t="normal">AC905-R905</f>
        <v>4849612.760000002</v>
      </c>
      <c r="AA905" s="30" t="n">
        <v>861723.96</v>
      </c>
      <c r="AB905" s="30" t="n">
        <f aca="false" ca="false" dt2D="false" dtr="false" t="normal">+(J905*12.71+K905*25.41)*12</f>
        <v>211224.94800000003</v>
      </c>
      <c r="AC905" s="30" t="n">
        <f aca="false" ca="false" dt2D="false" dtr="false" t="normal">+(J905*12.71+K905*25.41)*12*30</f>
        <v>6336748.440000001</v>
      </c>
      <c r="AD905" s="33" t="n"/>
    </row>
    <row customHeight="true" ht="12.75" outlineLevel="0" r="906">
      <c r="A906" s="8" t="n">
        <f aca="false" ca="false" dt2D="false" dtr="false" t="normal">A905+1</f>
        <v>863</v>
      </c>
      <c r="B906" s="8" t="n">
        <f aca="false" ca="false" dt2D="false" dtr="false" t="normal">+B905+1</f>
        <v>203</v>
      </c>
      <c r="C906" s="143" t="s">
        <v>575</v>
      </c>
      <c r="D906" s="144" t="s">
        <v>578</v>
      </c>
      <c r="E906" s="145" t="s">
        <v>152</v>
      </c>
      <c r="F906" s="146" t="s">
        <v>5</v>
      </c>
      <c r="G906" s="146" t="n">
        <v>5</v>
      </c>
      <c r="H906" s="146" t="n">
        <v>2</v>
      </c>
      <c r="I906" s="146" t="n">
        <v>1657.5</v>
      </c>
      <c r="J906" s="146" t="n">
        <v>1371.6</v>
      </c>
      <c r="K906" s="147" t="n">
        <v>0</v>
      </c>
      <c r="L906" s="148" t="n">
        <v>60</v>
      </c>
      <c r="M906" s="149" t="n">
        <f aca="false" ca="false" dt2D="false" dtr="false" t="normal">SUM(N906:R906)</f>
        <v>2535498.61</v>
      </c>
      <c r="N906" s="149" t="n"/>
      <c r="O906" s="149" t="n"/>
      <c r="P906" s="149" t="n"/>
      <c r="Q906" s="149" t="n">
        <v>1135277.14</v>
      </c>
      <c r="R906" s="149" t="n">
        <v>1400221.47</v>
      </c>
      <c r="S906" s="15" t="n"/>
      <c r="T906" s="149" t="n"/>
      <c r="U906" s="149" t="n"/>
      <c r="V906" s="149" t="n">
        <f aca="false" ca="false" dt2D="false" dtr="false" t="normal">$M906/($J906+$K906)</f>
        <v>1848.569998541849</v>
      </c>
      <c r="W906" s="149" t="n">
        <f aca="false" ca="false" dt2D="false" dtr="false" t="normal">$M906/($J906+$K906)</f>
        <v>1848.569998541849</v>
      </c>
      <c r="X906" s="12" t="n">
        <v>2027</v>
      </c>
      <c r="Y906" s="15" t="n"/>
      <c r="Z906" s="28" t="n">
        <f aca="false" ca="false" dt2D="false" dtr="false" t="normal">AC906-R906</f>
        <v>4875671.49</v>
      </c>
      <c r="AA906" s="30" t="n">
        <v>926080.71</v>
      </c>
      <c r="AB906" s="30" t="n">
        <f aca="false" ca="false" dt2D="false" dtr="false" t="normal">+(J906*12.71+K906*25.41)*12</f>
        <v>209196.432</v>
      </c>
      <c r="AC906" s="30" t="n">
        <f aca="false" ca="false" dt2D="false" dtr="false" t="normal">+(J906*12.71+K906*25.41)*12*30</f>
        <v>6275892.96</v>
      </c>
    </row>
    <row customHeight="true" ht="12.75" outlineLevel="0" r="907">
      <c r="A907" s="8" t="n">
        <f aca="false" ca="false" dt2D="false" dtr="false" t="normal">A906+1</f>
        <v>864</v>
      </c>
      <c r="B907" s="8" t="n">
        <f aca="false" ca="false" dt2D="false" dtr="false" t="normal">+B906+1</f>
        <v>204</v>
      </c>
      <c r="C907" s="54" t="s">
        <v>382</v>
      </c>
      <c r="D907" s="8" t="s">
        <v>580</v>
      </c>
      <c r="E907" s="56" t="s">
        <v>131</v>
      </c>
      <c r="F907" s="12" t="s">
        <v>5</v>
      </c>
      <c r="G907" s="12" t="n">
        <v>5</v>
      </c>
      <c r="H907" s="12" t="n">
        <v>4</v>
      </c>
      <c r="I907" s="56" t="n">
        <v>4303</v>
      </c>
      <c r="J907" s="56" t="n">
        <v>4089.7</v>
      </c>
      <c r="K907" s="56" t="n">
        <v>213.3</v>
      </c>
      <c r="L907" s="55" t="n">
        <v>80</v>
      </c>
      <c r="M907" s="15" t="n">
        <f aca="false" ca="false" dt2D="false" dtr="false" t="normal">SUM(N907:R907)</f>
        <v>25140062.34</v>
      </c>
      <c r="N907" s="15" t="n"/>
      <c r="O907" s="15" t="n">
        <v>319316.48</v>
      </c>
      <c r="P907" s="15" t="n"/>
      <c r="Q907" s="15" t="n">
        <v>3716211.34</v>
      </c>
      <c r="R907" s="15" t="n">
        <v>21104534.52</v>
      </c>
      <c r="S907" s="15" t="n"/>
      <c r="T907" s="15" t="n"/>
      <c r="U907" s="15" t="n"/>
      <c r="V907" s="15" t="n">
        <f aca="false" ca="false" dt2D="false" dtr="false" t="normal">$M907/($J907+$K907)</f>
        <v>5842.44999767604</v>
      </c>
      <c r="W907" s="15" t="n">
        <f aca="false" ca="false" dt2D="false" dtr="false" t="normal">$M907/($J907+$K907)</f>
        <v>5842.44999767604</v>
      </c>
      <c r="X907" s="12" t="n">
        <v>2027</v>
      </c>
      <c r="Y907" s="15" t="n"/>
      <c r="Z907" s="28" t="n">
        <f aca="false" ca="false" dt2D="false" dtr="false" t="normal">AC907-R907</f>
        <v>0</v>
      </c>
      <c r="AA907" s="30" t="n">
        <v>3012726.86</v>
      </c>
      <c r="AB907" s="30" t="n">
        <f aca="false" ca="false" dt2D="false" dtr="false" t="normal">+(J907*12.98+K907*25.97)*12</f>
        <v>703484.4839999999</v>
      </c>
      <c r="AC907" s="30" t="n">
        <f aca="false" ca="false" dt2D="false" dtr="false" t="normal">+(J907*12.98+K907*25.97)*12*30</f>
        <v>21104534.52</v>
      </c>
      <c r="AD907" s="33" t="n"/>
    </row>
    <row customHeight="true" ht="12.75" outlineLevel="0" r="908">
      <c r="A908" s="8" t="n">
        <f aca="false" ca="false" dt2D="false" dtr="false" t="normal">A907+1</f>
        <v>865</v>
      </c>
      <c r="B908" s="8" t="n">
        <f aca="false" ca="false" dt2D="false" dtr="false" t="normal">+B907+1</f>
        <v>205</v>
      </c>
      <c r="C908" s="54" t="s">
        <v>382</v>
      </c>
      <c r="D908" s="106" t="s">
        <v>582</v>
      </c>
      <c r="E908" s="56" t="s">
        <v>157</v>
      </c>
      <c r="F908" s="12" t="s">
        <v>5</v>
      </c>
      <c r="G908" s="12" t="n">
        <v>5</v>
      </c>
      <c r="H908" s="12" t="n">
        <v>6</v>
      </c>
      <c r="I908" s="12" t="n">
        <v>2691.5</v>
      </c>
      <c r="J908" s="12" t="n">
        <v>2691.5</v>
      </c>
      <c r="K908" s="56" t="n">
        <v>0</v>
      </c>
      <c r="L908" s="55" t="n">
        <v>110</v>
      </c>
      <c r="M908" s="15" t="n">
        <f aca="false" ca="false" dt2D="false" dtr="false" t="normal">SUM(N908:R908)</f>
        <v>23126336.939999998</v>
      </c>
      <c r="N908" s="15" t="n"/>
      <c r="O908" s="15" t="n">
        <v>7895351.09</v>
      </c>
      <c r="P908" s="15" t="n"/>
      <c r="Q908" s="15" t="n">
        <v>2654144.65</v>
      </c>
      <c r="R908" s="15" t="n">
        <v>12576841.2</v>
      </c>
      <c r="S908" s="15" t="n"/>
      <c r="T908" s="15" t="n"/>
      <c r="U908" s="15" t="n"/>
      <c r="V908" s="15" t="n">
        <f aca="false" ca="false" dt2D="false" dtr="false" t="normal">$M908/($J908+$K908)</f>
        <v>8592.359999999999</v>
      </c>
      <c r="W908" s="15" t="n">
        <f aca="false" ca="false" dt2D="false" dtr="false" t="normal">$M908/($J908+$K908)</f>
        <v>8592.359999999999</v>
      </c>
      <c r="X908" s="12" t="n">
        <v>2027</v>
      </c>
      <c r="Y908" s="15" t="n"/>
      <c r="Z908" s="28" t="n">
        <f aca="false" ca="false" dt2D="false" dtr="false" t="normal">AC908-R908</f>
        <v>0</v>
      </c>
      <c r="AA908" s="30" t="n">
        <v>2234916.61</v>
      </c>
      <c r="AB908" s="30" t="n">
        <f aca="false" ca="false" dt2D="false" dtr="false" t="normal">+(J908*12.98+K908*25.97)*12</f>
        <v>419228.04</v>
      </c>
      <c r="AC908" s="30" t="n">
        <f aca="false" ca="false" dt2D="false" dtr="false" t="normal">+(J908*12.98+K908*25.97)*12*30</f>
        <v>12576841.2</v>
      </c>
      <c r="AD908" s="33" t="n"/>
    </row>
    <row customHeight="true" ht="12.75" outlineLevel="0" r="909">
      <c r="A909" s="8" t="n">
        <f aca="false" ca="false" dt2D="false" dtr="false" t="normal">A908+1</f>
        <v>866</v>
      </c>
      <c r="B909" s="8" t="n">
        <f aca="false" ca="false" dt2D="false" dtr="false" t="normal">+B908+1</f>
        <v>206</v>
      </c>
      <c r="C909" s="54" t="s">
        <v>382</v>
      </c>
      <c r="D909" s="8" t="s">
        <v>584</v>
      </c>
      <c r="E909" s="56" t="s">
        <v>216</v>
      </c>
      <c r="F909" s="12" t="s">
        <v>5</v>
      </c>
      <c r="G909" s="12" t="n">
        <v>4</v>
      </c>
      <c r="H909" s="12" t="n">
        <v>4</v>
      </c>
      <c r="I909" s="56" t="n">
        <v>3840.1</v>
      </c>
      <c r="J909" s="56" t="n">
        <v>3427.4</v>
      </c>
      <c r="K909" s="56" t="n">
        <v>412.7</v>
      </c>
      <c r="L909" s="55" t="n">
        <v>110</v>
      </c>
      <c r="M909" s="15" t="n">
        <f aca="false" ca="false" dt2D="false" dtr="false" t="normal">SUM(N909:R909)</f>
        <v>2068085.8599999999</v>
      </c>
      <c r="N909" s="15" t="n"/>
      <c r="O909" s="15" t="n"/>
      <c r="P909" s="15" t="n"/>
      <c r="Q909" s="15" t="n">
        <v>662465.65</v>
      </c>
      <c r="R909" s="15" t="n">
        <v>1405620.21</v>
      </c>
      <c r="S909" s="15" t="n"/>
      <c r="T909" s="15" t="n"/>
      <c r="U909" s="15" t="n"/>
      <c r="V909" s="15" t="n">
        <f aca="false" ca="false" dt2D="false" dtr="false" t="normal">$M909/($J909+$K909)</f>
        <v>538.5500013020494</v>
      </c>
      <c r="W909" s="15" t="n">
        <f aca="false" ca="false" dt2D="false" dtr="false" t="normal">$M909/($J909+$K909)</f>
        <v>538.5500013020494</v>
      </c>
      <c r="X909" s="12" t="n">
        <v>2027</v>
      </c>
      <c r="Y909" s="15" t="n"/>
      <c r="Z909" s="28" t="n">
        <f aca="false" ca="false" dt2D="false" dtr="false" t="normal">AC909-R909</f>
        <v>15367641.439999998</v>
      </c>
      <c r="AA909" s="30" t="n">
        <v>0</v>
      </c>
      <c r="AB909" s="30" t="n">
        <f aca="false" ca="false" dt2D="false" dtr="false" t="normal">+(J909*12.98+K909*25.97)*12</f>
        <v>662465.652</v>
      </c>
      <c r="AC909" s="30" t="n">
        <f aca="false" ca="false" dt2D="false" dtr="false" t="normal">+(J909*12.98+K909*25.97)*12*30-'[7]Лист1'!$AQ$488</f>
        <v>16773261.649999999</v>
      </c>
      <c r="AD909" s="33" t="n"/>
    </row>
    <row customHeight="true" ht="12.75" outlineLevel="0" r="910">
      <c r="A910" s="8" t="n">
        <f aca="false" ca="false" dt2D="false" dtr="false" t="normal">A909+1</f>
        <v>867</v>
      </c>
      <c r="B910" s="8" t="n">
        <f aca="false" ca="false" dt2D="false" dtr="false" t="normal">+B909+1</f>
        <v>207</v>
      </c>
      <c r="C910" s="54" t="s">
        <v>382</v>
      </c>
      <c r="D910" s="8" t="s">
        <v>586</v>
      </c>
      <c r="E910" s="56" t="s">
        <v>166</v>
      </c>
      <c r="F910" s="12" t="s">
        <v>5</v>
      </c>
      <c r="G910" s="12" t="n">
        <v>4</v>
      </c>
      <c r="H910" s="12" t="n">
        <v>2</v>
      </c>
      <c r="I910" s="56" t="n">
        <v>1193.4</v>
      </c>
      <c r="J910" s="56" t="n">
        <v>1193.4</v>
      </c>
      <c r="K910" s="56" t="n">
        <v>0</v>
      </c>
      <c r="L910" s="55" t="n">
        <v>41</v>
      </c>
      <c r="M910" s="15" t="n">
        <f aca="false" ca="false" dt2D="false" dtr="false" t="normal">SUM(N910:R910)</f>
        <v>6089126.930000001</v>
      </c>
      <c r="N910" s="15" t="n"/>
      <c r="O910" s="15" t="n"/>
      <c r="P910" s="15" t="n"/>
      <c r="Q910" s="15" t="n">
        <v>927823.82</v>
      </c>
      <c r="R910" s="15" t="n">
        <v>5161303.11</v>
      </c>
      <c r="S910" s="15" t="n"/>
      <c r="T910" s="15" t="n"/>
      <c r="U910" s="15" t="n"/>
      <c r="V910" s="15" t="n">
        <f aca="false" ca="false" dt2D="false" dtr="false" t="normal">$M910/($J910+$K910)</f>
        <v>5102.335285738227</v>
      </c>
      <c r="W910" s="15" t="n">
        <f aca="false" ca="false" dt2D="false" dtr="false" t="normal">$M910/($J910+$K910)</f>
        <v>5102.335285738227</v>
      </c>
      <c r="X910" s="12" t="n">
        <v>2027</v>
      </c>
      <c r="Y910" s="15" t="n"/>
      <c r="Z910" s="28" t="n">
        <f aca="false" ca="false" dt2D="false" dtr="false" t="normal">AC910-R910</f>
        <v>299217.93000000063</v>
      </c>
      <c r="AA910" s="30" t="n">
        <v>745806.45</v>
      </c>
      <c r="AB910" s="30" t="n">
        <f aca="false" ca="false" dt2D="false" dtr="false" t="normal">+(J910*12.71+K910*25.41)*12</f>
        <v>182017.36800000002</v>
      </c>
      <c r="AC910" s="30" t="n">
        <f aca="false" ca="false" dt2D="false" dtr="false" t="normal">+(J910*12.71+K910*25.41)*12*30</f>
        <v>5460521.040000001</v>
      </c>
      <c r="AD910" s="33" t="n"/>
    </row>
    <row customHeight="true" ht="12.75" outlineLevel="0" r="911">
      <c r="A911" s="8" t="n">
        <f aca="false" ca="false" dt2D="false" dtr="false" t="normal">A910+1</f>
        <v>868</v>
      </c>
      <c r="B911" s="8" t="n">
        <f aca="false" ca="false" dt2D="false" dtr="false" t="normal">+B910+1</f>
        <v>208</v>
      </c>
      <c r="C911" s="54" t="s">
        <v>382</v>
      </c>
      <c r="D911" s="8" t="s">
        <v>588</v>
      </c>
      <c r="E911" s="56" t="s">
        <v>83</v>
      </c>
      <c r="F911" s="12" t="s">
        <v>5</v>
      </c>
      <c r="G911" s="12" t="n">
        <v>2</v>
      </c>
      <c r="H911" s="12" t="n">
        <v>2</v>
      </c>
      <c r="I911" s="56" t="n">
        <v>769.8</v>
      </c>
      <c r="J911" s="56" t="n">
        <v>769.8</v>
      </c>
      <c r="K911" s="56" t="n">
        <v>0</v>
      </c>
      <c r="L911" s="55" t="n">
        <v>34</v>
      </c>
      <c r="M911" s="15" t="n">
        <f aca="false" ca="false" dt2D="false" dtr="false" t="normal">SUM(N911:R911)</f>
        <v>1699454.7600000002</v>
      </c>
      <c r="N911" s="15" t="n"/>
      <c r="O911" s="15" t="n"/>
      <c r="P911" s="15" t="n"/>
      <c r="Q911" s="15" t="n">
        <v>396069.89</v>
      </c>
      <c r="R911" s="15" t="n">
        <v>1303384.87</v>
      </c>
      <c r="S911" s="15" t="n"/>
      <c r="T911" s="15" t="n"/>
      <c r="U911" s="15" t="n"/>
      <c r="V911" s="15" t="n">
        <f aca="false" ca="false" dt2D="false" dtr="false" t="normal">$M911/($J911+$K911)</f>
        <v>2207.657521434139</v>
      </c>
      <c r="W911" s="15" t="n">
        <f aca="false" ca="false" dt2D="false" dtr="false" t="normal">$M911/($J911+$K911)</f>
        <v>2207.657521434139</v>
      </c>
      <c r="X911" s="12" t="n">
        <v>2027</v>
      </c>
      <c r="Y911" s="15" t="n"/>
      <c r="Z911" s="28" t="n">
        <f aca="false" ca="false" dt2D="false" dtr="false" t="normal">AC911-R911</f>
        <v>2218912.01</v>
      </c>
      <c r="AA911" s="30" t="n">
        <v>278659.99</v>
      </c>
      <c r="AB911" s="30" t="n">
        <f aca="false" ca="false" dt2D="false" dtr="false" t="normal">+(J911*12.71+K911*25.41)*12</f>
        <v>117409.896</v>
      </c>
      <c r="AC911" s="30" t="n">
        <f aca="false" ca="false" dt2D="false" dtr="false" t="normal">+(J911*12.71+K911*25.41)*12*30</f>
        <v>3522296.88</v>
      </c>
      <c r="AD911" s="33" t="n"/>
    </row>
    <row customHeight="true" ht="12.75" outlineLevel="0" r="912">
      <c r="A912" s="8" t="n">
        <f aca="false" ca="false" dt2D="false" dtr="false" t="normal">A911+1</f>
        <v>869</v>
      </c>
      <c r="B912" s="8" t="n">
        <f aca="false" ca="false" dt2D="false" dtr="false" t="normal">+B911+1</f>
        <v>209</v>
      </c>
      <c r="C912" s="54" t="s">
        <v>590</v>
      </c>
      <c r="D912" s="8" t="s">
        <v>591</v>
      </c>
      <c r="E912" s="55" t="s">
        <v>162</v>
      </c>
      <c r="F912" s="12" t="s">
        <v>5</v>
      </c>
      <c r="G912" s="12" t="n">
        <v>2</v>
      </c>
      <c r="H912" s="12" t="n">
        <v>2</v>
      </c>
      <c r="I912" s="56" t="n">
        <v>944.9</v>
      </c>
      <c r="J912" s="56" t="n">
        <v>864.8</v>
      </c>
      <c r="K912" s="56" t="n">
        <v>80.1</v>
      </c>
      <c r="L912" s="55" t="n">
        <v>31</v>
      </c>
      <c r="M912" s="15" t="n">
        <f aca="false" ca="false" dt2D="false" dtr="false" t="normal">SUM(N912:R912)</f>
        <v>441815.67</v>
      </c>
      <c r="N912" s="15" t="n"/>
      <c r="O912" s="15" t="n"/>
      <c r="P912" s="15" t="n"/>
      <c r="Q912" s="15" t="n">
        <v>159663.61</v>
      </c>
      <c r="R912" s="15" t="n">
        <v>282152.06</v>
      </c>
      <c r="S912" s="15" t="n"/>
      <c r="T912" s="15" t="n"/>
      <c r="U912" s="15" t="n"/>
      <c r="V912" s="15" t="n">
        <f aca="false" ca="false" dt2D="false" dtr="false" t="normal">$M912/($J912+$K912)</f>
        <v>467.5792888136311</v>
      </c>
      <c r="W912" s="15" t="n">
        <f aca="false" ca="false" dt2D="false" dtr="false" t="normal">$M912/($J912+$K912)</f>
        <v>467.5792888136311</v>
      </c>
      <c r="X912" s="12" t="n">
        <v>2027</v>
      </c>
      <c r="Y912" s="15" t="n"/>
      <c r="Z912" s="28" t="n">
        <f aca="false" ca="false" dt2D="false" dtr="false" t="normal">AC912-R912</f>
        <v>1540557.6299999994</v>
      </c>
      <c r="AA912" s="30" t="n">
        <v>0</v>
      </c>
      <c r="AB912" s="30" t="n">
        <f aca="false" ca="false" dt2D="false" dtr="false" t="normal">+(J912*12.98+K912*25.97)*12</f>
        <v>159663.612</v>
      </c>
      <c r="AC912" s="30" t="n">
        <f aca="false" ca="false" dt2D="false" dtr="false" t="normal">+(J912*12.98+K912*25.97)*12*30-'[7]Лист1'!$AQ$519</f>
        <v>1822709.6899999995</v>
      </c>
      <c r="AG912" s="57" t="n"/>
    </row>
    <row customHeight="true" ht="12.75" outlineLevel="0" r="913">
      <c r="A913" s="8" t="n">
        <f aca="false" ca="false" dt2D="false" dtr="false" t="normal">A912+1</f>
        <v>870</v>
      </c>
      <c r="B913" s="8" t="n">
        <f aca="false" ca="false" dt2D="false" dtr="false" t="normal">+B912+1</f>
        <v>210</v>
      </c>
      <c r="C913" s="54" t="s">
        <v>389</v>
      </c>
      <c r="D913" s="8" t="s">
        <v>593</v>
      </c>
      <c r="E913" s="56" t="s">
        <v>178</v>
      </c>
      <c r="F913" s="12" t="s">
        <v>5</v>
      </c>
      <c r="G913" s="12" t="n">
        <v>2</v>
      </c>
      <c r="H913" s="12" t="n">
        <v>2</v>
      </c>
      <c r="I913" s="56" t="n">
        <v>783.4</v>
      </c>
      <c r="J913" s="56" t="n">
        <v>783.4</v>
      </c>
      <c r="K913" s="56" t="n">
        <v>0</v>
      </c>
      <c r="L913" s="55" t="n">
        <v>32</v>
      </c>
      <c r="M913" s="15" t="n">
        <f aca="false" ca="false" dt2D="false" dtr="false" t="normal">SUM(N913:R913)</f>
        <v>810271.2100000001</v>
      </c>
      <c r="N913" s="15" t="n"/>
      <c r="O913" s="15" t="n"/>
      <c r="P913" s="15" t="n"/>
      <c r="Q913" s="15" t="n">
        <v>119484.17</v>
      </c>
      <c r="R913" s="15" t="n">
        <v>690787.04</v>
      </c>
      <c r="S913" s="15" t="n"/>
      <c r="T913" s="15" t="n"/>
      <c r="U913" s="15" t="n"/>
      <c r="V913" s="15" t="n">
        <f aca="false" ca="false" dt2D="false" dtr="false" t="normal">$M913/($J913+$K913)</f>
        <v>1034.3007531273936</v>
      </c>
      <c r="W913" s="15" t="n">
        <f aca="false" ca="false" dt2D="false" dtr="false" t="normal">$M913/($J913+$K913)</f>
        <v>1034.3007531273936</v>
      </c>
      <c r="X913" s="12" t="n">
        <v>2027</v>
      </c>
      <c r="Y913" s="15" t="n"/>
      <c r="Z913" s="28" t="n">
        <f aca="false" ca="false" dt2D="false" dtr="false" t="normal">AC913-R913</f>
        <v>1659932.1100000003</v>
      </c>
      <c r="AA913" s="30" t="n">
        <v>0</v>
      </c>
      <c r="AB913" s="30" t="n">
        <f aca="false" ca="false" dt2D="false" dtr="false" t="normal">+(J913*12.71+K913*25.41)*12</f>
        <v>119484.168</v>
      </c>
      <c r="AC913" s="30" t="n">
        <f aca="false" ca="false" dt2D="false" dtr="false" t="normal">+(J913*12.71+K913*25.41)*12*30-'[7]Лист1'!$AQ$495</f>
        <v>2350719.1500000004</v>
      </c>
      <c r="AD913" s="33" t="n"/>
    </row>
    <row customHeight="true" ht="12.75" outlineLevel="0" r="914">
      <c r="A914" s="8" t="n">
        <f aca="false" ca="false" dt2D="false" dtr="false" t="normal">A913+1</f>
        <v>871</v>
      </c>
      <c r="B914" s="8" t="s">
        <v>192</v>
      </c>
      <c r="C914" s="54" t="s">
        <v>389</v>
      </c>
      <c r="D914" s="106" t="s">
        <v>397</v>
      </c>
      <c r="E914" s="56" t="s">
        <v>90</v>
      </c>
      <c r="F914" s="12" t="s">
        <v>5</v>
      </c>
      <c r="G914" s="12" t="n">
        <v>2</v>
      </c>
      <c r="H914" s="12" t="n">
        <v>3</v>
      </c>
      <c r="I914" s="12" t="n">
        <v>1039.5</v>
      </c>
      <c r="J914" s="12" t="n">
        <v>915.4</v>
      </c>
      <c r="K914" s="56" t="n">
        <v>0</v>
      </c>
      <c r="L914" s="55" t="n">
        <v>39</v>
      </c>
      <c r="M914" s="15" t="n">
        <f aca="false" ca="false" dt2D="false" dtr="false" t="normal">SUM(N914:R914)</f>
        <v>3660395.48</v>
      </c>
      <c r="N914" s="15" t="n"/>
      <c r="O914" s="15" t="n"/>
      <c r="P914" s="15" t="n"/>
      <c r="Q914" s="15" t="n">
        <v>142582.7</v>
      </c>
      <c r="R914" s="15" t="n">
        <v>3517812.78</v>
      </c>
      <c r="S914" s="15" t="n"/>
      <c r="T914" s="15" t="n"/>
      <c r="U914" s="15" t="n"/>
      <c r="V914" s="15" t="n">
        <f aca="false" ca="false" dt2D="false" dtr="false" t="normal">$M914/($J914+$K914)</f>
        <v>3998.684159930085</v>
      </c>
      <c r="W914" s="15" t="n">
        <f aca="false" ca="false" dt2D="false" dtr="false" t="normal">$M914/($J914+$K914)</f>
        <v>3998.684159930085</v>
      </c>
      <c r="X914" s="12" t="n">
        <v>2027</v>
      </c>
      <c r="Y914" s="15" t="n"/>
      <c r="Z914" s="28" t="n">
        <f aca="false" ca="false" dt2D="false" dtr="false" t="normal">AC914-R914</f>
        <v>759668.3400000003</v>
      </c>
      <c r="AA914" s="30" t="n">
        <v>0</v>
      </c>
      <c r="AB914" s="30" t="n">
        <f aca="false" ca="false" dt2D="false" dtr="false" t="normal">+(J914*12.98+K914*25.97)*12</f>
        <v>142582.704</v>
      </c>
      <c r="AC914" s="30" t="n">
        <f aca="false" ca="false" dt2D="false" dtr="false" t="normal">+(J914*12.98+K914*25.97)*12*30</f>
        <v>4277481.12</v>
      </c>
      <c r="AD914" s="33" t="n"/>
    </row>
    <row customHeight="true" ht="12.75" outlineLevel="0" r="915">
      <c r="A915" s="8" t="n">
        <f aca="false" ca="false" dt2D="false" dtr="false" t="normal">A914+1</f>
        <v>872</v>
      </c>
      <c r="B915" s="8" t="s">
        <v>192</v>
      </c>
      <c r="C915" s="54" t="s">
        <v>389</v>
      </c>
      <c r="D915" s="8" t="s">
        <v>596</v>
      </c>
      <c r="E915" s="56" t="s">
        <v>122</v>
      </c>
      <c r="F915" s="12" t="s">
        <v>5</v>
      </c>
      <c r="G915" s="12" t="n">
        <v>5</v>
      </c>
      <c r="H915" s="12" t="n">
        <v>4</v>
      </c>
      <c r="I915" s="56" t="n">
        <v>3289.1</v>
      </c>
      <c r="J915" s="56" t="n">
        <v>3117.4</v>
      </c>
      <c r="K915" s="56" t="n">
        <v>171.7</v>
      </c>
      <c r="L915" s="55" t="n">
        <v>147</v>
      </c>
      <c r="M915" s="15" t="n">
        <f aca="false" ca="false" dt2D="false" dtr="false" t="normal">SUM(N915:R915)</f>
        <v>7851476.380000001</v>
      </c>
      <c r="N915" s="15" t="n"/>
      <c r="O915" s="15" t="n"/>
      <c r="P915" s="15" t="n"/>
      <c r="Q915" s="15" t="n">
        <v>539074.81</v>
      </c>
      <c r="R915" s="15" t="n">
        <v>7312401.57</v>
      </c>
      <c r="S915" s="15" t="n"/>
      <c r="T915" s="15" t="n"/>
      <c r="U915" s="15" t="n"/>
      <c r="V915" s="15" t="n">
        <f aca="false" ca="false" dt2D="false" dtr="false" t="normal">$M915/($J915+$K915)</f>
        <v>2387.119996351586</v>
      </c>
      <c r="W915" s="15" t="n">
        <f aca="false" ca="false" dt2D="false" dtr="false" t="normal">$M915/($J915+$K915)</f>
        <v>2387.119996351586</v>
      </c>
      <c r="X915" s="12" t="n">
        <v>2027</v>
      </c>
      <c r="Y915" s="15" t="n"/>
      <c r="Z915" s="28" t="n">
        <f aca="false" ca="false" dt2D="false" dtr="false" t="normal">AC915-R915</f>
        <v>4027941.889999997</v>
      </c>
      <c r="AA915" s="30" t="n">
        <v>0</v>
      </c>
      <c r="AB915" s="30" t="n">
        <f aca="false" ca="false" dt2D="false" dtr="false" t="normal">+(J915*12.98+K915*25.97)*12</f>
        <v>539074.8119999999</v>
      </c>
      <c r="AC915" s="30" t="n">
        <f aca="false" ca="false" dt2D="false" dtr="false" t="normal">+(J915*12.98+K915*25.97)*12*30-'[7]Лист1'!$AQ$504</f>
        <v>11340343.459999997</v>
      </c>
      <c r="AD915" s="33" t="n"/>
    </row>
    <row customHeight="true" ht="12.75" outlineLevel="0" r="916">
      <c r="A916" s="8" t="n">
        <f aca="false" ca="false" dt2D="false" dtr="false" t="normal">A915+1</f>
        <v>873</v>
      </c>
      <c r="B916" s="8" t="n">
        <f aca="false" ca="false" dt2D="false" dtr="false" t="normal">B913+1</f>
        <v>211</v>
      </c>
      <c r="C916" s="54" t="s">
        <v>389</v>
      </c>
      <c r="D916" s="8" t="s">
        <v>598</v>
      </c>
      <c r="E916" s="56" t="s">
        <v>269</v>
      </c>
      <c r="F916" s="12" t="s">
        <v>5</v>
      </c>
      <c r="G916" s="12" t="n">
        <v>5</v>
      </c>
      <c r="H916" s="12" t="n">
        <v>2</v>
      </c>
      <c r="I916" s="56" t="n">
        <v>1696.6</v>
      </c>
      <c r="J916" s="56" t="n">
        <v>1532.2</v>
      </c>
      <c r="K916" s="56" t="n">
        <v>54.3999999999999</v>
      </c>
      <c r="L916" s="55" t="n">
        <v>58</v>
      </c>
      <c r="M916" s="15" t="n">
        <f aca="false" ca="false" dt2D="false" dtr="false" t="normal">SUM(N916:R916)</f>
        <v>5954509.800000001</v>
      </c>
      <c r="N916" s="15" t="n"/>
      <c r="O916" s="15" t="n"/>
      <c r="P916" s="15" t="n"/>
      <c r="Q916" s="15" t="n">
        <v>255608.69</v>
      </c>
      <c r="R916" s="15" t="n">
        <v>5698901.11</v>
      </c>
      <c r="S916" s="15" t="n"/>
      <c r="T916" s="15" t="n"/>
      <c r="U916" s="15" t="n"/>
      <c r="V916" s="15" t="n">
        <f aca="false" ca="false" dt2D="false" dtr="false" t="normal">$M916/($J916+$K916)</f>
        <v>3753.000000000001</v>
      </c>
      <c r="W916" s="15" t="n">
        <f aca="false" ca="false" dt2D="false" dtr="false" t="normal">$M916/($J916+$K916)</f>
        <v>3753.000000000001</v>
      </c>
      <c r="X916" s="12" t="n">
        <v>2027</v>
      </c>
      <c r="Y916" s="15" t="n"/>
      <c r="Z916" s="28" t="n">
        <f aca="false" ca="false" dt2D="false" dtr="false" t="normal">AC916-R916</f>
        <v>1440766.2499999981</v>
      </c>
      <c r="AA916" s="30" t="n">
        <v>0</v>
      </c>
      <c r="AB916" s="30" t="n">
        <f aca="false" ca="false" dt2D="false" dtr="false" t="normal">+(J916*12.98+K916*25.97)*12</f>
        <v>255608.68799999997</v>
      </c>
      <c r="AC916" s="30" t="n">
        <f aca="false" ca="false" dt2D="false" dtr="false" t="normal">+(J916*12.98+K916*25.97)*12*30-'[7]Лист1'!$AQ$505</f>
        <v>7139667.3599999985</v>
      </c>
      <c r="AD916" s="33" t="n"/>
    </row>
    <row customHeight="true" ht="12.75" outlineLevel="0" r="917">
      <c r="A917" s="8" t="n">
        <f aca="false" ca="false" dt2D="false" dtr="false" t="normal">A916+1</f>
        <v>874</v>
      </c>
      <c r="B917" s="8" t="n">
        <f aca="false" ca="false" dt2D="false" dtr="false" t="normal">+B916+1</f>
        <v>212</v>
      </c>
      <c r="C917" s="54" t="s">
        <v>389</v>
      </c>
      <c r="D917" s="8" t="s">
        <v>600</v>
      </c>
      <c r="E917" s="56" t="s">
        <v>228</v>
      </c>
      <c r="F917" s="12" t="s">
        <v>5</v>
      </c>
      <c r="G917" s="12" t="n">
        <v>5</v>
      </c>
      <c r="H917" s="12" t="n">
        <v>4</v>
      </c>
      <c r="I917" s="56" t="n">
        <v>3018.9</v>
      </c>
      <c r="J917" s="56" t="n">
        <v>3018.9</v>
      </c>
      <c r="K917" s="56" t="n">
        <v>0</v>
      </c>
      <c r="L917" s="55" t="n">
        <v>132</v>
      </c>
      <c r="M917" s="15" t="n">
        <f aca="false" ca="false" dt2D="false" dtr="false" t="normal">SUM(N917:R917)</f>
        <v>7206476.58</v>
      </c>
      <c r="N917" s="15" t="n"/>
      <c r="O917" s="15" t="n">
        <v>521168.26</v>
      </c>
      <c r="P917" s="15" t="n"/>
      <c r="Q917" s="15" t="n">
        <v>470223.86</v>
      </c>
      <c r="R917" s="15" t="n">
        <v>6215084.46</v>
      </c>
      <c r="S917" s="15" t="n"/>
      <c r="T917" s="15" t="n"/>
      <c r="U917" s="15" t="n"/>
      <c r="V917" s="15" t="n">
        <f aca="false" ca="false" dt2D="false" dtr="false" t="normal">$M917/($J917+$K917)</f>
        <v>2387.120003974958</v>
      </c>
      <c r="W917" s="15" t="n">
        <f aca="false" ca="false" dt2D="false" dtr="false" t="normal">$M917/($J917+$K917)</f>
        <v>2387.120003974958</v>
      </c>
      <c r="X917" s="12" t="n">
        <v>2027</v>
      </c>
      <c r="Y917" s="15" t="n"/>
      <c r="Z917" s="28" t="n">
        <f aca="false" ca="false" dt2D="false" dtr="false" t="normal">AC917-R917</f>
        <v>0</v>
      </c>
      <c r="AA917" s="30" t="n">
        <v>0</v>
      </c>
      <c r="AB917" s="30" t="n">
        <f aca="false" ca="false" dt2D="false" dtr="false" t="normal">+(J917*12.98+K917*25.97)*12</f>
        <v>470223.864</v>
      </c>
      <c r="AC917" s="30" t="n">
        <f aca="false" ca="false" dt2D="false" dtr="false" t="normal">+(J917*12.98+K917*25.97)*12*30-'[7]Лист1'!$AQ$506</f>
        <v>6215084.46</v>
      </c>
      <c r="AD917" s="33" t="n"/>
    </row>
    <row customHeight="true" ht="26.4500007629395" outlineLevel="0" r="918">
      <c r="A918" s="99" t="n"/>
      <c r="B918" s="150" t="n"/>
      <c r="C918" s="150" t="n"/>
      <c r="D918" s="100" t="s">
        <v>602</v>
      </c>
      <c r="E918" s="99" t="n"/>
      <c r="F918" s="151" t="s"/>
      <c r="G918" s="152" t="s"/>
      <c r="H918" s="153" t="s"/>
      <c r="I918" s="154" t="s"/>
      <c r="J918" s="155" t="s"/>
      <c r="K918" s="156" t="s"/>
      <c r="L918" s="157" t="s"/>
      <c r="M918" s="158" t="s"/>
      <c r="N918" s="159" t="s"/>
      <c r="O918" s="160" t="s"/>
      <c r="P918" s="161" t="s"/>
      <c r="Q918" s="162" t="s"/>
      <c r="R918" s="163" t="s"/>
      <c r="S918" s="164" t="s"/>
      <c r="T918" s="165" t="n"/>
      <c r="U918" s="165" t="n"/>
      <c r="V918" s="166" t="s">
        <v>603</v>
      </c>
      <c r="W918" s="167" t="s"/>
      <c r="X918" s="168" t="s"/>
      <c r="Y918" s="169" t="n"/>
      <c r="Z918" s="170" t="n"/>
    </row>
    <row customHeight="true" ht="33" outlineLevel="0" r="919">
      <c r="A919" s="118" t="n"/>
      <c r="B919" s="118" t="n"/>
      <c r="C919" s="118" t="n"/>
      <c r="D919" s="100" t="n">
        <v>2027</v>
      </c>
      <c r="E919" s="141" t="n"/>
      <c r="F919" s="142" t="n"/>
      <c r="G919" s="142" t="n"/>
      <c r="H919" s="142" t="n"/>
      <c r="I919" s="101" t="n">
        <f aca="false" ca="false" dt2D="false" dtr="false" t="normal">SUM(I955:I957, I960, I964, I971:I973, I975, I980, I985:I988, I990:I991, I994, I999, I1001:I1003, I1005, I1007:I1011, I1016, I1025, I1029, I1033, I1038, I1042, I1044, I1047:I1048, I1050, I1059:I1061, I1078, I1095, I1125, I1127:I1129, I1136, I1153, I1156, I1164, I1183:I1184, I1186, I1190, I1194, I1211, I1219, I1236, I1257, I1275, I1294, I1323, I1325, I1327, I1329, I1334, I1342, I1344:I1345, I1347, I1349, I1352, I1355)</f>
        <v>215908.60999999993</v>
      </c>
      <c r="J919" s="101" t="n">
        <f aca="false" ca="false" dt2D="false" dtr="false" t="normal">SUM(J955:J957, J960, J964, J971:J973, J975, J980, J985:J988, J990:J991, J994, J999, J1001:J1003, J1005, J1007:J1011, J1016, J1025, J1029, J1033, J1038, J1042, J1044, J1047:J1048, J1050, J1059:J1061, J1078, J1095, J1125, J1127:J1129, J1136, J1153, J1156, J1164, J1183:J1184, J1186, J1190, J1194, J1211, J1219, J1236, J1257, J1275, J1294, J1323, J1325, J1327, J1329, J1334, J1342, J1344:J1345, J1347, J1349, J1352, J1355)</f>
        <v>198487.15999999995</v>
      </c>
      <c r="K919" s="101" t="n">
        <f aca="false" ca="false" dt2D="false" dtr="false" t="normal">SUM(K955:K957, K960, K964, K971:K973, K975, K980, K985:K988, K990:K991, K994, K999, K1001:K1003, K1005, K1007:K1011, K1016, K1025, K1029, K1033, K1038, K1042, K1044, K1047:K1048, K1050, K1059:K1061, K1078, K1095, K1125, K1127:K1129, K1136, K1153, K1156, K1164, K1183:K1184, K1186, K1190, K1194, K1211, K1219, K1236, K1257, K1275, K1294, K1323, K1325, K1327, K1329, K1334, K1342, K1344:K1345, K1347, K1349, K1352, K1355)</f>
        <v>13652.78</v>
      </c>
      <c r="L919" s="101" t="n">
        <f aca="false" ca="false" dt2D="false" dtr="false" t="normal">SUM(L955:L957, L960, L964, L971:L973, L975, L980, L985:L988, L990:L991, L994, L999, L1001:L1003, L1005, L1007:L1011, L1016, L1025, L1029, L1033, L1038, L1042, L1044, L1047:L1048, L1050, L1059:L1061, L1078, L1095, L1125, L1127:L1129, L1136, L1153, L1156, L1164, L1183:L1184, L1186, L1190, L1194, L1211, L1219, L1236, L1257, L1275, L1294, L1323, L1325, L1327, L1329, L1334, L1342, L1344:L1345, L1347, L1349, L1352, L1355)</f>
        <v>8546</v>
      </c>
      <c r="M919" s="101" t="n">
        <f aca="false" ca="false" dt2D="false" dtr="false" t="normal">SUM(M920:M1356)</f>
        <v>11019118615.928185</v>
      </c>
      <c r="N919" s="101" t="n">
        <f aca="false" ca="false" dt2D="false" dtr="false" t="normal">SUM(N920:N1356)</f>
        <v>0</v>
      </c>
      <c r="O919" s="101" t="n">
        <f aca="false" ca="false" dt2D="false" dtr="false" t="normal">SUM(O920:O1356)</f>
        <v>0</v>
      </c>
      <c r="P919" s="101" t="n">
        <f aca="false" ca="false" dt2D="false" dtr="false" t="normal">SUM(P920:P1356)</f>
        <v>0</v>
      </c>
      <c r="Q919" s="101" t="n">
        <f aca="false" ca="false" dt2D="false" dtr="false" t="normal">SUM(Q920:Q1356)</f>
        <v>155699418.11120003</v>
      </c>
      <c r="R919" s="101" t="n">
        <f aca="false" ca="false" dt2D="false" dtr="false" t="normal">SUM(R920:R1356)</f>
        <v>0</v>
      </c>
      <c r="S919" s="101" t="n">
        <f aca="false" ca="false" dt2D="false" dtr="false" t="normal">SUM(S920:S1356)</f>
        <v>10863419197.816986</v>
      </c>
      <c r="T919" s="171" t="n"/>
      <c r="U919" s="171" t="n"/>
      <c r="V919" s="172" t="s">
        <v>606</v>
      </c>
      <c r="W919" s="173" t="s">
        <v>607</v>
      </c>
      <c r="X919" s="173" t="s">
        <v>608</v>
      </c>
      <c r="Y919" s="174" t="n"/>
      <c r="Z919" s="174" t="n"/>
      <c r="AA919" s="175" t="n"/>
    </row>
    <row customHeight="true" ht="15" outlineLevel="0" r="920">
      <c r="A920" s="8" t="n">
        <v>1</v>
      </c>
      <c r="B920" s="8" t="s">
        <v>192</v>
      </c>
      <c r="C920" s="106" t="s">
        <v>560</v>
      </c>
      <c r="D920" s="8" t="s">
        <v>561</v>
      </c>
      <c r="E920" s="56" t="s">
        <v>228</v>
      </c>
      <c r="F920" s="12" t="s">
        <v>5</v>
      </c>
      <c r="G920" s="12" t="n">
        <v>2</v>
      </c>
      <c r="H920" s="12" t="n">
        <v>2</v>
      </c>
      <c r="I920" s="56" t="n">
        <v>927.95</v>
      </c>
      <c r="J920" s="56" t="n">
        <v>674.19</v>
      </c>
      <c r="K920" s="56" t="n">
        <v>253.76</v>
      </c>
      <c r="L920" s="55" t="n">
        <v>21</v>
      </c>
      <c r="M920" s="15" t="n">
        <f aca="false" ca="false" dt2D="false" dtr="false" t="normal">SUM(N920:S920)</f>
        <v>1062863.1122846594</v>
      </c>
      <c r="N920" s="15" t="n"/>
      <c r="O920" s="15" t="n"/>
      <c r="P920" s="15" t="n"/>
      <c r="Q920" s="15" t="n">
        <v>180203.958</v>
      </c>
      <c r="R920" s="15" t="n"/>
      <c r="S920" s="15" t="n">
        <f aca="false" ca="false" dt2D="false" dtr="false" t="normal">'Приложение 2'!E920-'Приложение 1'!Q920</f>
        <v>882659.1542846594</v>
      </c>
      <c r="T920" s="176" t="n"/>
      <c r="U920" s="176" t="n"/>
      <c r="V920" s="177" t="n">
        <v>3.96</v>
      </c>
      <c r="W920" s="131" t="n">
        <v>3.17</v>
      </c>
      <c r="X920" s="131" t="n">
        <v>2.64</v>
      </c>
      <c r="Y920" s="131" t="n"/>
      <c r="Z920" s="131" t="n"/>
      <c r="AA920" s="178" t="n">
        <v>2026</v>
      </c>
      <c r="AB920" s="4" t="n"/>
      <c r="AC920" s="4" t="n"/>
    </row>
    <row customHeight="true" ht="15" outlineLevel="0" r="921">
      <c r="A921" s="8" t="n">
        <f aca="false" ca="false" dt2D="false" dtr="false" t="normal">A920+1</f>
        <v>2</v>
      </c>
      <c r="B921" s="8" t="s">
        <v>192</v>
      </c>
      <c r="C921" s="106" t="s">
        <v>560</v>
      </c>
      <c r="D921" s="8" t="s">
        <v>569</v>
      </c>
      <c r="E921" s="56" t="s">
        <v>274</v>
      </c>
      <c r="F921" s="12" t="s">
        <v>5</v>
      </c>
      <c r="G921" s="12" t="n">
        <v>2</v>
      </c>
      <c r="H921" s="12" t="n">
        <v>2</v>
      </c>
      <c r="I921" s="56" t="n">
        <v>719.65</v>
      </c>
      <c r="J921" s="56" t="n">
        <v>719.65</v>
      </c>
      <c r="K921" s="56" t="n">
        <v>0</v>
      </c>
      <c r="L921" s="55" t="n">
        <v>30</v>
      </c>
      <c r="M921" s="15" t="n">
        <f aca="false" ca="false" dt2D="false" dtr="false" t="normal">SUM(N921:S921)</f>
        <v>2476288.9625418056</v>
      </c>
      <c r="N921" s="15" t="n"/>
      <c r="O921" s="15" t="n"/>
      <c r="P921" s="15" t="n"/>
      <c r="Q921" s="15" t="n">
        <v>109761.018</v>
      </c>
      <c r="R921" s="15" t="n"/>
      <c r="S921" s="15" t="n">
        <f aca="false" ca="false" dt2D="false" dtr="false" t="normal">'Приложение 2'!E921-'Приложение 1'!Q921</f>
        <v>2366527.9445418054</v>
      </c>
      <c r="T921" s="176" t="n"/>
      <c r="U921" s="176" t="n"/>
      <c r="V921" s="177" t="n">
        <v>13.7</v>
      </c>
      <c r="W921" s="131" t="n">
        <v>10.96</v>
      </c>
      <c r="X921" s="131" t="n">
        <v>9.13</v>
      </c>
      <c r="Y921" s="131" t="n"/>
      <c r="Z921" s="131" t="n"/>
      <c r="AA921" s="178" t="n">
        <v>2026</v>
      </c>
      <c r="AB921" s="4" t="n"/>
      <c r="AC921" s="4" t="n"/>
    </row>
    <row customHeight="true" ht="15" outlineLevel="0" r="922">
      <c r="A922" s="8" t="n">
        <f aca="false" ca="false" dt2D="false" dtr="false" t="normal">A921+1</f>
        <v>3</v>
      </c>
      <c r="B922" s="8" t="s">
        <v>192</v>
      </c>
      <c r="C922" s="106" t="s">
        <v>560</v>
      </c>
      <c r="D922" s="8" t="s">
        <v>571</v>
      </c>
      <c r="E922" s="56" t="s">
        <v>283</v>
      </c>
      <c r="F922" s="12" t="s">
        <v>5</v>
      </c>
      <c r="G922" s="12" t="n">
        <v>2</v>
      </c>
      <c r="H922" s="12" t="n">
        <v>2</v>
      </c>
      <c r="I922" s="56" t="n">
        <v>728.6</v>
      </c>
      <c r="J922" s="56" t="n">
        <v>728.6</v>
      </c>
      <c r="K922" s="56" t="n">
        <v>0</v>
      </c>
      <c r="L922" s="55" t="n">
        <v>25</v>
      </c>
      <c r="M922" s="15" t="n">
        <f aca="false" ca="false" dt2D="false" dtr="false" t="normal">SUM(N922:S922)</f>
        <v>1771067.8754461627</v>
      </c>
      <c r="N922" s="15" t="n"/>
      <c r="O922" s="15" t="n"/>
      <c r="P922" s="15" t="n"/>
      <c r="Q922" s="15" t="n">
        <v>111126.072</v>
      </c>
      <c r="R922" s="15" t="n"/>
      <c r="S922" s="15" t="n">
        <f aca="false" ca="false" dt2D="false" dtr="false" t="normal">'Приложение 2'!E922-'Приложение 1'!Q922</f>
        <v>1659941.8034461627</v>
      </c>
      <c r="T922" s="176" t="n"/>
      <c r="U922" s="176" t="n"/>
      <c r="V922" s="177" t="n">
        <v>9.49</v>
      </c>
      <c r="W922" s="131" t="n">
        <v>7.59</v>
      </c>
      <c r="X922" s="131" t="n">
        <v>6.33</v>
      </c>
      <c r="Y922" s="131" t="n"/>
      <c r="Z922" s="131" t="n"/>
      <c r="AA922" s="178" t="n">
        <v>2026</v>
      </c>
      <c r="AB922" s="4" t="n"/>
      <c r="AC922" s="4" t="n"/>
      <c r="AG922" s="57" t="n"/>
    </row>
    <row customHeight="true" ht="15" outlineLevel="0" r="923">
      <c r="A923" s="8" t="n">
        <f aca="false" ca="false" dt2D="false" dtr="false" t="normal">A922+1</f>
        <v>4</v>
      </c>
      <c r="B923" s="8" t="s">
        <v>192</v>
      </c>
      <c r="C923" s="106" t="s">
        <v>560</v>
      </c>
      <c r="D923" s="8" t="s">
        <v>574</v>
      </c>
      <c r="E923" s="56" t="s">
        <v>238</v>
      </c>
      <c r="F923" s="12" t="s">
        <v>5</v>
      </c>
      <c r="G923" s="12" t="n">
        <v>2</v>
      </c>
      <c r="H923" s="12" t="n">
        <v>2</v>
      </c>
      <c r="I923" s="56" t="n">
        <v>618.66</v>
      </c>
      <c r="J923" s="56" t="n">
        <v>618.66</v>
      </c>
      <c r="K923" s="56" t="n">
        <v>0</v>
      </c>
      <c r="L923" s="55" t="n">
        <v>30</v>
      </c>
      <c r="M923" s="15" t="n">
        <f aca="false" ca="false" dt2D="false" dtr="false" t="normal">SUM(N923:S923)</f>
        <v>4545894.19051732</v>
      </c>
      <c r="N923" s="15" t="n"/>
      <c r="O923" s="15" t="n"/>
      <c r="P923" s="15" t="n"/>
      <c r="Q923" s="15" t="n">
        <v>94358.0232</v>
      </c>
      <c r="R923" s="15" t="n"/>
      <c r="S923" s="15" t="n">
        <f aca="false" ca="false" dt2D="false" dtr="false" t="normal">'Приложение 2'!E923-'Приложение 1'!Q923</f>
        <v>4451536.167317321</v>
      </c>
      <c r="T923" s="176" t="n"/>
      <c r="U923" s="176" t="n"/>
      <c r="V923" s="177" t="n">
        <v>29.98</v>
      </c>
      <c r="W923" s="131" t="n">
        <v>23.98</v>
      </c>
      <c r="X923" s="131" t="n">
        <v>19.99</v>
      </c>
      <c r="Y923" s="131" t="n"/>
      <c r="Z923" s="131" t="n"/>
      <c r="AA923" s="178" t="n">
        <v>2026</v>
      </c>
      <c r="AB923" s="4" t="n"/>
      <c r="AC923" s="4" t="n"/>
    </row>
    <row customHeight="true" ht="15" outlineLevel="0" r="924">
      <c r="A924" s="8" t="n">
        <f aca="false" ca="false" dt2D="false" dtr="false" t="normal">A923+1</f>
        <v>5</v>
      </c>
      <c r="B924" s="8" t="s">
        <v>192</v>
      </c>
      <c r="C924" s="106" t="s">
        <v>560</v>
      </c>
      <c r="D924" s="8" t="s">
        <v>577</v>
      </c>
      <c r="E924" s="56" t="s">
        <v>452</v>
      </c>
      <c r="F924" s="12" t="s">
        <v>5</v>
      </c>
      <c r="G924" s="12" t="n">
        <v>2</v>
      </c>
      <c r="H924" s="12" t="n">
        <v>2</v>
      </c>
      <c r="I924" s="56" t="n">
        <v>618.62</v>
      </c>
      <c r="J924" s="56" t="n">
        <v>618.62</v>
      </c>
      <c r="K924" s="56" t="n">
        <v>0</v>
      </c>
      <c r="L924" s="55" t="n">
        <v>37</v>
      </c>
      <c r="M924" s="15" t="n">
        <f aca="false" ca="false" dt2D="false" dtr="false" t="normal">SUM(N924:S924)</f>
        <v>2837208.6154775755</v>
      </c>
      <c r="N924" s="15" t="n"/>
      <c r="O924" s="15" t="n"/>
      <c r="P924" s="15" t="n"/>
      <c r="Q924" s="15" t="n">
        <v>94351.9224</v>
      </c>
      <c r="R924" s="15" t="n"/>
      <c r="S924" s="15" t="n">
        <f aca="false" ca="false" dt2D="false" dtr="false" t="normal">'Приложение 2'!E924-'Приложение 1'!Q924</f>
        <v>2742856.6930775754</v>
      </c>
      <c r="T924" s="176" t="n"/>
      <c r="U924" s="176" t="n"/>
      <c r="V924" s="177" t="n">
        <v>18.47</v>
      </c>
      <c r="W924" s="131" t="n">
        <v>14.78</v>
      </c>
      <c r="X924" s="131" t="n">
        <v>12.32</v>
      </c>
      <c r="Y924" s="131" t="n"/>
      <c r="Z924" s="131" t="n"/>
      <c r="AA924" s="178" t="n">
        <v>2026</v>
      </c>
      <c r="AB924" s="4" t="n"/>
      <c r="AC924" s="4" t="n"/>
    </row>
    <row customHeight="true" ht="15" outlineLevel="0" r="925">
      <c r="A925" s="8" t="n">
        <f aca="false" ca="false" dt2D="false" dtr="false" t="normal">A924+1</f>
        <v>6</v>
      </c>
      <c r="B925" s="8" t="s">
        <v>192</v>
      </c>
      <c r="C925" s="106" t="s">
        <v>560</v>
      </c>
      <c r="D925" s="8" t="s">
        <v>581</v>
      </c>
      <c r="E925" s="56" t="s">
        <v>74</v>
      </c>
      <c r="F925" s="12" t="s">
        <v>5</v>
      </c>
      <c r="G925" s="12" t="n">
        <v>2</v>
      </c>
      <c r="H925" s="12" t="n">
        <v>2</v>
      </c>
      <c r="I925" s="56" t="n">
        <v>623.4</v>
      </c>
      <c r="J925" s="56" t="n">
        <v>623.4</v>
      </c>
      <c r="K925" s="56" t="n">
        <v>0</v>
      </c>
      <c r="L925" s="55" t="n">
        <v>27</v>
      </c>
      <c r="M925" s="15" t="n">
        <f aca="false" ca="false" dt2D="false" dtr="false" t="normal">SUM(N925:S925)</f>
        <v>9983278.62082565</v>
      </c>
      <c r="N925" s="15" t="n"/>
      <c r="O925" s="15" t="n"/>
      <c r="P925" s="15" t="n"/>
      <c r="Q925" s="15" t="n">
        <v>95080.968</v>
      </c>
      <c r="R925" s="15" t="n"/>
      <c r="S925" s="15" t="n">
        <f aca="false" ca="false" dt2D="false" dtr="false" t="normal">'Приложение 2'!E925-'Приложение 1'!Q925</f>
        <v>9888197.65282565</v>
      </c>
      <c r="T925" s="176" t="n"/>
      <c r="U925" s="176" t="n"/>
      <c r="V925" s="177" t="n">
        <v>66.09</v>
      </c>
      <c r="W925" s="131" t="n">
        <v>52.87</v>
      </c>
      <c r="X925" s="131" t="n">
        <v>44.06</v>
      </c>
      <c r="Y925" s="131" t="n"/>
      <c r="Z925" s="131" t="n"/>
      <c r="AA925" s="178" t="n">
        <v>2026</v>
      </c>
      <c r="AB925" s="4" t="n"/>
      <c r="AC925" s="4" t="n"/>
    </row>
    <row customHeight="true" ht="15" outlineLevel="0" r="926">
      <c r="A926" s="8" t="n">
        <f aca="false" ca="false" dt2D="false" dtr="false" t="normal">A925+1</f>
        <v>7</v>
      </c>
      <c r="B926" s="8" t="s">
        <v>192</v>
      </c>
      <c r="C926" s="106" t="s">
        <v>560</v>
      </c>
      <c r="D926" s="8" t="s">
        <v>583</v>
      </c>
      <c r="E926" s="56" t="s">
        <v>452</v>
      </c>
      <c r="F926" s="12" t="s">
        <v>5</v>
      </c>
      <c r="G926" s="12" t="n">
        <v>2</v>
      </c>
      <c r="H926" s="12" t="n">
        <v>2</v>
      </c>
      <c r="I926" s="56" t="n">
        <v>624.79</v>
      </c>
      <c r="J926" s="56" t="n">
        <v>624.79</v>
      </c>
      <c r="K926" s="56" t="n">
        <v>0</v>
      </c>
      <c r="L926" s="55" t="n">
        <v>34</v>
      </c>
      <c r="M926" s="15" t="n">
        <f aca="false" ca="false" dt2D="false" dtr="false" t="normal">SUM(N926:S926)</f>
        <v>2149879.2203244558</v>
      </c>
      <c r="N926" s="15" t="n"/>
      <c r="O926" s="15" t="n"/>
      <c r="P926" s="15" t="n"/>
      <c r="Q926" s="15" t="n">
        <v>95292.9708</v>
      </c>
      <c r="R926" s="15" t="n"/>
      <c r="S926" s="15" t="n">
        <f aca="false" ca="false" dt2D="false" dtr="false" t="normal">'Приложение 2'!E926-'Приложение 1'!Q926</f>
        <v>2054586.2495244558</v>
      </c>
      <c r="T926" s="176" t="n"/>
      <c r="U926" s="176" t="n"/>
      <c r="V926" s="177" t="n">
        <v>13.7</v>
      </c>
      <c r="W926" s="131" t="n">
        <v>10.96</v>
      </c>
      <c r="X926" s="131" t="n">
        <v>9.13</v>
      </c>
      <c r="Y926" s="131" t="n"/>
      <c r="Z926" s="131" t="n"/>
      <c r="AA926" s="178" t="n">
        <v>2026</v>
      </c>
      <c r="AB926" s="4" t="n"/>
      <c r="AC926" s="4" t="n"/>
    </row>
    <row customHeight="true" ht="15" outlineLevel="0" r="927">
      <c r="A927" s="8" t="n">
        <f aca="false" ca="false" dt2D="false" dtr="false" t="normal">A926+1</f>
        <v>8</v>
      </c>
      <c r="B927" s="8" t="s">
        <v>192</v>
      </c>
      <c r="C927" s="106" t="s">
        <v>560</v>
      </c>
      <c r="D927" s="8" t="s">
        <v>585</v>
      </c>
      <c r="E927" s="56" t="s">
        <v>336</v>
      </c>
      <c r="F927" s="12" t="s">
        <v>5</v>
      </c>
      <c r="G927" s="12" t="n">
        <v>2</v>
      </c>
      <c r="H927" s="12" t="n">
        <v>2</v>
      </c>
      <c r="I927" s="56" t="n">
        <v>667.89</v>
      </c>
      <c r="J927" s="56" t="n">
        <v>667.89</v>
      </c>
      <c r="K927" s="56" t="n">
        <v>0</v>
      </c>
      <c r="L927" s="55" t="n">
        <v>23</v>
      </c>
      <c r="M927" s="15" t="n">
        <f aca="false" ca="false" dt2D="false" dtr="false" t="normal">SUM(N927:S927)</f>
        <v>4907634.679637628</v>
      </c>
      <c r="N927" s="15" t="n"/>
      <c r="O927" s="15" t="n"/>
      <c r="P927" s="15" t="n"/>
      <c r="Q927" s="15" t="n">
        <v>101866.5828</v>
      </c>
      <c r="R927" s="15" t="n"/>
      <c r="S927" s="15" t="n">
        <f aca="false" ca="false" dt2D="false" dtr="false" t="normal">'Приложение 2'!E927-'Приложение 1'!Q927</f>
        <v>4805768.096837628</v>
      </c>
      <c r="T927" s="176" t="n"/>
      <c r="U927" s="176" t="n"/>
      <c r="V927" s="177" t="n">
        <v>29.98</v>
      </c>
      <c r="W927" s="131" t="n">
        <v>23.98</v>
      </c>
      <c r="X927" s="131" t="n">
        <v>19.99</v>
      </c>
      <c r="Y927" s="131" t="n"/>
      <c r="Z927" s="131" t="n"/>
      <c r="AA927" s="178" t="n">
        <v>2026</v>
      </c>
      <c r="AB927" s="4" t="n"/>
      <c r="AC927" s="4" t="n"/>
    </row>
    <row customHeight="true" ht="15" outlineLevel="0" r="928">
      <c r="A928" s="8" t="n">
        <f aca="false" ca="false" dt2D="false" dtr="false" t="normal">A927+1</f>
        <v>9</v>
      </c>
      <c r="B928" s="8" t="s">
        <v>192</v>
      </c>
      <c r="C928" s="106" t="s">
        <v>560</v>
      </c>
      <c r="D928" s="8" t="s">
        <v>587</v>
      </c>
      <c r="E928" s="56" t="s">
        <v>250</v>
      </c>
      <c r="F928" s="12" t="s">
        <v>5</v>
      </c>
      <c r="G928" s="12" t="n">
        <v>2</v>
      </c>
      <c r="H928" s="12" t="n">
        <v>2</v>
      </c>
      <c r="I928" s="56" t="n">
        <v>652.66</v>
      </c>
      <c r="J928" s="56" t="n">
        <v>652.66</v>
      </c>
      <c r="K928" s="56" t="n">
        <v>0</v>
      </c>
      <c r="L928" s="55" t="n">
        <v>34</v>
      </c>
      <c r="M928" s="15" t="n">
        <f aca="false" ca="false" dt2D="false" dtr="false" t="normal">SUM(N928:S928)</f>
        <v>10451855.349162761</v>
      </c>
      <c r="N928" s="15" t="n"/>
      <c r="O928" s="15" t="n"/>
      <c r="P928" s="15" t="n"/>
      <c r="Q928" s="15" t="n">
        <v>99543.7032</v>
      </c>
      <c r="R928" s="15" t="n"/>
      <c r="S928" s="15" t="n">
        <f aca="false" ca="false" dt2D="false" dtr="false" t="normal">'Приложение 2'!E928-'Приложение 1'!Q928</f>
        <v>10352311.645962762</v>
      </c>
      <c r="T928" s="176" t="n"/>
      <c r="U928" s="176" t="n"/>
      <c r="V928" s="177" t="n">
        <v>66.09</v>
      </c>
      <c r="W928" s="131" t="n">
        <v>52.87</v>
      </c>
      <c r="X928" s="131" t="n">
        <v>44.06</v>
      </c>
      <c r="Y928" s="131" t="n"/>
      <c r="Z928" s="131" t="n"/>
      <c r="AA928" s="178" t="n">
        <v>2026</v>
      </c>
      <c r="AB928" s="4" t="n"/>
      <c r="AC928" s="4" t="n"/>
    </row>
    <row customHeight="true" ht="15" outlineLevel="0" r="929">
      <c r="A929" s="8" t="n">
        <f aca="false" ca="false" dt2D="false" dtr="false" t="normal">A928+1</f>
        <v>10</v>
      </c>
      <c r="B929" s="8" t="s">
        <v>192</v>
      </c>
      <c r="C929" s="106" t="s">
        <v>560</v>
      </c>
      <c r="D929" s="8" t="s">
        <v>589</v>
      </c>
      <c r="E929" s="56" t="s">
        <v>283</v>
      </c>
      <c r="F929" s="12" t="s">
        <v>5</v>
      </c>
      <c r="G929" s="12" t="n">
        <v>2</v>
      </c>
      <c r="H929" s="12" t="n">
        <v>2</v>
      </c>
      <c r="I929" s="56" t="n">
        <v>722.6</v>
      </c>
      <c r="J929" s="56" t="n">
        <v>722.6</v>
      </c>
      <c r="K929" s="56" t="n">
        <v>0</v>
      </c>
      <c r="L929" s="55" t="n">
        <v>29</v>
      </c>
      <c r="M929" s="15" t="n">
        <f aca="false" ca="false" dt2D="false" dtr="false" t="normal">SUM(N929:S929)</f>
        <v>5309642.036122951</v>
      </c>
      <c r="N929" s="15" t="n"/>
      <c r="O929" s="15" t="n"/>
      <c r="P929" s="15" t="n"/>
      <c r="Q929" s="15" t="n">
        <v>110210.952</v>
      </c>
      <c r="R929" s="15" t="n"/>
      <c r="S929" s="15" t="n">
        <f aca="false" ca="false" dt2D="false" dtr="false" t="normal">'Приложение 2'!E929-'Приложение 1'!Q929</f>
        <v>5199431.084122951</v>
      </c>
      <c r="T929" s="176" t="n"/>
      <c r="U929" s="176" t="n"/>
      <c r="V929" s="177" t="n">
        <v>29.98</v>
      </c>
      <c r="W929" s="131" t="n">
        <v>23.98</v>
      </c>
      <c r="X929" s="131" t="n">
        <v>19.99</v>
      </c>
      <c r="Y929" s="131" t="n"/>
      <c r="Z929" s="131" t="n"/>
      <c r="AA929" s="178" t="n">
        <v>2026</v>
      </c>
      <c r="AB929" s="4" t="n"/>
      <c r="AC929" s="4" t="n"/>
    </row>
    <row customHeight="true" ht="15" outlineLevel="0" r="930">
      <c r="A930" s="8" t="n">
        <f aca="false" ca="false" dt2D="false" dtr="false" t="normal">A929+1</f>
        <v>11</v>
      </c>
      <c r="B930" s="8" t="s">
        <v>192</v>
      </c>
      <c r="C930" s="106" t="s">
        <v>560</v>
      </c>
      <c r="D930" s="8" t="s">
        <v>592</v>
      </c>
      <c r="E930" s="56" t="s">
        <v>283</v>
      </c>
      <c r="F930" s="12" t="s">
        <v>5</v>
      </c>
      <c r="G930" s="12" t="n">
        <v>2</v>
      </c>
      <c r="H930" s="12" t="n">
        <v>2</v>
      </c>
      <c r="I930" s="56" t="n">
        <v>653.61</v>
      </c>
      <c r="J930" s="56" t="n">
        <v>653.61</v>
      </c>
      <c r="K930" s="56" t="n">
        <v>0</v>
      </c>
      <c r="L930" s="55" t="n">
        <v>26</v>
      </c>
      <c r="M930" s="15" t="n">
        <f aca="false" ca="false" dt2D="false" dtr="false" t="normal">SUM(N930:S930)</f>
        <v>18122585.386051144</v>
      </c>
      <c r="N930" s="15" t="n"/>
      <c r="O930" s="15" t="n"/>
      <c r="P930" s="15" t="n"/>
      <c r="Q930" s="15" t="n">
        <v>99688.5972</v>
      </c>
      <c r="R930" s="15" t="n"/>
      <c r="S930" s="15" t="n">
        <f aca="false" ca="false" dt2D="false" dtr="false" t="normal">'Приложение 2'!E930-'Приложение 1'!Q930</f>
        <v>18022896.788851146</v>
      </c>
      <c r="T930" s="176" t="n"/>
      <c r="U930" s="176" t="n"/>
      <c r="V930" s="177" t="n">
        <v>114.89</v>
      </c>
      <c r="W930" s="131" t="n">
        <v>91.91</v>
      </c>
      <c r="X930" s="131" t="n">
        <v>76.6</v>
      </c>
      <c r="Y930" s="131" t="n"/>
      <c r="Z930" s="131" t="n"/>
      <c r="AA930" s="178" t="n">
        <v>2026</v>
      </c>
      <c r="AB930" s="4" t="n"/>
      <c r="AC930" s="4" t="n"/>
    </row>
    <row customHeight="true" ht="15" outlineLevel="0" r="931">
      <c r="A931" s="8" t="n">
        <f aca="false" ca="false" dt2D="false" dtr="false" t="normal">A930+1</f>
        <v>12</v>
      </c>
      <c r="B931" s="8" t="s">
        <v>192</v>
      </c>
      <c r="C931" s="106" t="s">
        <v>560</v>
      </c>
      <c r="D931" s="8" t="s">
        <v>594</v>
      </c>
      <c r="E931" s="56" t="s">
        <v>250</v>
      </c>
      <c r="F931" s="12" t="s">
        <v>5</v>
      </c>
      <c r="G931" s="12" t="n">
        <v>2</v>
      </c>
      <c r="H931" s="12" t="n">
        <v>2</v>
      </c>
      <c r="I931" s="56" t="n">
        <v>633.24</v>
      </c>
      <c r="J931" s="56" t="n">
        <v>633.24</v>
      </c>
      <c r="K931" s="56" t="n">
        <v>0</v>
      </c>
      <c r="L931" s="55" t="n">
        <v>30</v>
      </c>
      <c r="M931" s="15" t="n">
        <f aca="false" ca="false" dt2D="false" dtr="false" t="normal">SUM(N931:S931)</f>
        <v>4653027.571207439</v>
      </c>
      <c r="N931" s="15" t="n"/>
      <c r="O931" s="15" t="n"/>
      <c r="P931" s="15" t="n"/>
      <c r="Q931" s="15" t="n">
        <v>96581.7648</v>
      </c>
      <c r="R931" s="15" t="n"/>
      <c r="S931" s="15" t="n">
        <f aca="false" ca="false" dt2D="false" dtr="false" t="normal">'Приложение 2'!E931-'Приложение 1'!Q931</f>
        <v>4556445.806407439</v>
      </c>
      <c r="T931" s="176" t="n"/>
      <c r="U931" s="176" t="n"/>
      <c r="V931" s="177" t="n">
        <v>29.98</v>
      </c>
      <c r="W931" s="131" t="n">
        <v>23.98</v>
      </c>
      <c r="X931" s="131" t="n">
        <v>19.99</v>
      </c>
      <c r="Y931" s="131" t="n"/>
      <c r="Z931" s="131" t="n"/>
      <c r="AA931" s="178" t="n">
        <v>2026</v>
      </c>
      <c r="AB931" s="4" t="n"/>
      <c r="AC931" s="4" t="n"/>
      <c r="AG931" s="57" t="n"/>
    </row>
    <row customHeight="true" ht="15" outlineLevel="0" r="932">
      <c r="A932" s="8" t="n">
        <f aca="false" ca="false" dt2D="false" dtr="false" t="normal">A931+1</f>
        <v>13</v>
      </c>
      <c r="B932" s="8" t="s">
        <v>192</v>
      </c>
      <c r="C932" s="106" t="s">
        <v>560</v>
      </c>
      <c r="D932" s="8" t="s">
        <v>595</v>
      </c>
      <c r="E932" s="56" t="s">
        <v>228</v>
      </c>
      <c r="F932" s="12" t="s">
        <v>5</v>
      </c>
      <c r="G932" s="12" t="n">
        <v>2</v>
      </c>
      <c r="H932" s="12" t="n">
        <v>2</v>
      </c>
      <c r="I932" s="56" t="n">
        <v>721.78</v>
      </c>
      <c r="J932" s="56" t="n">
        <v>721.78</v>
      </c>
      <c r="K932" s="56" t="n">
        <v>0</v>
      </c>
      <c r="L932" s="55" t="n">
        <v>30</v>
      </c>
      <c r="M932" s="15" t="n">
        <f aca="false" ca="false" dt2D="false" dtr="false" t="normal">SUM(N932:S932)</f>
        <v>2483618.2135530054</v>
      </c>
      <c r="N932" s="15" t="n"/>
      <c r="O932" s="15" t="n"/>
      <c r="P932" s="15" t="n"/>
      <c r="Q932" s="15" t="n">
        <v>110085.8856</v>
      </c>
      <c r="R932" s="15" t="n"/>
      <c r="S932" s="15" t="n">
        <f aca="false" ca="false" dt2D="false" dtr="false" t="normal">'Приложение 2'!E932-'Приложение 1'!Q932</f>
        <v>2373532.327953005</v>
      </c>
      <c r="T932" s="176" t="n"/>
      <c r="U932" s="176" t="n"/>
      <c r="V932" s="177" t="n">
        <v>13.7</v>
      </c>
      <c r="W932" s="131" t="n">
        <v>10.96</v>
      </c>
      <c r="X932" s="131" t="n">
        <v>9.13</v>
      </c>
      <c r="Y932" s="131" t="n"/>
      <c r="Z932" s="131" t="n"/>
      <c r="AA932" s="178" t="n">
        <v>2026</v>
      </c>
      <c r="AB932" s="4" t="n"/>
      <c r="AC932" s="4" t="n"/>
    </row>
    <row customHeight="true" ht="15" outlineLevel="0" r="933">
      <c r="A933" s="8" t="n">
        <f aca="false" ca="false" dt2D="false" dtr="false" t="normal">A932+1</f>
        <v>14</v>
      </c>
      <c r="B933" s="8" t="s">
        <v>192</v>
      </c>
      <c r="C933" s="106" t="s">
        <v>560</v>
      </c>
      <c r="D933" s="8" t="s">
        <v>597</v>
      </c>
      <c r="E933" s="56" t="s">
        <v>283</v>
      </c>
      <c r="F933" s="12" t="s">
        <v>5</v>
      </c>
      <c r="G933" s="12" t="n">
        <v>2</v>
      </c>
      <c r="H933" s="12" t="n">
        <v>2</v>
      </c>
      <c r="I933" s="56" t="n">
        <v>674.82</v>
      </c>
      <c r="J933" s="56" t="n">
        <v>564.52</v>
      </c>
      <c r="K933" s="56" t="n">
        <v>110.3</v>
      </c>
      <c r="L933" s="55" t="n">
        <v>22</v>
      </c>
      <c r="M933" s="15" t="n">
        <f aca="false" ca="false" dt2D="false" dtr="false" t="normal">SUM(N933:S933)</f>
        <v>3094961.556200215</v>
      </c>
      <c r="N933" s="15" t="n"/>
      <c r="O933" s="15" t="n"/>
      <c r="P933" s="15" t="n"/>
      <c r="Q933" s="15" t="n">
        <v>119733.2664</v>
      </c>
      <c r="R933" s="15" t="n"/>
      <c r="S933" s="15" t="n">
        <f aca="false" ca="false" dt2D="false" dtr="false" t="normal">'Приложение 2'!E933-'Приложение 1'!Q933</f>
        <v>2975228.289800215</v>
      </c>
      <c r="T933" s="176" t="n"/>
      <c r="U933" s="176" t="n"/>
      <c r="V933" s="177" t="n">
        <v>18.37</v>
      </c>
      <c r="W933" s="131" t="n">
        <v>14.7</v>
      </c>
      <c r="X933" s="131" t="n">
        <v>12.25</v>
      </c>
      <c r="Y933" s="131" t="n"/>
      <c r="Z933" s="131" t="n"/>
      <c r="AA933" s="178" t="n">
        <v>2026</v>
      </c>
      <c r="AB933" s="4" t="n"/>
      <c r="AC933" s="4" t="n"/>
    </row>
    <row customHeight="true" ht="15" outlineLevel="0" r="934">
      <c r="A934" s="8" t="n">
        <f aca="false" ca="false" dt2D="false" dtr="false" t="normal">A933+1</f>
        <v>15</v>
      </c>
      <c r="B934" s="8" t="s">
        <v>192</v>
      </c>
      <c r="C934" s="106" t="s">
        <v>560</v>
      </c>
      <c r="D934" s="8" t="s">
        <v>599</v>
      </c>
      <c r="E934" s="56" t="s">
        <v>90</v>
      </c>
      <c r="F934" s="12" t="s">
        <v>5</v>
      </c>
      <c r="G934" s="12" t="n">
        <v>5</v>
      </c>
      <c r="H934" s="12" t="n">
        <v>8</v>
      </c>
      <c r="I934" s="56" t="n">
        <v>5869.18</v>
      </c>
      <c r="J934" s="56" t="n">
        <v>5817.88</v>
      </c>
      <c r="K934" s="56" t="n">
        <v>51.3000000000002</v>
      </c>
      <c r="L934" s="55" t="n">
        <v>230</v>
      </c>
      <c r="M934" s="15" t="n">
        <f aca="false" ca="false" dt2D="false" dtr="false" t="normal">SUM(N934:S934)</f>
        <v>7959018.9226</v>
      </c>
      <c r="N934" s="15" t="n"/>
      <c r="O934" s="15" t="n"/>
      <c r="P934" s="15" t="n"/>
      <c r="Q934" s="15" t="n">
        <v>902985.4536</v>
      </c>
      <c r="R934" s="15" t="n"/>
      <c r="S934" s="15" t="n">
        <f aca="false" ca="false" dt2D="false" dtr="false" t="normal">'Приложение 2'!E934-'Приложение 1'!Q934</f>
        <v>7056033.4690000005</v>
      </c>
      <c r="T934" s="176" t="n"/>
      <c r="U934" s="176" t="n"/>
      <c r="V934" s="177" t="n">
        <v>5.01</v>
      </c>
      <c r="W934" s="131" t="n">
        <v>4.01</v>
      </c>
      <c r="X934" s="131" t="n">
        <v>3.34</v>
      </c>
      <c r="Y934" s="131" t="n"/>
      <c r="Z934" s="131" t="n"/>
      <c r="AA934" s="178" t="n">
        <v>2026</v>
      </c>
      <c r="AB934" s="4" t="n"/>
      <c r="AC934" s="4" t="n"/>
    </row>
    <row customHeight="true" ht="15" outlineLevel="0" r="935">
      <c r="A935" s="8" t="n">
        <f aca="false" ca="false" dt2D="false" dtr="false" t="normal">A934+1</f>
        <v>16</v>
      </c>
      <c r="B935" s="8" t="s">
        <v>192</v>
      </c>
      <c r="C935" s="106" t="s">
        <v>560</v>
      </c>
      <c r="D935" s="8" t="s">
        <v>601</v>
      </c>
      <c r="E935" s="56" t="s">
        <v>349</v>
      </c>
      <c r="F935" s="12" t="s">
        <v>5</v>
      </c>
      <c r="G935" s="12" t="n">
        <v>2</v>
      </c>
      <c r="H935" s="12" t="n">
        <v>2</v>
      </c>
      <c r="I935" s="56" t="n">
        <v>710.38</v>
      </c>
      <c r="J935" s="56" t="n">
        <v>710.38</v>
      </c>
      <c r="K935" s="56" t="n">
        <v>0</v>
      </c>
      <c r="L935" s="55" t="n">
        <v>35</v>
      </c>
      <c r="M935" s="15" t="n">
        <f aca="false" ca="false" dt2D="false" dtr="false" t="normal">SUM(N935:S935)</f>
        <v>11376197.412034208</v>
      </c>
      <c r="N935" s="15" t="n"/>
      <c r="O935" s="15" t="n"/>
      <c r="P935" s="15" t="n"/>
      <c r="Q935" s="15" t="n">
        <v>108347.1576</v>
      </c>
      <c r="R935" s="15" t="n"/>
      <c r="S935" s="15" t="n">
        <f aca="false" ca="false" dt2D="false" dtr="false" t="normal">'Приложение 2'!E935-'Приложение 1'!Q935</f>
        <v>11267850.254434207</v>
      </c>
      <c r="T935" s="176" t="n"/>
      <c r="U935" s="176" t="n"/>
      <c r="V935" s="177" t="n">
        <v>66.09</v>
      </c>
      <c r="W935" s="131" t="n">
        <v>52.87</v>
      </c>
      <c r="X935" s="131" t="n">
        <v>44.06</v>
      </c>
      <c r="Y935" s="131" t="n"/>
      <c r="Z935" s="131" t="n"/>
      <c r="AA935" s="178" t="n">
        <v>2026</v>
      </c>
      <c r="AB935" s="4" t="n"/>
      <c r="AC935" s="4" t="n"/>
    </row>
    <row customHeight="true" ht="15" outlineLevel="0" r="936">
      <c r="A936" s="8" t="n">
        <f aca="false" ca="false" dt2D="false" dtr="false" t="normal">A935+1</f>
        <v>17</v>
      </c>
      <c r="B936" s="8" t="s">
        <v>192</v>
      </c>
      <c r="C936" s="106" t="s">
        <v>560</v>
      </c>
      <c r="D936" s="8" t="s">
        <v>604</v>
      </c>
      <c r="E936" s="56" t="s">
        <v>238</v>
      </c>
      <c r="F936" s="12" t="s">
        <v>5</v>
      </c>
      <c r="G936" s="12" t="n">
        <v>2</v>
      </c>
      <c r="H936" s="12" t="n">
        <v>2</v>
      </c>
      <c r="I936" s="56" t="n">
        <v>624.35</v>
      </c>
      <c r="J936" s="56" t="n">
        <v>624.35</v>
      </c>
      <c r="K936" s="56" t="n">
        <v>0</v>
      </c>
      <c r="L936" s="55" t="n">
        <v>25</v>
      </c>
      <c r="M936" s="15" t="n">
        <f aca="false" ca="false" dt2D="false" dtr="false" t="normal">SUM(N936:S936)</f>
        <v>2148365.1966413935</v>
      </c>
      <c r="N936" s="15" t="n"/>
      <c r="O936" s="15" t="n"/>
      <c r="P936" s="15" t="n"/>
      <c r="Q936" s="15" t="n">
        <v>95225.862</v>
      </c>
      <c r="R936" s="15" t="n"/>
      <c r="S936" s="15" t="n">
        <f aca="false" ca="false" dt2D="false" dtr="false" t="normal">'Приложение 2'!E936-'Приложение 1'!Q936</f>
        <v>2053139.3346413935</v>
      </c>
      <c r="T936" s="176" t="n"/>
      <c r="U936" s="176" t="n"/>
      <c r="V936" s="177" t="n">
        <v>13.7</v>
      </c>
      <c r="W936" s="131" t="n">
        <v>10.96</v>
      </c>
      <c r="X936" s="131" t="n">
        <v>9.13</v>
      </c>
      <c r="Y936" s="131" t="n"/>
      <c r="Z936" s="131" t="n"/>
      <c r="AA936" s="178" t="n">
        <v>2026</v>
      </c>
      <c r="AB936" s="4" t="n"/>
      <c r="AC936" s="4" t="n"/>
    </row>
    <row customHeight="true" ht="15" outlineLevel="0" r="937">
      <c r="A937" s="8" t="n">
        <f aca="false" ca="false" dt2D="false" dtr="false" t="normal">A936+1</f>
        <v>18</v>
      </c>
      <c r="B937" s="8" t="s">
        <v>192</v>
      </c>
      <c r="C937" s="106" t="s">
        <v>560</v>
      </c>
      <c r="D937" s="8" t="s">
        <v>605</v>
      </c>
      <c r="E937" s="56" t="s">
        <v>238</v>
      </c>
      <c r="F937" s="12" t="s">
        <v>5</v>
      </c>
      <c r="G937" s="12" t="n">
        <v>2</v>
      </c>
      <c r="H937" s="12" t="n">
        <v>2</v>
      </c>
      <c r="I937" s="56" t="n">
        <v>377.4</v>
      </c>
      <c r="J937" s="56" t="n">
        <v>377.4</v>
      </c>
      <c r="K937" s="56" t="n">
        <v>0</v>
      </c>
      <c r="L937" s="55" t="n">
        <v>17</v>
      </c>
      <c r="M937" s="15" t="n">
        <f aca="false" ca="false" dt2D="false" dtr="false" t="normal">SUM(N937:S937)</f>
        <v>1730888.9649239236</v>
      </c>
      <c r="N937" s="15" t="n"/>
      <c r="O937" s="15" t="n"/>
      <c r="P937" s="15" t="n"/>
      <c r="Q937" s="15" t="n">
        <v>57561.048</v>
      </c>
      <c r="R937" s="15" t="n"/>
      <c r="S937" s="15" t="n">
        <f aca="false" ca="false" dt2D="false" dtr="false" t="normal">'Приложение 2'!E937-'Приложение 1'!Q937</f>
        <v>1673327.9169239237</v>
      </c>
      <c r="T937" s="176" t="n"/>
      <c r="U937" s="176" t="n"/>
      <c r="V937" s="177" t="n">
        <v>18.47</v>
      </c>
      <c r="W937" s="131" t="n">
        <v>14.78</v>
      </c>
      <c r="X937" s="131" t="n">
        <v>12.32</v>
      </c>
      <c r="Y937" s="131" t="n"/>
      <c r="Z937" s="131" t="n"/>
      <c r="AA937" s="178" t="n">
        <v>2026</v>
      </c>
      <c r="AB937" s="4" t="n"/>
      <c r="AC937" s="4" t="n"/>
    </row>
    <row customHeight="true" ht="15" outlineLevel="0" r="938">
      <c r="A938" s="8" t="n">
        <f aca="false" ca="false" dt2D="false" dtr="false" t="normal">A937+1</f>
        <v>19</v>
      </c>
      <c r="B938" s="8" t="s">
        <v>192</v>
      </c>
      <c r="C938" s="106" t="s">
        <v>560</v>
      </c>
      <c r="D938" s="8" t="s">
        <v>609</v>
      </c>
      <c r="E938" s="56" t="s">
        <v>231</v>
      </c>
      <c r="F938" s="12" t="s">
        <v>5</v>
      </c>
      <c r="G938" s="12" t="n">
        <v>2</v>
      </c>
      <c r="H938" s="12" t="n">
        <v>2</v>
      </c>
      <c r="I938" s="56" t="n">
        <v>740.46</v>
      </c>
      <c r="J938" s="56" t="n">
        <v>740.46</v>
      </c>
      <c r="K938" s="56" t="n">
        <v>0</v>
      </c>
      <c r="L938" s="55" t="n">
        <v>32</v>
      </c>
      <c r="M938" s="15" t="n">
        <f aca="false" ca="false" dt2D="false" dtr="false" t="normal">SUM(N938:S938)</f>
        <v>16977062.501039937</v>
      </c>
      <c r="N938" s="15" t="n"/>
      <c r="O938" s="15" t="n"/>
      <c r="P938" s="15" t="n"/>
      <c r="Q938" s="15" t="n">
        <v>112934.9592</v>
      </c>
      <c r="R938" s="15" t="n"/>
      <c r="S938" s="15" t="n">
        <f aca="false" ca="false" dt2D="false" dtr="false" t="normal">'Приложение 2'!E938-'Приложение 1'!Q938</f>
        <v>16864127.54183994</v>
      </c>
      <c r="T938" s="176" t="n"/>
      <c r="U938" s="176" t="n"/>
      <c r="V938" s="177" t="n">
        <v>94.9</v>
      </c>
      <c r="W938" s="131" t="n">
        <v>75.92</v>
      </c>
      <c r="X938" s="131" t="n">
        <v>63.26</v>
      </c>
      <c r="Y938" s="131" t="n"/>
      <c r="Z938" s="131" t="n"/>
      <c r="AA938" s="178" t="n">
        <v>2026</v>
      </c>
      <c r="AB938" s="4" t="n"/>
      <c r="AC938" s="4" t="n"/>
    </row>
    <row customHeight="true" ht="15" outlineLevel="0" r="939">
      <c r="A939" s="8" t="n">
        <f aca="false" ca="false" dt2D="false" dtr="false" t="normal">A938+1</f>
        <v>20</v>
      </c>
      <c r="B939" s="8" t="s">
        <v>192</v>
      </c>
      <c r="C939" s="106" t="s">
        <v>560</v>
      </c>
      <c r="D939" s="8" t="s">
        <v>610</v>
      </c>
      <c r="E939" s="56" t="s">
        <v>283</v>
      </c>
      <c r="F939" s="12" t="s">
        <v>5</v>
      </c>
      <c r="G939" s="12" t="n">
        <v>4</v>
      </c>
      <c r="H939" s="12" t="n">
        <v>2</v>
      </c>
      <c r="I939" s="56" t="n">
        <v>1244.71</v>
      </c>
      <c r="J939" s="56" t="n">
        <v>1244.71</v>
      </c>
      <c r="K939" s="56" t="n">
        <v>0</v>
      </c>
      <c r="L939" s="55" t="n">
        <v>39</v>
      </c>
      <c r="M939" s="15" t="n">
        <f aca="false" ca="false" dt2D="false" dtr="false" t="normal">SUM(N939:S939)</f>
        <v>16064472.616193399</v>
      </c>
      <c r="N939" s="15" t="n"/>
      <c r="O939" s="15" t="n"/>
      <c r="P939" s="15" t="n"/>
      <c r="Q939" s="15" t="n">
        <v>189843.1692</v>
      </c>
      <c r="R939" s="15" t="n"/>
      <c r="S939" s="15" t="n">
        <f aca="false" ca="false" dt2D="false" dtr="false" t="normal">'Приложение 2'!E939-'Приложение 1'!Q939</f>
        <v>15874629.4469934</v>
      </c>
      <c r="T939" s="176" t="n"/>
      <c r="U939" s="176" t="n"/>
      <c r="V939" s="177" t="n">
        <v>53.14</v>
      </c>
      <c r="W939" s="131" t="n">
        <v>42.51</v>
      </c>
      <c r="X939" s="131" t="n">
        <v>35.43</v>
      </c>
      <c r="Y939" s="131" t="n"/>
      <c r="Z939" s="131" t="n"/>
      <c r="AA939" s="178" t="n">
        <v>2026</v>
      </c>
      <c r="AB939" s="4" t="n"/>
      <c r="AC939" s="4" t="n"/>
    </row>
    <row customHeight="true" ht="15" outlineLevel="0" r="940">
      <c r="A940" s="8" t="n">
        <f aca="false" ca="false" dt2D="false" dtr="false" t="normal">A939+1</f>
        <v>21</v>
      </c>
      <c r="B940" s="8" t="s">
        <v>192</v>
      </c>
      <c r="C940" s="106" t="s">
        <v>560</v>
      </c>
      <c r="D940" s="8" t="s">
        <v>611</v>
      </c>
      <c r="E940" s="56" t="s">
        <v>283</v>
      </c>
      <c r="F940" s="12" t="s">
        <v>5</v>
      </c>
      <c r="G940" s="12" t="n">
        <v>3</v>
      </c>
      <c r="H940" s="12" t="n">
        <v>4</v>
      </c>
      <c r="I940" s="56" t="n">
        <v>1366.1</v>
      </c>
      <c r="J940" s="56" t="n">
        <v>1214.1</v>
      </c>
      <c r="K940" s="56" t="n">
        <v>152</v>
      </c>
      <c r="L940" s="55" t="n">
        <v>51</v>
      </c>
      <c r="M940" s="15" t="n">
        <f aca="false" ca="false" dt2D="false" dtr="false" t="normal">SUM(N940:S940)</f>
        <v>4700699.439628094</v>
      </c>
      <c r="N940" s="15" t="n"/>
      <c r="O940" s="15" t="n"/>
      <c r="P940" s="15" t="n"/>
      <c r="Q940" s="15" t="n">
        <v>231522.372</v>
      </c>
      <c r="R940" s="15" t="n"/>
      <c r="S940" s="15" t="n">
        <f aca="false" ca="false" dt2D="false" dtr="false" t="normal">'Приложение 2'!E940-'Приложение 1'!Q940</f>
        <v>4469177.067628094</v>
      </c>
      <c r="T940" s="176" t="n"/>
      <c r="U940" s="176" t="n"/>
      <c r="V940" s="177" t="n">
        <v>13.63</v>
      </c>
      <c r="W940" s="131" t="n">
        <v>10.9</v>
      </c>
      <c r="X940" s="131" t="n">
        <v>9.09</v>
      </c>
      <c r="Y940" s="131" t="n"/>
      <c r="Z940" s="131" t="n"/>
      <c r="AA940" s="178" t="n">
        <v>2026</v>
      </c>
      <c r="AB940" s="4" t="n"/>
      <c r="AC940" s="4" t="n"/>
    </row>
    <row customHeight="true" ht="15" outlineLevel="0" r="941">
      <c r="A941" s="8" t="n">
        <f aca="false" ca="false" dt2D="false" dtr="false" t="normal">A940+1</f>
        <v>22</v>
      </c>
      <c r="B941" s="8" t="s">
        <v>192</v>
      </c>
      <c r="C941" s="106" t="s">
        <v>560</v>
      </c>
      <c r="D941" s="8" t="s">
        <v>612</v>
      </c>
      <c r="E941" s="55" t="s">
        <v>250</v>
      </c>
      <c r="F941" s="12" t="s">
        <v>5</v>
      </c>
      <c r="G941" s="12" t="n">
        <v>3</v>
      </c>
      <c r="H941" s="12" t="n">
        <v>2</v>
      </c>
      <c r="I941" s="56" t="n">
        <v>566.29</v>
      </c>
      <c r="J941" s="56" t="n">
        <v>566.29</v>
      </c>
      <c r="K941" s="56" t="n">
        <v>0</v>
      </c>
      <c r="L941" s="55" t="n">
        <v>16</v>
      </c>
      <c r="M941" s="15" t="n">
        <f aca="false" ca="false" dt2D="false" dtr="false" t="normal">SUM(N941:S941)</f>
        <v>1680330.24</v>
      </c>
      <c r="N941" s="15" t="n"/>
      <c r="O941" s="15" t="n"/>
      <c r="P941" s="15" t="n"/>
      <c r="Q941" s="15" t="n"/>
      <c r="R941" s="15" t="n"/>
      <c r="S941" s="15" t="n">
        <v>1680330.24</v>
      </c>
      <c r="T941" s="176" t="n"/>
      <c r="U941" s="176" t="n"/>
      <c r="V941" s="177" t="n">
        <v>12.36</v>
      </c>
      <c r="W941" s="131" t="n">
        <v>9.89</v>
      </c>
      <c r="X941" s="131" t="n">
        <v>8.24</v>
      </c>
      <c r="Y941" s="131" t="n"/>
      <c r="Z941" s="131" t="n"/>
      <c r="AA941" s="178" t="n">
        <v>2025</v>
      </c>
      <c r="AB941" s="4" t="n"/>
      <c r="AC941" s="4" t="n"/>
    </row>
    <row customHeight="true" ht="15" outlineLevel="0" r="942">
      <c r="A942" s="8" t="n">
        <f aca="false" ca="false" dt2D="false" dtr="false" t="normal">A941+1</f>
        <v>23</v>
      </c>
      <c r="B942" s="8" t="s">
        <v>192</v>
      </c>
      <c r="C942" s="106" t="s">
        <v>560</v>
      </c>
      <c r="D942" s="8" t="s">
        <v>613</v>
      </c>
      <c r="E942" s="56" t="s">
        <v>122</v>
      </c>
      <c r="F942" s="12" t="s">
        <v>5</v>
      </c>
      <c r="G942" s="12" t="n">
        <v>4</v>
      </c>
      <c r="H942" s="12" t="n">
        <v>2</v>
      </c>
      <c r="I942" s="56" t="n">
        <v>1407.29</v>
      </c>
      <c r="J942" s="56" t="n">
        <v>1407.29</v>
      </c>
      <c r="K942" s="56" t="n">
        <v>0</v>
      </c>
      <c r="L942" s="55" t="n">
        <v>55</v>
      </c>
      <c r="M942" s="15" t="n">
        <f aca="false" ca="false" dt2D="false" dtr="false" t="normal">SUM(N942:S942)</f>
        <v>3271076.7301999996</v>
      </c>
      <c r="N942" s="15" t="n"/>
      <c r="O942" s="15" t="n"/>
      <c r="P942" s="15" t="n"/>
      <c r="Q942" s="15" t="n">
        <v>214639.8708</v>
      </c>
      <c r="R942" s="15" t="n"/>
      <c r="S942" s="15" t="n">
        <f aca="false" ca="false" dt2D="false" dtr="false" t="normal">'Приложение 2'!E942-'Приложение 1'!Q942</f>
        <v>3056436.8593999995</v>
      </c>
      <c r="T942" s="176" t="n"/>
      <c r="U942" s="176" t="n"/>
      <c r="V942" s="177" t="n">
        <v>9.05</v>
      </c>
      <c r="W942" s="131" t="n">
        <v>7.24</v>
      </c>
      <c r="X942" s="131" t="n">
        <v>6.03</v>
      </c>
      <c r="Y942" s="131" t="n"/>
      <c r="Z942" s="131" t="n"/>
      <c r="AA942" s="178" t="n">
        <v>2026</v>
      </c>
      <c r="AB942" s="4" t="n"/>
      <c r="AC942" s="4" t="n"/>
    </row>
    <row customHeight="true" ht="17.25" outlineLevel="0" r="943">
      <c r="A943" s="8" t="n">
        <f aca="false" ca="false" dt2D="false" dtr="false" t="normal">A942+1</f>
        <v>24</v>
      </c>
      <c r="B943" s="8" t="s">
        <v>192</v>
      </c>
      <c r="C943" s="106" t="s">
        <v>560</v>
      </c>
      <c r="D943" s="8" t="s">
        <v>614</v>
      </c>
      <c r="E943" s="56" t="s">
        <v>238</v>
      </c>
      <c r="F943" s="12" t="s">
        <v>5</v>
      </c>
      <c r="G943" s="12" t="n">
        <v>2</v>
      </c>
      <c r="H943" s="12" t="n">
        <v>2</v>
      </c>
      <c r="I943" s="56" t="n">
        <v>608.58</v>
      </c>
      <c r="J943" s="56" t="n">
        <v>608.58</v>
      </c>
      <c r="K943" s="56" t="n">
        <v>0</v>
      </c>
      <c r="L943" s="55" t="n">
        <v>32</v>
      </c>
      <c r="M943" s="15" t="n">
        <f aca="false" ca="false" dt2D="false" dtr="false" t="normal">SUM(N943:S943)</f>
        <v>1479325.4016456564</v>
      </c>
      <c r="N943" s="15" t="n"/>
      <c r="O943" s="15" t="n"/>
      <c r="P943" s="15" t="n"/>
      <c r="Q943" s="15" t="n">
        <v>92820.6216</v>
      </c>
      <c r="R943" s="15" t="n"/>
      <c r="S943" s="15" t="n">
        <f aca="false" ca="false" dt2D="false" dtr="false" t="normal">'Приложение 2'!E943-'Приложение 1'!Q943</f>
        <v>1386504.7800456565</v>
      </c>
      <c r="T943" s="176" t="n"/>
      <c r="U943" s="176" t="n"/>
      <c r="V943" s="177" t="n">
        <v>9.49</v>
      </c>
      <c r="W943" s="131" t="n">
        <v>7.59</v>
      </c>
      <c r="X943" s="131" t="n">
        <v>6.33</v>
      </c>
      <c r="Y943" s="131" t="n"/>
      <c r="Z943" s="131" t="n"/>
      <c r="AA943" s="178" t="n">
        <v>2026</v>
      </c>
      <c r="AB943" s="4" t="n"/>
      <c r="AC943" s="4" t="n"/>
    </row>
    <row customHeight="true" ht="15" outlineLevel="0" r="944">
      <c r="A944" s="8" t="n">
        <f aca="false" ca="false" dt2D="false" dtr="false" t="normal">A943+1</f>
        <v>25</v>
      </c>
      <c r="B944" s="8" t="s">
        <v>192</v>
      </c>
      <c r="C944" s="106" t="s">
        <v>560</v>
      </c>
      <c r="D944" s="8" t="s">
        <v>615</v>
      </c>
      <c r="E944" s="56" t="s">
        <v>122</v>
      </c>
      <c r="F944" s="12" t="s">
        <v>5</v>
      </c>
      <c r="G944" s="12" t="n">
        <v>2</v>
      </c>
      <c r="H944" s="12" t="n">
        <v>2</v>
      </c>
      <c r="I944" s="56" t="n">
        <v>728.04</v>
      </c>
      <c r="J944" s="56" t="n">
        <v>728.04</v>
      </c>
      <c r="K944" s="56" t="n">
        <v>0</v>
      </c>
      <c r="L944" s="55" t="n">
        <v>31</v>
      </c>
      <c r="M944" s="15" t="n">
        <f aca="false" ca="false" dt2D="false" dtr="false" t="normal">SUM(N944:S944)</f>
        <v>3339047.170172795</v>
      </c>
      <c r="N944" s="15" t="n"/>
      <c r="O944" s="15" t="n"/>
      <c r="P944" s="15" t="n"/>
      <c r="Q944" s="15" t="n">
        <v>111040.6608</v>
      </c>
      <c r="R944" s="15" t="n"/>
      <c r="S944" s="15" t="n">
        <f aca="false" ca="false" dt2D="false" dtr="false" t="normal">'Приложение 2'!E944-'Приложение 1'!Q944</f>
        <v>3228006.509372795</v>
      </c>
      <c r="T944" s="176" t="n"/>
      <c r="U944" s="176" t="n"/>
      <c r="V944" s="177" t="n">
        <v>18.47</v>
      </c>
      <c r="W944" s="131" t="n">
        <v>14.78</v>
      </c>
      <c r="X944" s="131" t="n">
        <v>12.32</v>
      </c>
      <c r="Y944" s="131" t="n"/>
      <c r="Z944" s="131" t="n"/>
      <c r="AA944" s="178" t="n">
        <v>2026</v>
      </c>
      <c r="AB944" s="4" t="n"/>
      <c r="AC944" s="4" t="n"/>
    </row>
    <row customHeight="true" ht="15" outlineLevel="0" r="945">
      <c r="A945" s="8" t="n">
        <f aca="false" ca="false" dt2D="false" dtr="false" t="normal">A944+1</f>
        <v>26</v>
      </c>
      <c r="B945" s="8" t="s">
        <v>192</v>
      </c>
      <c r="C945" s="106" t="s">
        <v>560</v>
      </c>
      <c r="D945" s="8" t="s">
        <v>616</v>
      </c>
      <c r="E945" s="56" t="s">
        <v>228</v>
      </c>
      <c r="F945" s="12" t="s">
        <v>5</v>
      </c>
      <c r="G945" s="12" t="n">
        <v>2</v>
      </c>
      <c r="H945" s="12" t="n">
        <v>2</v>
      </c>
      <c r="I945" s="56" t="n">
        <v>722.01</v>
      </c>
      <c r="J945" s="56" t="n">
        <v>722.01</v>
      </c>
      <c r="K945" s="56" t="n">
        <v>0</v>
      </c>
      <c r="L945" s="55" t="n">
        <v>32</v>
      </c>
      <c r="M945" s="15" t="n">
        <f aca="false" ca="false" dt2D="false" dtr="false" t="normal">SUM(N945:S945)</f>
        <v>9731632.296534184</v>
      </c>
      <c r="N945" s="15" t="n"/>
      <c r="O945" s="15" t="n"/>
      <c r="P945" s="15" t="n"/>
      <c r="Q945" s="15" t="n">
        <v>110120.9652</v>
      </c>
      <c r="R945" s="15" t="n"/>
      <c r="S945" s="15" t="n">
        <f aca="false" ca="false" dt2D="false" dtr="false" t="normal">'Приложение 2'!E945-'Приложение 1'!Q945</f>
        <v>9621511.331334185</v>
      </c>
      <c r="T945" s="176" t="n"/>
      <c r="U945" s="176" t="n"/>
      <c r="V945" s="177" t="n">
        <v>55.53</v>
      </c>
      <c r="W945" s="131" t="n">
        <v>44.42</v>
      </c>
      <c r="X945" s="131" t="n">
        <v>37.02</v>
      </c>
      <c r="Y945" s="131" t="n"/>
      <c r="Z945" s="131" t="n"/>
      <c r="AA945" s="178" t="n">
        <v>2026</v>
      </c>
      <c r="AB945" s="4" t="n"/>
      <c r="AC945" s="4" t="n"/>
    </row>
    <row customHeight="true" ht="15" outlineLevel="0" r="946">
      <c r="A946" s="8" t="n">
        <f aca="false" ca="false" dt2D="false" dtr="false" t="normal">A945+1</f>
        <v>27</v>
      </c>
      <c r="B946" s="8" t="s">
        <v>192</v>
      </c>
      <c r="C946" s="106" t="s">
        <v>3</v>
      </c>
      <c r="D946" s="8" t="s">
        <v>617</v>
      </c>
      <c r="E946" s="56" t="s">
        <v>64</v>
      </c>
      <c r="F946" s="12" t="s">
        <v>5</v>
      </c>
      <c r="G946" s="12" t="n">
        <v>2</v>
      </c>
      <c r="H946" s="12" t="n">
        <v>3</v>
      </c>
      <c r="I946" s="56" t="n">
        <v>916.31</v>
      </c>
      <c r="J946" s="56" t="n">
        <v>870.3</v>
      </c>
      <c r="K946" s="56" t="n">
        <v>46.01</v>
      </c>
      <c r="L946" s="55" t="n">
        <v>43</v>
      </c>
      <c r="M946" s="15" t="n">
        <f aca="false" ca="false" dt2D="false" dtr="false" t="normal">SUM(N946:S946)</f>
        <v>2227349.9930689964</v>
      </c>
      <c r="N946" s="15" t="n"/>
      <c r="O946" s="15" t="n"/>
      <c r="P946" s="15" t="n"/>
      <c r="Q946" s="15" t="n">
        <v>146767.5252</v>
      </c>
      <c r="R946" s="15" t="n"/>
      <c r="S946" s="15" t="n">
        <f aca="false" ca="false" dt2D="false" dtr="false" t="normal">'Приложение 2'!E946-'Приложение 1'!Q946</f>
        <v>2080582.4678689963</v>
      </c>
      <c r="T946" s="176" t="n"/>
      <c r="U946" s="176" t="n"/>
      <c r="V946" s="177" t="n">
        <v>9.46</v>
      </c>
      <c r="W946" s="131" t="n">
        <v>7.57</v>
      </c>
      <c r="X946" s="131" t="n">
        <v>6.31</v>
      </c>
      <c r="Y946" s="131" t="n"/>
      <c r="Z946" s="131" t="n"/>
      <c r="AA946" s="178" t="n">
        <v>2026</v>
      </c>
      <c r="AB946" s="4" t="n"/>
      <c r="AC946" s="4" t="n"/>
    </row>
    <row customHeight="true" ht="15" outlineLevel="0" r="947">
      <c r="A947" s="8" t="n">
        <f aca="false" ca="false" dt2D="false" dtr="false" t="normal">A946+1</f>
        <v>28</v>
      </c>
      <c r="B947" s="8" t="s">
        <v>192</v>
      </c>
      <c r="C947" s="106" t="s">
        <v>3</v>
      </c>
      <c r="D947" s="8" t="s">
        <v>618</v>
      </c>
      <c r="E947" s="56" t="s">
        <v>53</v>
      </c>
      <c r="F947" s="12" t="s">
        <v>5</v>
      </c>
      <c r="G947" s="12" t="n">
        <v>2</v>
      </c>
      <c r="H947" s="12" t="n">
        <v>3</v>
      </c>
      <c r="I947" s="56" t="n">
        <v>1129.37</v>
      </c>
      <c r="J947" s="56" t="n">
        <v>1129.37</v>
      </c>
      <c r="K947" s="56" t="n">
        <v>0</v>
      </c>
      <c r="L947" s="55" t="n">
        <v>43</v>
      </c>
      <c r="M947" s="15" t="n">
        <f aca="false" ca="false" dt2D="false" dtr="false" t="normal">SUM(N947:S947)</f>
        <v>2745252.4382275986</v>
      </c>
      <c r="N947" s="15" t="n"/>
      <c r="O947" s="15" t="n"/>
      <c r="P947" s="15" t="n"/>
      <c r="Q947" s="15" t="n">
        <v>172251.5124</v>
      </c>
      <c r="R947" s="15" t="n"/>
      <c r="S947" s="15" t="n">
        <f aca="false" ca="false" dt2D="false" dtr="false" t="normal">'Приложение 2'!E947-'Приложение 1'!Q947</f>
        <v>2573000.9258275987</v>
      </c>
      <c r="T947" s="176" t="n"/>
      <c r="U947" s="176" t="n"/>
      <c r="V947" s="177" t="n">
        <v>9.49</v>
      </c>
      <c r="W947" s="131" t="n">
        <v>7.59</v>
      </c>
      <c r="X947" s="131" t="n">
        <v>6.33</v>
      </c>
      <c r="Y947" s="131" t="n"/>
      <c r="Z947" s="131" t="n"/>
      <c r="AA947" s="178" t="n">
        <v>2026</v>
      </c>
      <c r="AB947" s="4" t="n"/>
      <c r="AC947" s="4" t="n"/>
    </row>
    <row customHeight="true" ht="15" outlineLevel="0" r="948">
      <c r="A948" s="8" t="n">
        <f aca="false" ca="false" dt2D="false" dtr="false" t="normal">A947+1</f>
        <v>29</v>
      </c>
      <c r="B948" s="8" t="s">
        <v>192</v>
      </c>
      <c r="C948" s="106" t="s">
        <v>3</v>
      </c>
      <c r="D948" s="8" t="s">
        <v>620</v>
      </c>
      <c r="E948" s="56" t="s">
        <v>274</v>
      </c>
      <c r="F948" s="12" t="s">
        <v>5</v>
      </c>
      <c r="G948" s="12" t="n">
        <v>2</v>
      </c>
      <c r="H948" s="12" t="n">
        <v>2</v>
      </c>
      <c r="I948" s="56" t="n">
        <v>730.46</v>
      </c>
      <c r="J948" s="56" t="n">
        <v>635.11</v>
      </c>
      <c r="K948" s="56" t="n">
        <v>95.35</v>
      </c>
      <c r="L948" s="55" t="n">
        <v>28</v>
      </c>
      <c r="M948" s="15" t="n">
        <f aca="false" ca="false" dt2D="false" dtr="false" t="normal">SUM(N948:S948)</f>
        <v>8347617.256266128</v>
      </c>
      <c r="N948" s="15" t="n"/>
      <c r="O948" s="15" t="n"/>
      <c r="P948" s="15" t="n"/>
      <c r="Q948" s="15" t="n">
        <v>125941.0992</v>
      </c>
      <c r="R948" s="15" t="n"/>
      <c r="S948" s="15" t="n">
        <f aca="false" ca="false" dt2D="false" dtr="false" t="normal">'Приложение 2'!E948-'Приложение 1'!Q948</f>
        <v>8221676.157066128</v>
      </c>
      <c r="T948" s="176" t="n"/>
      <c r="U948" s="176" t="n"/>
      <c r="V948" s="177" t="n">
        <v>46.9</v>
      </c>
      <c r="W948" s="131" t="n">
        <v>37.52</v>
      </c>
      <c r="X948" s="131" t="n">
        <v>31.27</v>
      </c>
      <c r="Y948" s="131" t="n"/>
      <c r="Z948" s="131" t="n"/>
      <c r="AA948" s="178" t="n">
        <v>2026</v>
      </c>
      <c r="AB948" s="4" t="n"/>
      <c r="AC948" s="4" t="n"/>
    </row>
    <row customHeight="true" ht="15" outlineLevel="0" r="949">
      <c r="A949" s="8" t="n">
        <f aca="false" ca="false" dt2D="false" dtr="false" t="normal">A948+1</f>
        <v>30</v>
      </c>
      <c r="B949" s="8" t="s">
        <v>192</v>
      </c>
      <c r="C949" s="106" t="s">
        <v>3</v>
      </c>
      <c r="D949" s="8" t="s">
        <v>621</v>
      </c>
      <c r="E949" s="56" t="s">
        <v>122</v>
      </c>
      <c r="F949" s="12" t="s">
        <v>5</v>
      </c>
      <c r="G949" s="12" t="n">
        <v>2</v>
      </c>
      <c r="H949" s="12" t="n">
        <v>2</v>
      </c>
      <c r="I949" s="56" t="n">
        <v>727.83</v>
      </c>
      <c r="J949" s="56" t="n">
        <v>603.3</v>
      </c>
      <c r="K949" s="56" t="n">
        <v>124.53</v>
      </c>
      <c r="L949" s="55" t="n">
        <v>20</v>
      </c>
      <c r="M949" s="15" t="n">
        <f aca="false" ca="false" dt2D="false" dtr="false" t="normal">SUM(N949:S949)</f>
        <v>8317561.9029490715</v>
      </c>
      <c r="N949" s="15" t="n"/>
      <c r="O949" s="15" t="n"/>
      <c r="P949" s="15" t="n"/>
      <c r="Q949" s="15" t="n">
        <v>129987.0036</v>
      </c>
      <c r="R949" s="15" t="n"/>
      <c r="S949" s="15" t="n">
        <f aca="false" ca="false" dt2D="false" dtr="false" t="normal">'Приложение 2'!E949-'Приложение 1'!Q949</f>
        <v>8187574.899349071</v>
      </c>
      <c r="T949" s="176" t="n"/>
      <c r="U949" s="176" t="n"/>
      <c r="V949" s="177" t="n">
        <v>46.87</v>
      </c>
      <c r="W949" s="131" t="n">
        <v>37.5</v>
      </c>
      <c r="X949" s="131" t="n">
        <v>31.25</v>
      </c>
      <c r="Y949" s="131" t="n"/>
      <c r="Z949" s="131" t="n"/>
      <c r="AA949" s="178" t="n">
        <v>2026</v>
      </c>
      <c r="AB949" s="4" t="n"/>
      <c r="AC949" s="4" t="n"/>
    </row>
    <row customHeight="true" ht="15" outlineLevel="0" r="950">
      <c r="A950" s="8" t="n">
        <f aca="false" ca="false" dt2D="false" dtr="false" t="normal">A949+1</f>
        <v>31</v>
      </c>
      <c r="B950" s="8" t="s">
        <v>192</v>
      </c>
      <c r="C950" s="106" t="s">
        <v>3</v>
      </c>
      <c r="D950" s="8" t="s">
        <v>622</v>
      </c>
      <c r="E950" s="56" t="s">
        <v>83</v>
      </c>
      <c r="F950" s="12" t="s">
        <v>5</v>
      </c>
      <c r="G950" s="12" t="n">
        <v>2</v>
      </c>
      <c r="H950" s="12" t="n">
        <v>2</v>
      </c>
      <c r="I950" s="56" t="n">
        <v>798.9</v>
      </c>
      <c r="J950" s="56" t="n">
        <v>798.9</v>
      </c>
      <c r="K950" s="56" t="n">
        <v>0</v>
      </c>
      <c r="L950" s="55" t="n">
        <v>30</v>
      </c>
      <c r="M950" s="15" t="n">
        <f aca="false" ca="false" dt2D="false" dtr="false" t="normal">SUM(N950:S950)</f>
        <v>2748985.2736394764</v>
      </c>
      <c r="N950" s="15" t="n"/>
      <c r="O950" s="15" t="n"/>
      <c r="P950" s="15" t="n"/>
      <c r="Q950" s="15" t="n">
        <v>121848.228</v>
      </c>
      <c r="R950" s="15" t="n"/>
      <c r="S950" s="15" t="n">
        <f aca="false" ca="false" dt2D="false" dtr="false" t="normal">'Приложение 2'!E950-'Приложение 1'!Q950</f>
        <v>2627137.0456394763</v>
      </c>
      <c r="T950" s="176" t="n"/>
      <c r="U950" s="176" t="n"/>
      <c r="V950" s="177" t="n">
        <v>13.7</v>
      </c>
      <c r="W950" s="131" t="n">
        <v>10.96</v>
      </c>
      <c r="X950" s="131" t="n">
        <v>9.13</v>
      </c>
      <c r="Y950" s="131" t="n"/>
      <c r="Z950" s="131" t="n"/>
      <c r="AA950" s="178" t="n">
        <v>2026</v>
      </c>
      <c r="AB950" s="4" t="n"/>
      <c r="AC950" s="4" t="n"/>
    </row>
    <row customHeight="true" ht="15" outlineLevel="0" r="951">
      <c r="A951" s="8" t="n">
        <f aca="false" ca="false" dt2D="false" dtr="false" t="normal">A950+1</f>
        <v>32</v>
      </c>
      <c r="B951" s="8" t="s">
        <v>192</v>
      </c>
      <c r="C951" s="106" t="s">
        <v>25</v>
      </c>
      <c r="D951" s="8" t="s">
        <v>625</v>
      </c>
      <c r="E951" s="56" t="s">
        <v>53</v>
      </c>
      <c r="F951" s="12" t="s">
        <v>5</v>
      </c>
      <c r="G951" s="12" t="n">
        <v>3</v>
      </c>
      <c r="H951" s="12" t="n">
        <v>2</v>
      </c>
      <c r="I951" s="56" t="n">
        <v>948.32</v>
      </c>
      <c r="J951" s="56" t="n">
        <v>948.32</v>
      </c>
      <c r="K951" s="56" t="n">
        <v>0</v>
      </c>
      <c r="L951" s="55" t="n">
        <v>26</v>
      </c>
      <c r="M951" s="15" t="n">
        <f aca="false" ca="false" dt2D="false" dtr="false" t="normal">SUM(N951:S951)</f>
        <v>3263133.952556998</v>
      </c>
      <c r="N951" s="15" t="n"/>
      <c r="O951" s="15" t="n"/>
      <c r="P951" s="15" t="n"/>
      <c r="Q951" s="15" t="n">
        <v>144637.7664</v>
      </c>
      <c r="R951" s="15" t="n"/>
      <c r="S951" s="15" t="n">
        <f aca="false" ca="false" dt2D="false" dtr="false" t="normal">'Приложение 2'!E951-'Приложение 1'!Q951</f>
        <v>3118496.186156998</v>
      </c>
      <c r="T951" s="176" t="n"/>
      <c r="U951" s="176" t="n"/>
      <c r="V951" s="177" t="n">
        <v>13.7</v>
      </c>
      <c r="W951" s="131" t="n">
        <v>10.96</v>
      </c>
      <c r="X951" s="131" t="n">
        <v>9.13</v>
      </c>
      <c r="Y951" s="131" t="n"/>
      <c r="Z951" s="131" t="n"/>
      <c r="AA951" s="178" t="n">
        <v>2026</v>
      </c>
      <c r="AB951" s="4" t="n"/>
      <c r="AC951" s="4" t="n"/>
    </row>
    <row customHeight="true" ht="15" outlineLevel="0" r="952">
      <c r="A952" s="8" t="n">
        <f aca="false" ca="false" dt2D="false" dtr="false" t="normal">A951+1</f>
        <v>33</v>
      </c>
      <c r="B952" s="8" t="s">
        <v>192</v>
      </c>
      <c r="C952" s="106" t="s">
        <v>25</v>
      </c>
      <c r="D952" s="8" t="s">
        <v>623</v>
      </c>
      <c r="E952" s="56" t="s">
        <v>131</v>
      </c>
      <c r="F952" s="12" t="s">
        <v>5</v>
      </c>
      <c r="G952" s="12" t="n">
        <v>2</v>
      </c>
      <c r="H952" s="12" t="n">
        <v>2</v>
      </c>
      <c r="I952" s="56" t="n">
        <v>562.19</v>
      </c>
      <c r="J952" s="56" t="n">
        <v>562.19</v>
      </c>
      <c r="K952" s="56" t="n">
        <v>0</v>
      </c>
      <c r="L952" s="55" t="n">
        <v>25</v>
      </c>
      <c r="M952" s="15" t="n">
        <f aca="false" ca="false" dt2D="false" dtr="false" t="normal">SUM(N952:S952)</f>
        <v>2151251.1231828094</v>
      </c>
      <c r="N952" s="15" t="n"/>
      <c r="O952" s="15" t="n"/>
      <c r="P952" s="15" t="n"/>
      <c r="Q952" s="15" t="n">
        <v>85745.2188</v>
      </c>
      <c r="R952" s="15" t="n"/>
      <c r="S952" s="15" t="n">
        <f aca="false" ca="false" dt2D="false" dtr="false" t="normal">'Приложение 2'!E952-'Приложение 1'!Q952</f>
        <v>2065505.9043828095</v>
      </c>
      <c r="T952" s="176" t="n"/>
      <c r="U952" s="176" t="n"/>
      <c r="V952" s="177" t="n">
        <v>15.31</v>
      </c>
      <c r="W952" s="131" t="n">
        <v>12.25</v>
      </c>
      <c r="X952" s="131" t="n">
        <v>10.21</v>
      </c>
      <c r="Y952" s="131" t="n"/>
      <c r="Z952" s="131" t="n"/>
      <c r="AA952" s="178" t="n">
        <v>2026</v>
      </c>
      <c r="AB952" s="4" t="n"/>
      <c r="AC952" s="4" t="n"/>
    </row>
    <row customHeight="true" ht="15" outlineLevel="0" r="953">
      <c r="A953" s="8" t="n">
        <f aca="false" ca="false" dt2D="false" dtr="false" t="normal">A952+1</f>
        <v>34</v>
      </c>
      <c r="B953" s="8" t="s">
        <v>192</v>
      </c>
      <c r="C953" s="106" t="s">
        <v>25</v>
      </c>
      <c r="D953" s="8" t="s">
        <v>626</v>
      </c>
      <c r="E953" s="56" t="s">
        <v>117</v>
      </c>
      <c r="F953" s="12" t="s">
        <v>5</v>
      </c>
      <c r="G953" s="12" t="n">
        <v>2</v>
      </c>
      <c r="H953" s="12" t="n">
        <v>1</v>
      </c>
      <c r="I953" s="56" t="n">
        <v>698.48</v>
      </c>
      <c r="J953" s="56" t="n">
        <v>698.48</v>
      </c>
      <c r="K953" s="56" t="n">
        <v>0</v>
      </c>
      <c r="L953" s="55" t="n">
        <v>24</v>
      </c>
      <c r="M953" s="15" t="n">
        <f aca="false" ca="false" dt2D="false" dtr="false" t="normal">SUM(N953:S953)</f>
        <v>2403443.777608835</v>
      </c>
      <c r="N953" s="15" t="n"/>
      <c r="O953" s="15" t="n"/>
      <c r="P953" s="15" t="n"/>
      <c r="Q953" s="15" t="n">
        <v>106532.1696</v>
      </c>
      <c r="R953" s="15" t="n"/>
      <c r="S953" s="15" t="n">
        <f aca="false" ca="false" dt2D="false" dtr="false" t="normal">'Приложение 2'!E953-'Приложение 1'!Q953</f>
        <v>2296911.608008835</v>
      </c>
      <c r="T953" s="176" t="n"/>
      <c r="U953" s="176" t="n"/>
      <c r="V953" s="177" t="n">
        <v>13.7</v>
      </c>
      <c r="W953" s="131" t="n">
        <v>10.96</v>
      </c>
      <c r="X953" s="131" t="n">
        <v>9.13</v>
      </c>
      <c r="Y953" s="131" t="n"/>
      <c r="Z953" s="131" t="n"/>
      <c r="AA953" s="178" t="n">
        <v>2026</v>
      </c>
      <c r="AB953" s="4" t="n"/>
      <c r="AC953" s="4" t="n"/>
    </row>
    <row customHeight="true" ht="15" outlineLevel="0" r="954">
      <c r="A954" s="8" t="n">
        <f aca="false" ca="false" dt2D="false" dtr="false" t="normal">A953+1</f>
        <v>35</v>
      </c>
      <c r="B954" s="8" t="s">
        <v>192</v>
      </c>
      <c r="C954" s="106" t="s">
        <v>51</v>
      </c>
      <c r="D954" s="8" t="s">
        <v>628</v>
      </c>
      <c r="E954" s="56" t="s">
        <v>131</v>
      </c>
      <c r="F954" s="12" t="s">
        <v>5</v>
      </c>
      <c r="G954" s="12" t="n">
        <v>2</v>
      </c>
      <c r="H954" s="12" t="n">
        <v>2</v>
      </c>
      <c r="I954" s="56" t="n">
        <v>892.81</v>
      </c>
      <c r="J954" s="56" t="n">
        <v>892.81</v>
      </c>
      <c r="K954" s="56" t="n">
        <v>0</v>
      </c>
      <c r="L954" s="55" t="n">
        <v>32</v>
      </c>
      <c r="M954" s="15" t="n">
        <f aca="false" ca="false" dt2D="false" dtr="false" t="normal">SUM(N954:S954)</f>
        <v>4351502.984323411</v>
      </c>
      <c r="N954" s="15" t="n"/>
      <c r="O954" s="15" t="n"/>
      <c r="P954" s="15" t="n"/>
      <c r="Q954" s="15" t="n">
        <v>136171.3812</v>
      </c>
      <c r="R954" s="15" t="n"/>
      <c r="S954" s="15" t="n">
        <f aca="false" ca="false" dt2D="false" dtr="false" t="normal">'Приложение 2'!E954-'Приложение 1'!Q954</f>
        <v>4215331.603123412</v>
      </c>
      <c r="T954" s="176" t="n"/>
      <c r="U954" s="176" t="n"/>
      <c r="V954" s="177" t="n">
        <v>20.42</v>
      </c>
      <c r="W954" s="131" t="n">
        <v>16.33</v>
      </c>
      <c r="X954" s="131" t="n">
        <v>13.61</v>
      </c>
      <c r="Y954" s="131" t="n"/>
      <c r="Z954" s="131" t="n"/>
      <c r="AA954" s="178" t="n">
        <v>2026</v>
      </c>
      <c r="AB954" s="4" t="n"/>
      <c r="AC954" s="4" t="n"/>
    </row>
    <row customHeight="true" ht="15" outlineLevel="0" r="955">
      <c r="A955" s="8" t="n">
        <f aca="false" ca="false" dt2D="false" dtr="false" t="normal">A954+1</f>
        <v>36</v>
      </c>
      <c r="B955" s="8" t="n">
        <v>1</v>
      </c>
      <c r="C955" s="106" t="s">
        <v>51</v>
      </c>
      <c r="D955" s="8" t="s">
        <v>634</v>
      </c>
      <c r="E955" s="56" t="s">
        <v>117</v>
      </c>
      <c r="F955" s="12" t="s">
        <v>5</v>
      </c>
      <c r="G955" s="12" t="n">
        <v>2</v>
      </c>
      <c r="H955" s="12" t="n">
        <v>2</v>
      </c>
      <c r="I955" s="56" t="n">
        <v>1292.52</v>
      </c>
      <c r="J955" s="56" t="n">
        <v>1292.52</v>
      </c>
      <c r="K955" s="56" t="n">
        <v>0</v>
      </c>
      <c r="L955" s="55" t="n">
        <v>12</v>
      </c>
      <c r="M955" s="15" t="n">
        <f aca="false" ca="false" dt2D="false" dtr="false" t="normal">SUM(N955:S955)</f>
        <v>14770777.668960785</v>
      </c>
      <c r="N955" s="15" t="n"/>
      <c r="O955" s="15" t="n"/>
      <c r="P955" s="15" t="n"/>
      <c r="Q955" s="15" t="n">
        <v>197135.1504</v>
      </c>
      <c r="R955" s="15" t="n"/>
      <c r="S955" s="15" t="n">
        <f aca="false" ca="false" dt2D="false" dtr="false" t="normal">'Приложение 2'!E955-'Приложение 1'!Q955</f>
        <v>14573642.518560786</v>
      </c>
      <c r="T955" s="176" t="n"/>
      <c r="U955" s="176" t="n"/>
      <c r="V955" s="177" t="n">
        <v>46.98</v>
      </c>
      <c r="W955" s="131" t="n">
        <v>37.58</v>
      </c>
      <c r="X955" s="131" t="n">
        <v>31.32</v>
      </c>
      <c r="Y955" s="131" t="n"/>
      <c r="Z955" s="131" t="n"/>
      <c r="AA955" s="178" t="n">
        <v>2026</v>
      </c>
      <c r="AB955" s="4" t="n"/>
      <c r="AC955" s="4" t="n"/>
    </row>
    <row customHeight="true" ht="17.25" outlineLevel="0" r="956">
      <c r="A956" s="8" t="n">
        <f aca="false" ca="false" dt2D="false" dtr="false" t="normal">A955+1</f>
        <v>37</v>
      </c>
      <c r="B956" s="8" t="n">
        <f aca="false" ca="false" dt2D="false" dtr="false" t="normal">B955+1</f>
        <v>2</v>
      </c>
      <c r="C956" s="106" t="s">
        <v>51</v>
      </c>
      <c r="D956" s="8" t="s">
        <v>52</v>
      </c>
      <c r="E956" s="56" t="s">
        <v>53</v>
      </c>
      <c r="F956" s="12" t="s">
        <v>5</v>
      </c>
      <c r="G956" s="12" t="n">
        <v>2</v>
      </c>
      <c r="H956" s="12" t="n">
        <v>2</v>
      </c>
      <c r="I956" s="56" t="n">
        <v>831.7</v>
      </c>
      <c r="J956" s="56" t="n">
        <v>831.7</v>
      </c>
      <c r="K956" s="56" t="n">
        <v>0</v>
      </c>
      <c r="L956" s="55" t="n">
        <v>42</v>
      </c>
      <c r="M956" s="15" t="n">
        <f aca="false" ca="false" dt2D="false" dtr="false" t="normal">SUM(N956:S956)</f>
        <v>9504576.940608032</v>
      </c>
      <c r="N956" s="15" t="n"/>
      <c r="O956" s="15" t="n"/>
      <c r="P956" s="15" t="n"/>
      <c r="Q956" s="15" t="n">
        <v>126850.884</v>
      </c>
      <c r="R956" s="15" t="n"/>
      <c r="S956" s="15" t="n">
        <f aca="false" ca="false" dt2D="false" dtr="false" t="normal">'Приложение 2'!E956-'Приложение 1'!Q956</f>
        <v>9377726.056608032</v>
      </c>
      <c r="T956" s="176" t="n"/>
      <c r="U956" s="176" t="n"/>
      <c r="V956" s="177" t="n">
        <v>46.98</v>
      </c>
      <c r="W956" s="131" t="n">
        <v>37.58</v>
      </c>
      <c r="X956" s="131" t="n">
        <v>31.32</v>
      </c>
      <c r="Y956" s="131" t="n"/>
      <c r="Z956" s="131" t="n"/>
      <c r="AA956" s="178" t="n">
        <v>2027</v>
      </c>
      <c r="AB956" s="4" t="n"/>
      <c r="AC956" s="4" t="n"/>
    </row>
    <row customHeight="true" ht="15" outlineLevel="0" r="957">
      <c r="A957" s="8" t="n">
        <f aca="false" ca="false" dt2D="false" dtr="false" t="normal">A956+1</f>
        <v>38</v>
      </c>
      <c r="B957" s="8" t="n">
        <f aca="false" ca="false" dt2D="false" dtr="false" t="normal">B956+1</f>
        <v>3</v>
      </c>
      <c r="C957" s="106" t="s">
        <v>51</v>
      </c>
      <c r="D957" s="8" t="s">
        <v>55</v>
      </c>
      <c r="E957" s="56" t="s">
        <v>53</v>
      </c>
      <c r="F957" s="12" t="s">
        <v>5</v>
      </c>
      <c r="G957" s="12" t="n">
        <v>3</v>
      </c>
      <c r="H957" s="12" t="n">
        <v>2</v>
      </c>
      <c r="I957" s="56" t="n">
        <v>953.33</v>
      </c>
      <c r="J957" s="56" t="n">
        <v>953.33</v>
      </c>
      <c r="K957" s="56" t="n">
        <v>0</v>
      </c>
      <c r="L957" s="55" t="n">
        <v>30</v>
      </c>
      <c r="M957" s="15" t="n">
        <f aca="false" ca="false" dt2D="false" dtr="false" t="normal">SUM(N957:S957)</f>
        <v>10894551.322339656</v>
      </c>
      <c r="N957" s="15" t="n"/>
      <c r="O957" s="15" t="n"/>
      <c r="P957" s="15" t="n"/>
      <c r="Q957" s="15" t="n">
        <v>145401.8916</v>
      </c>
      <c r="R957" s="15" t="n"/>
      <c r="S957" s="15" t="n">
        <f aca="false" ca="false" dt2D="false" dtr="false" t="normal">'Приложение 2'!E957-'Приложение 1'!Q957</f>
        <v>10749149.430739656</v>
      </c>
      <c r="T957" s="176" t="n"/>
      <c r="U957" s="176" t="n"/>
      <c r="V957" s="177" t="n">
        <v>46.98</v>
      </c>
      <c r="W957" s="131" t="n">
        <v>37.58</v>
      </c>
      <c r="X957" s="131" t="n">
        <v>31.32</v>
      </c>
      <c r="Y957" s="131" t="n"/>
      <c r="Z957" s="131" t="n"/>
      <c r="AA957" s="178" t="n">
        <v>2027</v>
      </c>
      <c r="AB957" s="4" t="n"/>
      <c r="AC957" s="4" t="n"/>
    </row>
    <row customHeight="true" ht="15" outlineLevel="0" r="958">
      <c r="A958" s="8" t="n">
        <f aca="false" ca="false" dt2D="false" dtr="false" t="normal">A957+1</f>
        <v>39</v>
      </c>
      <c r="B958" s="8" t="s">
        <v>192</v>
      </c>
      <c r="C958" s="106" t="s">
        <v>51</v>
      </c>
      <c r="D958" s="8" t="s">
        <v>629</v>
      </c>
      <c r="E958" s="56" t="s">
        <v>131</v>
      </c>
      <c r="F958" s="12" t="s">
        <v>5</v>
      </c>
      <c r="G958" s="12" t="n">
        <v>3</v>
      </c>
      <c r="H958" s="12" t="n">
        <v>2</v>
      </c>
      <c r="I958" s="56" t="n">
        <v>918.48</v>
      </c>
      <c r="J958" s="56" t="n">
        <v>918.48</v>
      </c>
      <c r="K958" s="56" t="n">
        <v>0</v>
      </c>
      <c r="L958" s="55" t="n">
        <v>40</v>
      </c>
      <c r="M958" s="15" t="n">
        <f aca="false" ca="false" dt2D="false" dtr="false" t="normal">SUM(N958:S958)</f>
        <v>22434785.257448886</v>
      </c>
      <c r="N958" s="15" t="n"/>
      <c r="O958" s="15" t="n"/>
      <c r="P958" s="15" t="n"/>
      <c r="Q958" s="15" t="n">
        <v>140086.5696</v>
      </c>
      <c r="R958" s="15" t="n"/>
      <c r="S958" s="15" t="n">
        <f aca="false" ca="false" dt2D="false" dtr="false" t="normal">'Приложение 2'!E958-'Приложение 1'!Q958</f>
        <v>22294698.687848885</v>
      </c>
      <c r="T958" s="176" t="n"/>
      <c r="U958" s="176" t="n"/>
      <c r="V958" s="177" t="n">
        <v>103.14</v>
      </c>
      <c r="W958" s="131" t="n">
        <v>82.51</v>
      </c>
      <c r="X958" s="131" t="n">
        <v>68.76</v>
      </c>
      <c r="Y958" s="131" t="n"/>
      <c r="Z958" s="131" t="n"/>
      <c r="AA958" s="178" t="n">
        <v>2026</v>
      </c>
      <c r="AB958" s="4" t="n"/>
      <c r="AC958" s="4" t="n"/>
    </row>
    <row customHeight="true" ht="15" outlineLevel="0" r="959">
      <c r="A959" s="8" t="n">
        <f aca="false" ca="false" dt2D="false" dtr="false" t="normal">A958+1</f>
        <v>40</v>
      </c>
      <c r="B959" s="8" t="s">
        <v>192</v>
      </c>
      <c r="C959" s="106" t="s">
        <v>51</v>
      </c>
      <c r="D959" s="8" t="s">
        <v>630</v>
      </c>
      <c r="E959" s="56" t="s">
        <v>131</v>
      </c>
      <c r="F959" s="12" t="s">
        <v>5</v>
      </c>
      <c r="G959" s="12" t="n">
        <v>3</v>
      </c>
      <c r="H959" s="12" t="n">
        <v>2</v>
      </c>
      <c r="I959" s="56" t="n">
        <v>913.25</v>
      </c>
      <c r="J959" s="56" t="n">
        <v>913.25</v>
      </c>
      <c r="K959" s="56" t="n">
        <v>0</v>
      </c>
      <c r="L959" s="55" t="n">
        <v>40</v>
      </c>
      <c r="M959" s="15" t="n">
        <f aca="false" ca="false" dt2D="false" dtr="false" t="normal">SUM(N959:S959)</f>
        <v>21292392.192032933</v>
      </c>
      <c r="N959" s="15" t="n"/>
      <c r="O959" s="15" t="n"/>
      <c r="P959" s="15" t="n"/>
      <c r="Q959" s="15" t="n">
        <v>139288.89</v>
      </c>
      <c r="R959" s="15" t="n"/>
      <c r="S959" s="15" t="n">
        <f aca="false" ca="false" dt2D="false" dtr="false" t="normal">'Приложение 2'!E959-'Приложение 1'!Q959</f>
        <v>21153103.302032933</v>
      </c>
      <c r="T959" s="176" t="n"/>
      <c r="U959" s="176" t="n"/>
      <c r="V959" s="177" t="n">
        <v>98.37</v>
      </c>
      <c r="W959" s="131" t="n">
        <v>78.7</v>
      </c>
      <c r="X959" s="131" t="n">
        <v>65.58</v>
      </c>
      <c r="Y959" s="131" t="n"/>
      <c r="Z959" s="131" t="n"/>
      <c r="AA959" s="178" t="n">
        <v>2026</v>
      </c>
      <c r="AB959" s="4" t="n"/>
      <c r="AC959" s="4" t="n"/>
    </row>
    <row customHeight="true" ht="15" outlineLevel="0" r="960">
      <c r="A960" s="8" t="n">
        <f aca="false" ca="false" dt2D="false" dtr="false" t="normal">A959+1</f>
        <v>41</v>
      </c>
      <c r="B960" s="8" t="n">
        <f aca="false" ca="false" dt2D="false" dtr="false" t="normal">B957+1</f>
        <v>4</v>
      </c>
      <c r="C960" s="106" t="s">
        <v>51</v>
      </c>
      <c r="D960" s="8" t="s">
        <v>57</v>
      </c>
      <c r="E960" s="56" t="s">
        <v>58</v>
      </c>
      <c r="F960" s="12" t="s">
        <v>5</v>
      </c>
      <c r="G960" s="12" t="n">
        <v>5</v>
      </c>
      <c r="H960" s="12" t="n">
        <v>2</v>
      </c>
      <c r="I960" s="56" t="n">
        <v>2333.57</v>
      </c>
      <c r="J960" s="56" t="n">
        <v>1625.84</v>
      </c>
      <c r="K960" s="56" t="n">
        <v>707.73</v>
      </c>
      <c r="L960" s="55" t="n">
        <v>58</v>
      </c>
      <c r="M960" s="15" t="n">
        <f aca="false" ca="false" dt2D="false" dtr="false" t="normal">SUM(N960:S960)</f>
        <v>13126301.191665292</v>
      </c>
      <c r="N960" s="15" t="n"/>
      <c r="O960" s="15" t="n"/>
      <c r="P960" s="15" t="n"/>
      <c r="Q960" s="15" t="n">
        <v>463774.1484</v>
      </c>
      <c r="R960" s="15" t="n"/>
      <c r="S960" s="15" t="n">
        <f aca="false" ca="false" dt2D="false" dtr="false" t="normal">'Приложение 2'!E960-'Приложение 1'!Q960</f>
        <v>12662527.043265292</v>
      </c>
      <c r="T960" s="176" t="n"/>
      <c r="U960" s="176" t="n"/>
      <c r="V960" s="177" t="n">
        <v>22.61</v>
      </c>
      <c r="W960" s="131" t="n">
        <v>18.09</v>
      </c>
      <c r="X960" s="131" t="n">
        <v>15.07</v>
      </c>
      <c r="Y960" s="131" t="n"/>
      <c r="Z960" s="131" t="n"/>
      <c r="AA960" s="178" t="n">
        <v>2027</v>
      </c>
      <c r="AB960" s="4" t="n"/>
      <c r="AC960" s="4" t="n"/>
    </row>
    <row customHeight="true" ht="15" outlineLevel="0" r="961">
      <c r="A961" s="8" t="n">
        <f aca="false" ca="false" dt2D="false" dtr="false" t="normal">A960+1</f>
        <v>42</v>
      </c>
      <c r="B961" s="8" t="s">
        <v>192</v>
      </c>
      <c r="C961" s="106" t="s">
        <v>51</v>
      </c>
      <c r="D961" s="8" t="s">
        <v>635</v>
      </c>
      <c r="E961" s="56" t="s">
        <v>83</v>
      </c>
      <c r="F961" s="12" t="s">
        <v>5</v>
      </c>
      <c r="G961" s="12" t="n">
        <v>4</v>
      </c>
      <c r="H961" s="12" t="n">
        <v>4</v>
      </c>
      <c r="I961" s="56" t="n">
        <v>2547.81</v>
      </c>
      <c r="J961" s="56" t="n">
        <v>2475.91</v>
      </c>
      <c r="K961" s="56" t="n">
        <v>71.9000000000001</v>
      </c>
      <c r="L961" s="55" t="n">
        <v>84</v>
      </c>
      <c r="M961" s="15" t="n">
        <f aca="false" ca="false" dt2D="false" dtr="false" t="normal">SUM(N961:S961)</f>
        <v>30906551.15851576</v>
      </c>
      <c r="N961" s="15" t="n"/>
      <c r="O961" s="15" t="n"/>
      <c r="P961" s="15" t="n"/>
      <c r="Q961" s="15" t="n">
        <v>408054.6576</v>
      </c>
      <c r="R961" s="15" t="n"/>
      <c r="S961" s="15" t="n">
        <f aca="false" ca="false" dt2D="false" dtr="false" t="normal">'Приложение 2'!E961-'Приложение 1'!Q961</f>
        <v>30498496.50091576</v>
      </c>
      <c r="T961" s="176" t="n"/>
      <c r="U961" s="176" t="n"/>
      <c r="V961" s="177" t="n">
        <v>50.72</v>
      </c>
      <c r="W961" s="131" t="n">
        <v>40.57</v>
      </c>
      <c r="X961" s="131" t="n">
        <v>33.81</v>
      </c>
      <c r="Y961" s="131" t="n"/>
      <c r="Z961" s="131" t="n"/>
      <c r="AA961" s="178" t="n">
        <v>2026</v>
      </c>
      <c r="AB961" s="4" t="n"/>
      <c r="AC961" s="4" t="n"/>
    </row>
    <row customHeight="true" ht="15" outlineLevel="0" r="962">
      <c r="A962" s="8" t="n">
        <f aca="false" ca="false" dt2D="false" dtr="false" t="normal">A961+1</f>
        <v>43</v>
      </c>
      <c r="B962" s="8" t="s">
        <v>192</v>
      </c>
      <c r="C962" s="106" t="s">
        <v>51</v>
      </c>
      <c r="D962" s="8" t="s">
        <v>637</v>
      </c>
      <c r="E962" s="56" t="s">
        <v>131</v>
      </c>
      <c r="F962" s="12" t="s">
        <v>5</v>
      </c>
      <c r="G962" s="12" t="n">
        <v>3</v>
      </c>
      <c r="H962" s="12" t="n">
        <v>2</v>
      </c>
      <c r="I962" s="56" t="n">
        <v>1225.2</v>
      </c>
      <c r="J962" s="56" t="n">
        <v>861.78</v>
      </c>
      <c r="K962" s="56" t="n">
        <v>363.42</v>
      </c>
      <c r="L962" s="55" t="n">
        <v>38</v>
      </c>
      <c r="M962" s="15" t="n">
        <f aca="false" ca="false" dt2D="false" dtr="false" t="normal">SUM(N962:S962)</f>
        <v>17084888.47996256</v>
      </c>
      <c r="N962" s="15" t="n"/>
      <c r="O962" s="15" t="n"/>
      <c r="P962" s="15" t="n"/>
      <c r="Q962" s="15" t="n">
        <v>242252.712</v>
      </c>
      <c r="R962" s="15" t="n"/>
      <c r="S962" s="15" t="n">
        <f aca="false" ca="false" dt2D="false" dtr="false" t="normal">'Приложение 2'!E962-'Приложение 1'!Q962</f>
        <v>16842635.76796256</v>
      </c>
      <c r="T962" s="176" t="n"/>
      <c r="U962" s="176" t="n"/>
      <c r="V962" s="177" t="n">
        <v>57.28</v>
      </c>
      <c r="W962" s="131" t="n">
        <v>45.82</v>
      </c>
      <c r="X962" s="131" t="n">
        <v>38.19</v>
      </c>
      <c r="Y962" s="131" t="n"/>
      <c r="Z962" s="131" t="n"/>
      <c r="AA962" s="178" t="n">
        <v>2026</v>
      </c>
      <c r="AB962" s="4" t="n"/>
      <c r="AC962" s="4" t="n"/>
    </row>
    <row customHeight="true" ht="15" outlineLevel="0" r="963">
      <c r="A963" s="8" t="n">
        <f aca="false" ca="false" dt2D="false" dtr="false" t="normal">A962+1</f>
        <v>44</v>
      </c>
      <c r="B963" s="8" t="s">
        <v>192</v>
      </c>
      <c r="C963" s="106" t="s">
        <v>51</v>
      </c>
      <c r="D963" s="8" t="s">
        <v>639</v>
      </c>
      <c r="E963" s="56" t="s">
        <v>127</v>
      </c>
      <c r="F963" s="12" t="s">
        <v>5</v>
      </c>
      <c r="G963" s="12" t="n">
        <v>2</v>
      </c>
      <c r="H963" s="12" t="n">
        <v>2</v>
      </c>
      <c r="I963" s="56" t="n">
        <v>1050</v>
      </c>
      <c r="J963" s="56" t="n">
        <v>745.9</v>
      </c>
      <c r="K963" s="56" t="n">
        <v>304.1</v>
      </c>
      <c r="L963" s="55" t="n">
        <v>37</v>
      </c>
      <c r="M963" s="15" t="n">
        <f aca="false" ca="false" dt2D="false" dtr="false" t="normal">SUM(N963:S963)</f>
        <v>9336786.008049862</v>
      </c>
      <c r="N963" s="15" t="n"/>
      <c r="O963" s="15" t="n"/>
      <c r="P963" s="15" t="n"/>
      <c r="Q963" s="15" t="n">
        <v>206490.84</v>
      </c>
      <c r="R963" s="15" t="n"/>
      <c r="S963" s="15" t="n">
        <f aca="false" ca="false" dt2D="false" dtr="false" t="normal">'Приложение 2'!E963-'Приложение 1'!Q963</f>
        <v>9130295.168049863</v>
      </c>
      <c r="T963" s="176" t="n"/>
      <c r="U963" s="176" t="n"/>
      <c r="V963" s="177" t="n">
        <v>36.23</v>
      </c>
      <c r="W963" s="131" t="n">
        <v>28.99</v>
      </c>
      <c r="X963" s="131" t="n">
        <v>24.15</v>
      </c>
      <c r="Y963" s="131" t="n"/>
      <c r="Z963" s="131" t="n"/>
      <c r="AA963" s="178" t="n">
        <v>2026</v>
      </c>
      <c r="AB963" s="4" t="n"/>
      <c r="AC963" s="4" t="n"/>
    </row>
    <row customHeight="true" ht="15" outlineLevel="0" r="964">
      <c r="A964" s="8" t="n">
        <f aca="false" ca="false" dt2D="false" dtr="false" t="normal">A963+1</f>
        <v>45</v>
      </c>
      <c r="B964" s="8" t="n">
        <f aca="false" ca="false" dt2D="false" dtr="false" t="normal">B960+1</f>
        <v>5</v>
      </c>
      <c r="C964" s="106" t="s">
        <v>51</v>
      </c>
      <c r="D964" s="8" t="s">
        <v>59</v>
      </c>
      <c r="E964" s="56" t="s">
        <v>53</v>
      </c>
      <c r="F964" s="12" t="s">
        <v>5</v>
      </c>
      <c r="G964" s="12" t="n">
        <v>5</v>
      </c>
      <c r="H964" s="12" t="n">
        <v>2</v>
      </c>
      <c r="I964" s="56" t="n">
        <v>2220.83</v>
      </c>
      <c r="J964" s="56" t="n">
        <v>1625.4</v>
      </c>
      <c r="K964" s="56" t="n">
        <v>595.43</v>
      </c>
      <c r="L964" s="55" t="n">
        <v>64</v>
      </c>
      <c r="M964" s="15" t="n">
        <f aca="false" ca="false" dt2D="false" dtr="false" t="normal">SUM(N964:S964)</f>
        <v>12492140.143850831</v>
      </c>
      <c r="N964" s="15" t="n"/>
      <c r="O964" s="15" t="n"/>
      <c r="P964" s="15" t="n"/>
      <c r="Q964" s="15" t="n">
        <v>429464.5236</v>
      </c>
      <c r="R964" s="15" t="n"/>
      <c r="S964" s="15" t="n">
        <f aca="false" ca="false" dt2D="false" dtr="false" t="normal">'Приложение 2'!E964-'Приложение 1'!Q964</f>
        <v>12062675.62025083</v>
      </c>
      <c r="T964" s="176" t="n"/>
      <c r="U964" s="176" t="n"/>
      <c r="V964" s="177" t="n">
        <v>22.63</v>
      </c>
      <c r="W964" s="131" t="n">
        <v>18.11</v>
      </c>
      <c r="X964" s="131" t="n">
        <v>15.09</v>
      </c>
      <c r="Y964" s="131" t="n"/>
      <c r="Z964" s="131" t="n"/>
      <c r="AA964" s="178" t="n">
        <v>2027</v>
      </c>
      <c r="AB964" s="4" t="n"/>
      <c r="AC964" s="4" t="n"/>
    </row>
    <row customHeight="true" ht="15" outlineLevel="0" r="965">
      <c r="A965" s="8" t="n">
        <f aca="false" ca="false" dt2D="false" dtr="false" t="normal">A964+1</f>
        <v>46</v>
      </c>
      <c r="B965" s="8" t="s">
        <v>192</v>
      </c>
      <c r="C965" s="106" t="s">
        <v>51</v>
      </c>
      <c r="D965" s="8" t="s">
        <v>640</v>
      </c>
      <c r="E965" s="56" t="s">
        <v>74</v>
      </c>
      <c r="F965" s="12" t="s">
        <v>5</v>
      </c>
      <c r="G965" s="12" t="n">
        <v>2</v>
      </c>
      <c r="H965" s="12" t="n">
        <v>2</v>
      </c>
      <c r="I965" s="56" t="n">
        <v>693.73</v>
      </c>
      <c r="J965" s="56" t="n">
        <v>648.73</v>
      </c>
      <c r="K965" s="56" t="n">
        <v>45</v>
      </c>
      <c r="L965" s="55" t="n">
        <v>77</v>
      </c>
      <c r="M965" s="15" t="n">
        <f aca="false" ca="false" dt2D="false" dtr="false" t="normal">SUM(N965:S965)</f>
        <v>6168770.054632796</v>
      </c>
      <c r="N965" s="15" t="n"/>
      <c r="O965" s="15" t="n"/>
      <c r="P965" s="15" t="n"/>
      <c r="Q965" s="15" t="n">
        <v>112665.6996</v>
      </c>
      <c r="R965" s="15" t="n"/>
      <c r="S965" s="15" t="n">
        <f aca="false" ca="false" dt2D="false" dtr="false" t="normal">'Приложение 2'!E965-'Приложение 1'!Q965</f>
        <v>6056104.355032796</v>
      </c>
      <c r="T965" s="176" t="n"/>
      <c r="U965" s="176" t="n"/>
      <c r="V965" s="177" t="n">
        <v>36.37</v>
      </c>
      <c r="W965" s="131" t="n">
        <v>29.1</v>
      </c>
      <c r="X965" s="131" t="n">
        <v>24.25</v>
      </c>
      <c r="Y965" s="131" t="n"/>
      <c r="Z965" s="131" t="n"/>
      <c r="AA965" s="178" t="n">
        <v>2026</v>
      </c>
      <c r="AB965" s="4" t="n"/>
      <c r="AC965" s="4" t="n"/>
    </row>
    <row customHeight="true" ht="15" outlineLevel="0" r="966">
      <c r="A966" s="8" t="n">
        <f aca="false" ca="false" dt2D="false" dtr="false" t="normal">A965+1</f>
        <v>47</v>
      </c>
      <c r="B966" s="8" t="s">
        <v>192</v>
      </c>
      <c r="C966" s="106" t="s">
        <v>51</v>
      </c>
      <c r="D966" s="8" t="s">
        <v>641</v>
      </c>
      <c r="E966" s="56" t="s">
        <v>157</v>
      </c>
      <c r="F966" s="12" t="s">
        <v>5</v>
      </c>
      <c r="G966" s="12" t="n">
        <v>2</v>
      </c>
      <c r="H966" s="12" t="n">
        <v>2</v>
      </c>
      <c r="I966" s="56" t="n">
        <v>695.29</v>
      </c>
      <c r="J966" s="56" t="n">
        <v>695.29</v>
      </c>
      <c r="K966" s="56" t="n">
        <v>0</v>
      </c>
      <c r="L966" s="55" t="n">
        <v>34</v>
      </c>
      <c r="M966" s="15" t="n">
        <f aca="false" ca="false" dt2D="false" dtr="false" t="normal">SUM(N966:S966)</f>
        <v>6182641.850987613</v>
      </c>
      <c r="N966" s="15" t="n"/>
      <c r="O966" s="15" t="n"/>
      <c r="P966" s="15" t="n"/>
      <c r="Q966" s="15" t="n">
        <v>106045.6308</v>
      </c>
      <c r="R966" s="15" t="n"/>
      <c r="S966" s="15" t="n">
        <f aca="false" ca="false" dt2D="false" dtr="false" t="normal">'Приложение 2'!E966-'Приложение 1'!Q966</f>
        <v>6076596.220187613</v>
      </c>
      <c r="T966" s="176" t="n"/>
      <c r="U966" s="176" t="n"/>
      <c r="V966" s="177" t="n">
        <v>36.42</v>
      </c>
      <c r="W966" s="131" t="n">
        <v>29.13</v>
      </c>
      <c r="X966" s="131" t="n">
        <v>24.28</v>
      </c>
      <c r="Y966" s="131" t="n"/>
      <c r="Z966" s="131" t="n"/>
      <c r="AA966" s="178" t="n">
        <v>2026</v>
      </c>
      <c r="AB966" s="4" t="n"/>
      <c r="AC966" s="4" t="n"/>
    </row>
    <row customHeight="true" ht="15" outlineLevel="0" r="967">
      <c r="A967" s="8" t="n">
        <f aca="false" ca="false" dt2D="false" dtr="false" t="normal">A966+1</f>
        <v>48</v>
      </c>
      <c r="B967" s="8" t="s">
        <v>192</v>
      </c>
      <c r="C967" s="106" t="s">
        <v>51</v>
      </c>
      <c r="D967" s="8" t="s">
        <v>643</v>
      </c>
      <c r="E967" s="56" t="s">
        <v>127</v>
      </c>
      <c r="F967" s="12" t="s">
        <v>5</v>
      </c>
      <c r="G967" s="12" t="n">
        <v>4</v>
      </c>
      <c r="H967" s="12" t="n">
        <v>4</v>
      </c>
      <c r="I967" s="56" t="n">
        <v>2616.15</v>
      </c>
      <c r="J967" s="56" t="n">
        <v>2466.55</v>
      </c>
      <c r="K967" s="56" t="n">
        <v>149.6</v>
      </c>
      <c r="L967" s="55" t="n">
        <v>131</v>
      </c>
      <c r="M967" s="15" t="n">
        <f aca="false" ca="false" dt2D="false" dtr="false" t="normal">SUM(N967:S967)</f>
        <v>29130469.833572384</v>
      </c>
      <c r="N967" s="15" t="n"/>
      <c r="O967" s="15" t="n"/>
      <c r="P967" s="15" t="n"/>
      <c r="Q967" s="15" t="n">
        <v>430811.172</v>
      </c>
      <c r="R967" s="15" t="n"/>
      <c r="S967" s="15" t="n">
        <f aca="false" ca="false" dt2D="false" dtr="false" t="normal">'Приложение 2'!E967-'Приложение 1'!Q967</f>
        <v>28699658.661572386</v>
      </c>
      <c r="T967" s="176" t="n"/>
      <c r="U967" s="176" t="n"/>
      <c r="V967" s="177" t="n">
        <v>45.71</v>
      </c>
      <c r="W967" s="131" t="n">
        <v>36.57</v>
      </c>
      <c r="X967" s="131" t="n">
        <v>30.47</v>
      </c>
      <c r="Y967" s="131" t="n"/>
      <c r="Z967" s="131" t="n"/>
      <c r="AA967" s="178" t="n">
        <v>2026</v>
      </c>
      <c r="AB967" s="4" t="n"/>
      <c r="AC967" s="4" t="n"/>
    </row>
    <row customHeight="true" ht="15" outlineLevel="0" r="968">
      <c r="A968" s="8" t="n">
        <f aca="false" ca="false" dt2D="false" dtr="false" t="normal">A967+1</f>
        <v>49</v>
      </c>
      <c r="B968" s="8" t="s">
        <v>192</v>
      </c>
      <c r="C968" s="106" t="s">
        <v>51</v>
      </c>
      <c r="D968" s="8" t="s">
        <v>644</v>
      </c>
      <c r="E968" s="56" t="s">
        <v>225</v>
      </c>
      <c r="F968" s="12" t="s">
        <v>5</v>
      </c>
      <c r="G968" s="12" t="n">
        <v>4</v>
      </c>
      <c r="H968" s="12" t="n">
        <v>4</v>
      </c>
      <c r="I968" s="56" t="n">
        <v>4119.46</v>
      </c>
      <c r="J968" s="56" t="n">
        <v>3128.38</v>
      </c>
      <c r="K968" s="56" t="n">
        <v>991.08</v>
      </c>
      <c r="L968" s="55" t="n">
        <v>124</v>
      </c>
      <c r="M968" s="15" t="n">
        <f aca="false" ca="false" dt2D="false" dtr="false" t="normal">SUM(N968:S968)</f>
        <v>10151410.451919354</v>
      </c>
      <c r="N968" s="15" t="n"/>
      <c r="O968" s="15" t="n"/>
      <c r="P968" s="15" t="n"/>
      <c r="Q968" s="15" t="n">
        <v>796136.64</v>
      </c>
      <c r="R968" s="15" t="n"/>
      <c r="S968" s="15" t="n">
        <f aca="false" ca="false" dt2D="false" dtr="false" t="normal">'Приложение 2'!E968-'Приложение 1'!Q968</f>
        <v>9355273.811919354</v>
      </c>
      <c r="T968" s="176" t="n"/>
      <c r="U968" s="176" t="n"/>
      <c r="V968" s="177" t="n">
        <v>9.46</v>
      </c>
      <c r="W968" s="131" t="n">
        <v>7.57</v>
      </c>
      <c r="X968" s="131" t="n">
        <v>6.31</v>
      </c>
      <c r="Y968" s="131" t="n"/>
      <c r="Z968" s="131" t="n"/>
      <c r="AA968" s="178" t="n">
        <v>2026</v>
      </c>
      <c r="AB968" s="4" t="n"/>
      <c r="AC968" s="4" t="n"/>
    </row>
    <row customHeight="true" ht="15" outlineLevel="0" r="969">
      <c r="A969" s="8" t="n">
        <f aca="false" ca="false" dt2D="false" dtr="false" t="normal">A968+1</f>
        <v>50</v>
      </c>
      <c r="B969" s="8" t="s">
        <v>192</v>
      </c>
      <c r="C969" s="106" t="s">
        <v>51</v>
      </c>
      <c r="D969" s="8" t="s">
        <v>645</v>
      </c>
      <c r="E969" s="56" t="s">
        <v>99</v>
      </c>
      <c r="F969" s="12" t="s">
        <v>5</v>
      </c>
      <c r="G969" s="12" t="n">
        <v>4</v>
      </c>
      <c r="H969" s="12" t="n">
        <v>4</v>
      </c>
      <c r="I969" s="56" t="n">
        <v>3582.37</v>
      </c>
      <c r="J969" s="56" t="n">
        <v>2705.26</v>
      </c>
      <c r="K969" s="56" t="n">
        <v>877.11</v>
      </c>
      <c r="L969" s="55" t="n">
        <v>119</v>
      </c>
      <c r="M969" s="15" t="n">
        <f aca="false" ca="false" dt2D="false" dtr="false" t="normal">SUM(N969:S969)</f>
        <v>55831656.90093595</v>
      </c>
      <c r="N969" s="15" t="n"/>
      <c r="O969" s="15" t="n"/>
      <c r="P969" s="15" t="n"/>
      <c r="Q969" s="15" t="n">
        <v>694713.858</v>
      </c>
      <c r="R969" s="15" t="n"/>
      <c r="S969" s="15" t="n">
        <f aca="false" ca="false" dt2D="false" dtr="false" t="normal">'Приложение 2'!E969-'Приложение 1'!Q969</f>
        <v>55136943.042935945</v>
      </c>
      <c r="T969" s="176" t="n"/>
      <c r="U969" s="176" t="n"/>
      <c r="V969" s="177" t="n">
        <v>64.13</v>
      </c>
      <c r="W969" s="131" t="n">
        <v>51.3</v>
      </c>
      <c r="X969" s="131" t="n">
        <v>42.75</v>
      </c>
      <c r="Y969" s="131" t="n"/>
      <c r="Z969" s="131" t="n"/>
      <c r="AA969" s="178" t="n">
        <v>2026</v>
      </c>
      <c r="AB969" s="4" t="n"/>
      <c r="AC969" s="4" t="n"/>
    </row>
    <row customHeight="true" ht="15" outlineLevel="0" r="970">
      <c r="A970" s="8" t="n">
        <f aca="false" ca="false" dt2D="false" dtr="false" t="normal">A969+1</f>
        <v>51</v>
      </c>
      <c r="B970" s="8" t="s">
        <v>192</v>
      </c>
      <c r="C970" s="106" t="s">
        <v>51</v>
      </c>
      <c r="D970" s="8" t="s">
        <v>646</v>
      </c>
      <c r="E970" s="56" t="s">
        <v>216</v>
      </c>
      <c r="F970" s="12" t="s">
        <v>5</v>
      </c>
      <c r="G970" s="12" t="n">
        <v>4</v>
      </c>
      <c r="H970" s="12" t="n">
        <v>4</v>
      </c>
      <c r="I970" s="56" t="n">
        <v>3576.31</v>
      </c>
      <c r="J970" s="56" t="n">
        <v>2733.31</v>
      </c>
      <c r="K970" s="56" t="n">
        <v>843</v>
      </c>
      <c r="L970" s="55" t="n">
        <v>110</v>
      </c>
      <c r="M970" s="15" t="n">
        <f aca="false" ca="false" dt2D="false" dtr="false" t="normal">SUM(N970:S970)</f>
        <v>4532186.1367999995</v>
      </c>
      <c r="N970" s="15" t="n"/>
      <c r="O970" s="15" t="n"/>
      <c r="P970" s="15" t="n"/>
      <c r="Q970" s="15" t="n">
        <v>688452.8856</v>
      </c>
      <c r="R970" s="15" t="n"/>
      <c r="S970" s="15" t="n">
        <f aca="false" ca="false" dt2D="false" dtr="false" t="normal">'Приложение 2'!E970-'Приложение 1'!Q970</f>
        <v>3843733.2511999994</v>
      </c>
      <c r="T970" s="176" t="n"/>
      <c r="U970" s="176" t="n"/>
      <c r="V970" s="177" t="n">
        <v>4.48</v>
      </c>
      <c r="W970" s="131" t="n">
        <v>3.58</v>
      </c>
      <c r="X970" s="131" t="n">
        <v>2.99</v>
      </c>
      <c r="Y970" s="131" t="n"/>
      <c r="Z970" s="131" t="n"/>
      <c r="AA970" s="178" t="n">
        <v>2026</v>
      </c>
      <c r="AB970" s="4" t="n"/>
      <c r="AC970" s="4" t="n"/>
    </row>
    <row customHeight="true" ht="15" outlineLevel="0" r="971">
      <c r="A971" s="8" t="n">
        <f aca="false" ca="false" dt2D="false" dtr="false" t="normal">A970+1</f>
        <v>52</v>
      </c>
      <c r="B971" s="8" t="n">
        <f aca="false" ca="false" dt2D="false" dtr="false" t="normal">B964+1</f>
        <v>6</v>
      </c>
      <c r="C971" s="106" t="s">
        <v>51</v>
      </c>
      <c r="D971" s="8" t="s">
        <v>63</v>
      </c>
      <c r="E971" s="56" t="s">
        <v>64</v>
      </c>
      <c r="F971" s="12" t="s">
        <v>5</v>
      </c>
      <c r="G971" s="12" t="n">
        <v>5</v>
      </c>
      <c r="H971" s="12" t="n">
        <v>2</v>
      </c>
      <c r="I971" s="56" t="n">
        <v>1616.08</v>
      </c>
      <c r="J971" s="56" t="n">
        <v>1616.08</v>
      </c>
      <c r="K971" s="56" t="n">
        <v>0</v>
      </c>
      <c r="L971" s="55" t="n">
        <v>82</v>
      </c>
      <c r="M971" s="15" t="n">
        <f aca="false" ca="false" dt2D="false" dtr="false" t="normal">SUM(N971:S971)</f>
        <v>20057560.349580348</v>
      </c>
      <c r="N971" s="15" t="n"/>
      <c r="O971" s="15" t="n"/>
      <c r="P971" s="15" t="n"/>
      <c r="Q971" s="15" t="n">
        <v>246484.5216</v>
      </c>
      <c r="R971" s="15" t="n"/>
      <c r="S971" s="15" t="n">
        <f aca="false" ca="false" dt2D="false" dtr="false" t="normal">'Приложение 2'!E971-'Приложение 1'!Q971</f>
        <v>19811075.827980347</v>
      </c>
      <c r="T971" s="176" t="n"/>
      <c r="U971" s="176" t="n"/>
      <c r="V971" s="177" t="n">
        <v>51.08</v>
      </c>
      <c r="W971" s="131" t="n">
        <v>40.86</v>
      </c>
      <c r="X971" s="131" t="n">
        <v>34.05</v>
      </c>
      <c r="Y971" s="131" t="n"/>
      <c r="Z971" s="131" t="n"/>
      <c r="AA971" s="178" t="n">
        <v>2027</v>
      </c>
      <c r="AB971" s="4" t="n"/>
      <c r="AC971" s="4" t="n"/>
    </row>
    <row customHeight="true" ht="15" outlineLevel="0" r="972">
      <c r="A972" s="8" t="n">
        <f aca="false" ca="false" dt2D="false" dtr="false" t="normal">A971+1</f>
        <v>53</v>
      </c>
      <c r="B972" s="8" t="n">
        <f aca="false" ca="false" dt2D="false" dtr="false" t="normal">B971+1</f>
        <v>7</v>
      </c>
      <c r="C972" s="106" t="s">
        <v>51</v>
      </c>
      <c r="D972" s="8" t="s">
        <v>67</v>
      </c>
      <c r="E972" s="56" t="s">
        <v>53</v>
      </c>
      <c r="F972" s="12" t="s">
        <v>5</v>
      </c>
      <c r="G972" s="12" t="n">
        <v>5</v>
      </c>
      <c r="H972" s="12" t="n">
        <v>2</v>
      </c>
      <c r="I972" s="56" t="n">
        <v>1617.48</v>
      </c>
      <c r="J972" s="56" t="n">
        <v>1617.48</v>
      </c>
      <c r="K972" s="56" t="n">
        <v>0</v>
      </c>
      <c r="L972" s="55" t="n">
        <v>65</v>
      </c>
      <c r="M972" s="15" t="n">
        <f aca="false" ca="false" dt2D="false" dtr="false" t="normal">SUM(N972:S972)</f>
        <v>9098304.165503806</v>
      </c>
      <c r="N972" s="15" t="n"/>
      <c r="O972" s="15" t="n"/>
      <c r="P972" s="15" t="n"/>
      <c r="Q972" s="15" t="n">
        <v>246698.0496</v>
      </c>
      <c r="R972" s="15" t="n"/>
      <c r="S972" s="15" t="n">
        <f aca="false" ca="false" dt2D="false" dtr="false" t="normal">'Приложение 2'!E972-'Приложение 1'!Q972</f>
        <v>8851606.115903806</v>
      </c>
      <c r="T972" s="176" t="n"/>
      <c r="U972" s="176" t="n"/>
      <c r="V972" s="177" t="n">
        <v>22.8</v>
      </c>
      <c r="W972" s="131" t="n">
        <v>18.24</v>
      </c>
      <c r="X972" s="131" t="n">
        <v>15.2</v>
      </c>
      <c r="Y972" s="131" t="n"/>
      <c r="Z972" s="131" t="n"/>
      <c r="AA972" s="178" t="n">
        <v>2027</v>
      </c>
      <c r="AB972" s="4" t="n"/>
      <c r="AC972" s="4" t="n"/>
    </row>
    <row customHeight="true" ht="15" outlineLevel="0" r="973">
      <c r="A973" s="8" t="n">
        <f aca="false" ca="false" dt2D="false" dtr="false" t="normal">A972+1</f>
        <v>54</v>
      </c>
      <c r="B973" s="8" t="n">
        <f aca="false" ca="false" dt2D="false" dtr="false" t="normal">B972+1</f>
        <v>8</v>
      </c>
      <c r="C973" s="106" t="s">
        <v>51</v>
      </c>
      <c r="D973" s="8" t="s">
        <v>71</v>
      </c>
      <c r="E973" s="56" t="s">
        <v>64</v>
      </c>
      <c r="F973" s="12" t="s">
        <v>5</v>
      </c>
      <c r="G973" s="12" t="n">
        <v>5</v>
      </c>
      <c r="H973" s="12" t="n">
        <v>2</v>
      </c>
      <c r="I973" s="56" t="n">
        <v>1614.69</v>
      </c>
      <c r="J973" s="56" t="n">
        <v>1614.69</v>
      </c>
      <c r="K973" s="56" t="n">
        <v>0</v>
      </c>
      <c r="L973" s="55" t="n">
        <v>43</v>
      </c>
      <c r="M973" s="15" t="n">
        <f aca="false" ca="false" dt2D="false" dtr="false" t="normal">SUM(N973:S973)</f>
        <v>9082610.451441346</v>
      </c>
      <c r="N973" s="15" t="n"/>
      <c r="O973" s="15" t="n"/>
      <c r="P973" s="15" t="n"/>
      <c r="Q973" s="15" t="n">
        <v>246272.5188</v>
      </c>
      <c r="R973" s="15" t="n"/>
      <c r="S973" s="15" t="n">
        <f aca="false" ca="false" dt2D="false" dtr="false" t="normal">'Приложение 2'!E973-'Приложение 1'!Q973</f>
        <v>8836337.932641346</v>
      </c>
      <c r="T973" s="176" t="n"/>
      <c r="U973" s="176" t="n"/>
      <c r="V973" s="177" t="n">
        <v>22.8</v>
      </c>
      <c r="W973" s="131" t="n">
        <v>18.24</v>
      </c>
      <c r="X973" s="131" t="n">
        <v>15.2</v>
      </c>
      <c r="Y973" s="131" t="n"/>
      <c r="Z973" s="131" t="n"/>
      <c r="AA973" s="178" t="n">
        <v>2027</v>
      </c>
      <c r="AB973" s="4" t="n"/>
      <c r="AC973" s="4" t="n"/>
    </row>
    <row customHeight="true" ht="15" outlineLevel="0" r="974">
      <c r="A974" s="8" t="n">
        <f aca="false" ca="false" dt2D="false" dtr="false" t="normal">A973+1</f>
        <v>55</v>
      </c>
      <c r="B974" s="8" t="s">
        <v>192</v>
      </c>
      <c r="C974" s="106" t="s">
        <v>51</v>
      </c>
      <c r="D974" s="8" t="s">
        <v>648</v>
      </c>
      <c r="E974" s="56" t="s">
        <v>53</v>
      </c>
      <c r="F974" s="12" t="s">
        <v>5</v>
      </c>
      <c r="G974" s="12" t="n">
        <v>5</v>
      </c>
      <c r="H974" s="12" t="n">
        <v>3</v>
      </c>
      <c r="I974" s="56" t="n">
        <v>2716.09</v>
      </c>
      <c r="J974" s="56" t="n">
        <v>2716.09</v>
      </c>
      <c r="K974" s="56" t="n">
        <v>0</v>
      </c>
      <c r="L974" s="55" t="n">
        <v>33</v>
      </c>
      <c r="M974" s="15" t="n">
        <f aca="false" ca="false" dt2D="false" dtr="false" t="normal">SUM(N974:S974)</f>
        <v>21591196.538687456</v>
      </c>
      <c r="N974" s="15" t="n"/>
      <c r="O974" s="15" t="n"/>
      <c r="P974" s="15" t="n"/>
      <c r="Q974" s="15" t="n">
        <v>414258.0468</v>
      </c>
      <c r="R974" s="15" t="n"/>
      <c r="S974" s="15" t="n">
        <f aca="false" ca="false" dt2D="false" dtr="false" t="normal">'Приложение 2'!E974-'Приложение 1'!Q974</f>
        <v>21176938.491887458</v>
      </c>
      <c r="T974" s="176" t="n"/>
      <c r="U974" s="176" t="n"/>
      <c r="V974" s="177" t="n">
        <v>32.49</v>
      </c>
      <c r="W974" s="131" t="n">
        <v>25.99</v>
      </c>
      <c r="X974" s="131" t="n">
        <v>21.66</v>
      </c>
      <c r="Y974" s="131" t="n"/>
      <c r="Z974" s="131" t="n"/>
      <c r="AA974" s="178" t="n">
        <v>2026</v>
      </c>
      <c r="AB974" s="4" t="n"/>
      <c r="AC974" s="4" t="n"/>
    </row>
    <row customHeight="true" ht="15" outlineLevel="0" r="975">
      <c r="A975" s="8" t="n">
        <f aca="false" ca="false" dt2D="false" dtr="false" t="normal">A974+1</f>
        <v>56</v>
      </c>
      <c r="B975" s="8" t="n">
        <f aca="false" ca="false" dt2D="false" dtr="false" t="normal">B973+1</f>
        <v>9</v>
      </c>
      <c r="C975" s="106" t="s">
        <v>51</v>
      </c>
      <c r="D975" s="8" t="s">
        <v>649</v>
      </c>
      <c r="E975" s="56" t="s">
        <v>166</v>
      </c>
      <c r="F975" s="12" t="s">
        <v>5</v>
      </c>
      <c r="G975" s="12" t="n">
        <v>3</v>
      </c>
      <c r="H975" s="12" t="n">
        <v>1</v>
      </c>
      <c r="I975" s="56" t="n">
        <v>910.2</v>
      </c>
      <c r="J975" s="56" t="n">
        <v>910.2</v>
      </c>
      <c r="K975" s="56" t="n">
        <v>0</v>
      </c>
      <c r="L975" s="55" t="n">
        <v>33</v>
      </c>
      <c r="M975" s="15" t="n">
        <f aca="false" ca="false" dt2D="false" dtr="false" t="normal">SUM(N975:S975)</f>
        <v>10401666.38372181</v>
      </c>
      <c r="N975" s="15" t="n"/>
      <c r="O975" s="15" t="n"/>
      <c r="P975" s="15" t="n"/>
      <c r="Q975" s="15" t="n">
        <v>138823.704</v>
      </c>
      <c r="R975" s="15" t="n"/>
      <c r="S975" s="15" t="n">
        <f aca="false" ca="false" dt2D="false" dtr="false" t="normal">'Приложение 2'!E975-'Приложение 1'!Q975</f>
        <v>10262842.67972181</v>
      </c>
      <c r="T975" s="176" t="n"/>
      <c r="U975" s="176" t="n"/>
      <c r="V975" s="177" t="n">
        <v>46.98</v>
      </c>
      <c r="W975" s="131" t="n">
        <v>37.58</v>
      </c>
      <c r="X975" s="131" t="n">
        <v>31.32</v>
      </c>
      <c r="Y975" s="131" t="n"/>
      <c r="Z975" s="131" t="n"/>
      <c r="AA975" s="178" t="n">
        <v>2026</v>
      </c>
      <c r="AB975" s="4" t="n"/>
      <c r="AC975" s="4" t="n"/>
    </row>
    <row customHeight="true" ht="15" outlineLevel="0" r="976">
      <c r="A976" s="8" t="n">
        <f aca="false" ca="false" dt2D="false" dtr="false" t="normal">A975+1</f>
        <v>57</v>
      </c>
      <c r="B976" s="8" t="s">
        <v>192</v>
      </c>
      <c r="C976" s="106" t="s">
        <v>51</v>
      </c>
      <c r="D976" s="8" t="s">
        <v>650</v>
      </c>
      <c r="E976" s="56" t="s">
        <v>231</v>
      </c>
      <c r="F976" s="12" t="s">
        <v>5</v>
      </c>
      <c r="G976" s="12" t="n">
        <v>2</v>
      </c>
      <c r="H976" s="12" t="n">
        <v>2</v>
      </c>
      <c r="I976" s="56" t="n">
        <v>596.02</v>
      </c>
      <c r="J976" s="56" t="n">
        <v>596.02</v>
      </c>
      <c r="K976" s="56" t="n">
        <v>0</v>
      </c>
      <c r="L976" s="55" t="n">
        <v>24</v>
      </c>
      <c r="M976" s="15" t="n">
        <f aca="false" ca="false" dt2D="false" dtr="false" t="normal">SUM(N976:S976)</f>
        <v>12111167.016142704</v>
      </c>
      <c r="N976" s="15" t="n"/>
      <c r="O976" s="15" t="n"/>
      <c r="P976" s="15" t="n"/>
      <c r="Q976" s="15" t="n">
        <v>90904.9704</v>
      </c>
      <c r="R976" s="15" t="n"/>
      <c r="S976" s="15" t="n">
        <f aca="false" ca="false" dt2D="false" dtr="false" t="normal">'Приложение 2'!E976-'Приложение 1'!Q976</f>
        <v>12020262.045742704</v>
      </c>
      <c r="T976" s="176" t="n"/>
      <c r="U976" s="176" t="n"/>
      <c r="V976" s="177" t="n">
        <v>84.03</v>
      </c>
      <c r="W976" s="131" t="n">
        <v>67.23</v>
      </c>
      <c r="X976" s="131" t="n">
        <v>56.02</v>
      </c>
      <c r="Y976" s="131" t="n"/>
      <c r="Z976" s="131" t="n"/>
      <c r="AA976" s="178" t="n">
        <v>2026</v>
      </c>
      <c r="AB976" s="4" t="n"/>
      <c r="AC976" s="4" t="n"/>
    </row>
    <row customHeight="true" ht="15" outlineLevel="0" r="977">
      <c r="A977" s="8" t="n">
        <f aca="false" ca="false" dt2D="false" dtr="false" t="normal">A976+1</f>
        <v>58</v>
      </c>
      <c r="B977" s="8" t="s">
        <v>192</v>
      </c>
      <c r="C977" s="106" t="s">
        <v>51</v>
      </c>
      <c r="D977" s="8" t="s">
        <v>652</v>
      </c>
      <c r="E977" s="56" t="s">
        <v>231</v>
      </c>
      <c r="F977" s="12" t="s">
        <v>5</v>
      </c>
      <c r="G977" s="12" t="n">
        <v>2</v>
      </c>
      <c r="H977" s="12" t="n">
        <v>2</v>
      </c>
      <c r="I977" s="56" t="n">
        <v>623.46</v>
      </c>
      <c r="J977" s="56" t="n">
        <v>623.46</v>
      </c>
      <c r="K977" s="56" t="n">
        <v>0</v>
      </c>
      <c r="L977" s="55" t="n">
        <v>19</v>
      </c>
      <c r="M977" s="15" t="n">
        <f aca="false" ca="false" dt2D="false" dtr="false" t="normal">SUM(N977:S977)</f>
        <v>13009163.081373602</v>
      </c>
      <c r="N977" s="15" t="n"/>
      <c r="O977" s="15" t="n"/>
      <c r="P977" s="15" t="n"/>
      <c r="Q977" s="15" t="n">
        <v>95090.1192</v>
      </c>
      <c r="R977" s="15" t="n"/>
      <c r="S977" s="15" t="n">
        <f aca="false" ca="false" dt2D="false" dtr="false" t="normal">'Приложение 2'!E977-'Приложение 1'!Q977</f>
        <v>12914072.962173602</v>
      </c>
      <c r="T977" s="176" t="n"/>
      <c r="U977" s="176" t="n"/>
      <c r="V977" s="177" t="n">
        <v>86.31</v>
      </c>
      <c r="W977" s="131" t="n">
        <v>69.05</v>
      </c>
      <c r="X977" s="131" t="n">
        <v>57.54</v>
      </c>
      <c r="Y977" s="131" t="n"/>
      <c r="Z977" s="131" t="n"/>
      <c r="AA977" s="178" t="n">
        <v>2026</v>
      </c>
      <c r="AB977" s="4" t="n"/>
      <c r="AC977" s="4" t="n"/>
    </row>
    <row customHeight="true" ht="15" outlineLevel="0" r="978">
      <c r="A978" s="8" t="n">
        <f aca="false" ca="false" dt2D="false" dtr="false" t="normal">A977+1</f>
        <v>59</v>
      </c>
      <c r="B978" s="8" t="s">
        <v>192</v>
      </c>
      <c r="C978" s="106" t="s">
        <v>51</v>
      </c>
      <c r="D978" s="8" t="s">
        <v>653</v>
      </c>
      <c r="E978" s="56" t="s">
        <v>632</v>
      </c>
      <c r="F978" s="12" t="s">
        <v>5</v>
      </c>
      <c r="G978" s="12" t="n">
        <v>2</v>
      </c>
      <c r="H978" s="12" t="n">
        <v>2</v>
      </c>
      <c r="I978" s="56" t="n">
        <v>621.22</v>
      </c>
      <c r="J978" s="56" t="n">
        <v>621.22</v>
      </c>
      <c r="K978" s="56" t="n">
        <v>0</v>
      </c>
      <c r="L978" s="55" t="n">
        <v>19</v>
      </c>
      <c r="M978" s="15" t="n">
        <f aca="false" ca="false" dt2D="false" dtr="false" t="normal">SUM(N978:S978)</f>
        <v>7099234.443963589</v>
      </c>
      <c r="N978" s="15" t="n"/>
      <c r="O978" s="15" t="n"/>
      <c r="P978" s="15" t="n"/>
      <c r="Q978" s="15" t="n">
        <v>94748.4744</v>
      </c>
      <c r="R978" s="15" t="n"/>
      <c r="S978" s="15" t="n">
        <f aca="false" ca="false" dt2D="false" dtr="false" t="normal">'Приложение 2'!E978-'Приложение 1'!Q978</f>
        <v>7004485.969563589</v>
      </c>
      <c r="T978" s="176" t="n"/>
      <c r="U978" s="176" t="n"/>
      <c r="V978" s="177" t="n">
        <v>46.98</v>
      </c>
      <c r="W978" s="131" t="n">
        <v>37.58</v>
      </c>
      <c r="X978" s="131" t="n">
        <v>31.32</v>
      </c>
      <c r="Y978" s="131" t="n"/>
      <c r="Z978" s="131" t="n"/>
      <c r="AA978" s="178" t="n">
        <v>2026</v>
      </c>
      <c r="AB978" s="4" t="n"/>
      <c r="AC978" s="4" t="n"/>
    </row>
    <row customHeight="true" ht="15" outlineLevel="0" r="979">
      <c r="A979" s="8" t="n">
        <f aca="false" ca="false" dt2D="false" dtr="false" t="normal">A978+1</f>
        <v>60</v>
      </c>
      <c r="B979" s="8" t="s">
        <v>192</v>
      </c>
      <c r="C979" s="106" t="s">
        <v>51</v>
      </c>
      <c r="D979" s="8" t="s">
        <v>654</v>
      </c>
      <c r="E979" s="56" t="s">
        <v>283</v>
      </c>
      <c r="F979" s="12" t="s">
        <v>5</v>
      </c>
      <c r="G979" s="12" t="n">
        <v>3</v>
      </c>
      <c r="H979" s="12" t="n">
        <v>4</v>
      </c>
      <c r="I979" s="56" t="n">
        <v>1829.34</v>
      </c>
      <c r="J979" s="56" t="n">
        <v>1829.34</v>
      </c>
      <c r="K979" s="56" t="n">
        <v>0</v>
      </c>
      <c r="L979" s="55" t="n">
        <v>91</v>
      </c>
      <c r="M979" s="15" t="n">
        <f aca="false" ca="false" dt2D="false" dtr="false" t="normal">SUM(N979:S979)</f>
        <v>16266815.348539004</v>
      </c>
      <c r="N979" s="15" t="n"/>
      <c r="O979" s="15" t="n"/>
      <c r="P979" s="15" t="n"/>
      <c r="Q979" s="15" t="n">
        <v>279010.9368</v>
      </c>
      <c r="R979" s="15" t="n"/>
      <c r="S979" s="15" t="n">
        <f aca="false" ca="false" dt2D="false" dtr="false" t="normal">'Приложение 2'!E979-'Приложение 1'!Q979</f>
        <v>15987804.411739005</v>
      </c>
      <c r="T979" s="176" t="n"/>
      <c r="U979" s="176" t="n"/>
      <c r="V979" s="177" t="n">
        <v>36.42</v>
      </c>
      <c r="W979" s="131" t="n">
        <v>29.13</v>
      </c>
      <c r="X979" s="131" t="n">
        <v>24.28</v>
      </c>
      <c r="Y979" s="131" t="n"/>
      <c r="Z979" s="131" t="n"/>
      <c r="AA979" s="178" t="n">
        <v>2026</v>
      </c>
      <c r="AB979" s="4" t="n"/>
      <c r="AC979" s="4" t="n"/>
    </row>
    <row customHeight="true" ht="15" outlineLevel="0" r="980">
      <c r="A980" s="8" t="n">
        <f aca="false" ca="false" dt2D="false" dtr="false" t="normal">A979+1</f>
        <v>61</v>
      </c>
      <c r="B980" s="8" t="n">
        <f aca="false" ca="false" dt2D="false" dtr="false" t="normal">B975+1</f>
        <v>10</v>
      </c>
      <c r="C980" s="106" t="s">
        <v>51</v>
      </c>
      <c r="D980" s="8" t="s">
        <v>655</v>
      </c>
      <c r="E980" s="56" t="s">
        <v>117</v>
      </c>
      <c r="F980" s="12" t="s">
        <v>5</v>
      </c>
      <c r="G980" s="12" t="n">
        <v>5</v>
      </c>
      <c r="H980" s="12" t="n">
        <v>2</v>
      </c>
      <c r="I980" s="56" t="n">
        <v>2043.6</v>
      </c>
      <c r="J980" s="56" t="n">
        <v>1809.99</v>
      </c>
      <c r="K980" s="56" t="n">
        <v>233.61</v>
      </c>
      <c r="L980" s="55" t="n">
        <v>66</v>
      </c>
      <c r="M980" s="15" t="n">
        <f aca="false" ca="false" dt2D="false" dtr="false" t="normal">SUM(N980:S980)</f>
        <v>13784602.925519977</v>
      </c>
      <c r="N980" s="15" t="n"/>
      <c r="O980" s="15" t="n"/>
      <c r="P980" s="15" t="n"/>
      <c r="Q980" s="15" t="n">
        <v>347292.036</v>
      </c>
      <c r="R980" s="15" t="n"/>
      <c r="S980" s="15" t="n">
        <f aca="false" ca="false" dt2D="false" dtr="false" t="normal">'Приложение 2'!E980-'Приложение 1'!Q980</f>
        <v>13437310.889519976</v>
      </c>
      <c r="T980" s="176" t="n"/>
      <c r="U980" s="176" t="n"/>
      <c r="V980" s="177" t="n">
        <v>27.4</v>
      </c>
      <c r="W980" s="131" t="n">
        <v>21.92</v>
      </c>
      <c r="X980" s="131" t="n">
        <v>18.26</v>
      </c>
      <c r="Y980" s="131" t="n"/>
      <c r="Z980" s="131" t="n"/>
      <c r="AA980" s="178" t="n">
        <v>2026</v>
      </c>
      <c r="AB980" s="4" t="n"/>
      <c r="AC980" s="4" t="n"/>
    </row>
    <row customHeight="true" ht="15" outlineLevel="0" r="981">
      <c r="A981" s="8" t="n">
        <f aca="false" ca="false" dt2D="false" dtr="false" t="normal">A980+1</f>
        <v>62</v>
      </c>
      <c r="B981" s="8" t="s">
        <v>192</v>
      </c>
      <c r="C981" s="106" t="s">
        <v>77</v>
      </c>
      <c r="D981" s="8" t="s">
        <v>78</v>
      </c>
      <c r="E981" s="56" t="s">
        <v>53</v>
      </c>
      <c r="F981" s="12" t="s">
        <v>79</v>
      </c>
      <c r="G981" s="12" t="n">
        <v>2</v>
      </c>
      <c r="H981" s="12" t="n">
        <v>2</v>
      </c>
      <c r="I981" s="56" t="n">
        <v>815.5</v>
      </c>
      <c r="J981" s="56" t="n">
        <v>815.5</v>
      </c>
      <c r="K981" s="56" t="n">
        <v>0</v>
      </c>
      <c r="L981" s="55" t="n">
        <v>46</v>
      </c>
      <c r="M981" s="15" t="n">
        <f aca="false" ca="false" dt2D="false" dtr="false" t="normal">SUM(N981:S981)</f>
        <v>17259590.649791386</v>
      </c>
      <c r="N981" s="15" t="n"/>
      <c r="O981" s="15" t="n"/>
      <c r="P981" s="15" t="n"/>
      <c r="Q981" s="15" t="n">
        <v>88367.58</v>
      </c>
      <c r="R981" s="15" t="n"/>
      <c r="S981" s="15" t="n">
        <f aca="false" ca="false" dt2D="false" dtr="false" t="normal">'Приложение 2'!E981-'Приложение 1'!Q981</f>
        <v>17171223.069791388</v>
      </c>
      <c r="T981" s="176" t="n"/>
      <c r="U981" s="176" t="n"/>
      <c r="V981" s="177" t="n">
        <v>87.73</v>
      </c>
      <c r="W981" s="131" t="n">
        <v>70.19</v>
      </c>
      <c r="X981" s="131" t="n">
        <v>58.49</v>
      </c>
      <c r="Y981" s="131" t="n"/>
      <c r="Z981" s="131" t="n"/>
      <c r="AA981" s="178" t="n">
        <v>2027</v>
      </c>
      <c r="AB981" s="4" t="n"/>
      <c r="AC981" s="4" t="n"/>
      <c r="AD981" s="0" t="s">
        <v>81</v>
      </c>
    </row>
    <row customHeight="true" ht="15" outlineLevel="0" r="982">
      <c r="A982" s="8" t="n">
        <f aca="false" ca="false" dt2D="false" dtr="false" t="normal">A981+1</f>
        <v>63</v>
      </c>
      <c r="B982" s="8" t="s">
        <v>192</v>
      </c>
      <c r="C982" s="106" t="s">
        <v>77</v>
      </c>
      <c r="D982" s="8" t="s">
        <v>658</v>
      </c>
      <c r="E982" s="56" t="s">
        <v>99</v>
      </c>
      <c r="F982" s="12" t="s">
        <v>79</v>
      </c>
      <c r="G982" s="12" t="n">
        <v>2</v>
      </c>
      <c r="H982" s="12" t="n">
        <v>1</v>
      </c>
      <c r="I982" s="56" t="n">
        <v>269.5</v>
      </c>
      <c r="J982" s="56" t="n">
        <v>269.5</v>
      </c>
      <c r="K982" s="56" t="n">
        <v>0</v>
      </c>
      <c r="L982" s="55" t="n">
        <v>1</v>
      </c>
      <c r="M982" s="15" t="n">
        <f aca="false" ca="false" dt2D="false" dtr="false" t="normal">SUM(N982:S982)</f>
        <v>6850204.273310749</v>
      </c>
      <c r="N982" s="15" t="n"/>
      <c r="O982" s="15" t="n"/>
      <c r="P982" s="15" t="n"/>
      <c r="Q982" s="15" t="n">
        <v>29203.02</v>
      </c>
      <c r="R982" s="15" t="n"/>
      <c r="S982" s="15" t="n">
        <f aca="false" ca="false" dt2D="false" dtr="false" t="normal">'Приложение 2'!E982-'Приложение 1'!Q982</f>
        <v>6821001.253310749</v>
      </c>
      <c r="T982" s="176" t="n"/>
      <c r="U982" s="176" t="n"/>
      <c r="V982" s="177" t="n">
        <v>105.46</v>
      </c>
      <c r="W982" s="131" t="n">
        <v>84.37</v>
      </c>
      <c r="X982" s="131" t="n">
        <v>70.31</v>
      </c>
      <c r="Y982" s="131" t="n"/>
      <c r="Z982" s="131" t="n"/>
      <c r="AA982" s="178" t="n">
        <v>2026</v>
      </c>
      <c r="AB982" s="4" t="n"/>
      <c r="AC982" s="4" t="n"/>
      <c r="AD982" s="0" t="s">
        <v>81</v>
      </c>
    </row>
    <row customHeight="true" ht="15" outlineLevel="0" r="983">
      <c r="A983" s="8" t="n">
        <f aca="false" ca="false" dt2D="false" dtr="false" t="normal">A982+1</f>
        <v>64</v>
      </c>
      <c r="B983" s="8" t="s">
        <v>192</v>
      </c>
      <c r="C983" s="106" t="s">
        <v>77</v>
      </c>
      <c r="D983" s="8" t="s">
        <v>659</v>
      </c>
      <c r="E983" s="56" t="s">
        <v>170</v>
      </c>
      <c r="F983" s="12" t="s">
        <v>79</v>
      </c>
      <c r="G983" s="12" t="n">
        <v>2</v>
      </c>
      <c r="H983" s="12" t="n">
        <v>1</v>
      </c>
      <c r="I983" s="56" t="n">
        <v>273.5</v>
      </c>
      <c r="J983" s="56" t="n">
        <v>273.5</v>
      </c>
      <c r="K983" s="56" t="n">
        <v>0</v>
      </c>
      <c r="L983" s="55" t="n">
        <v>8</v>
      </c>
      <c r="M983" s="15" t="n">
        <f aca="false" ca="false" dt2D="false" dtr="false" t="normal">SUM(N983:S983)</f>
        <v>6951877.064009225</v>
      </c>
      <c r="N983" s="15" t="n"/>
      <c r="O983" s="15" t="n"/>
      <c r="P983" s="15" t="n"/>
      <c r="Q983" s="15" t="n">
        <v>29636.46</v>
      </c>
      <c r="R983" s="15" t="n"/>
      <c r="S983" s="15" t="n">
        <f aca="false" ca="false" dt2D="false" dtr="false" t="normal">'Приложение 2'!E983-'Приложение 1'!Q983</f>
        <v>6922240.604009225</v>
      </c>
      <c r="T983" s="176" t="n"/>
      <c r="U983" s="176" t="n"/>
      <c r="V983" s="177" t="n">
        <v>105.46</v>
      </c>
      <c r="W983" s="131" t="n">
        <v>84.37</v>
      </c>
      <c r="X983" s="131" t="n">
        <v>70.31</v>
      </c>
      <c r="Y983" s="131" t="n"/>
      <c r="Z983" s="131" t="n"/>
      <c r="AA983" s="178" t="n">
        <v>2026</v>
      </c>
      <c r="AB983" s="4" t="n"/>
      <c r="AC983" s="4" t="n"/>
      <c r="AD983" s="0" t="s">
        <v>81</v>
      </c>
    </row>
    <row customHeight="true" ht="15" outlineLevel="0" r="984">
      <c r="A984" s="8" t="n">
        <f aca="false" ca="false" dt2D="false" dtr="false" t="normal">A983+1</f>
        <v>65</v>
      </c>
      <c r="B984" s="8" t="s">
        <v>192</v>
      </c>
      <c r="C984" s="106" t="s">
        <v>86</v>
      </c>
      <c r="D984" s="8" t="s">
        <v>660</v>
      </c>
      <c r="E984" s="55" t="s">
        <v>269</v>
      </c>
      <c r="F984" s="12" t="s">
        <v>5</v>
      </c>
      <c r="G984" s="12" t="n">
        <v>4</v>
      </c>
      <c r="H984" s="12" t="n">
        <v>4</v>
      </c>
      <c r="I984" s="56" t="n">
        <v>1843.8</v>
      </c>
      <c r="J984" s="56" t="n">
        <v>1843.8</v>
      </c>
      <c r="K984" s="56" t="n">
        <v>0</v>
      </c>
      <c r="L984" s="55" t="n">
        <v>59</v>
      </c>
      <c r="M984" s="15" t="n">
        <f aca="false" ca="false" dt2D="false" dtr="false" t="normal">SUM(N984:S984)</f>
        <v>4714877.87</v>
      </c>
      <c r="N984" s="15" t="n"/>
      <c r="O984" s="15" t="n"/>
      <c r="P984" s="15" t="n"/>
      <c r="Q984" s="15" t="n"/>
      <c r="R984" s="15" t="n"/>
      <c r="S984" s="15" t="n">
        <v>4714877.87</v>
      </c>
      <c r="T984" s="176" t="n"/>
      <c r="U984" s="176" t="n"/>
      <c r="V984" s="177" t="n">
        <v>10.65</v>
      </c>
      <c r="W984" s="131" t="n">
        <v>8.52</v>
      </c>
      <c r="X984" s="131" t="n">
        <v>7.1</v>
      </c>
      <c r="Y984" s="131" t="n"/>
      <c r="Z984" s="131" t="n"/>
      <c r="AA984" s="178" t="n">
        <v>2025</v>
      </c>
      <c r="AB984" s="4" t="n"/>
      <c r="AC984" s="4" t="n"/>
    </row>
    <row customHeight="true" ht="15" outlineLevel="0" r="985">
      <c r="A985" s="8" t="n">
        <f aca="false" ca="false" dt2D="false" dtr="false" t="normal">A984+1</f>
        <v>66</v>
      </c>
      <c r="B985" s="8" t="n">
        <f aca="false" ca="false" dt2D="false" dtr="false" t="normal">B980+1</f>
        <v>11</v>
      </c>
      <c r="C985" s="106" t="s">
        <v>86</v>
      </c>
      <c r="D985" s="8" t="s">
        <v>109</v>
      </c>
      <c r="E985" s="56" t="s">
        <v>257</v>
      </c>
      <c r="F985" s="12" t="s">
        <v>5</v>
      </c>
      <c r="G985" s="12" t="n">
        <v>3</v>
      </c>
      <c r="H985" s="12" t="n">
        <v>2</v>
      </c>
      <c r="I985" s="56" t="n">
        <v>910.1</v>
      </c>
      <c r="J985" s="56" t="n">
        <v>910.1</v>
      </c>
      <c r="K985" s="56" t="n">
        <v>0</v>
      </c>
      <c r="L985" s="55" t="n">
        <v>42</v>
      </c>
      <c r="M985" s="15" t="n">
        <f aca="false" ca="false" dt2D="false" dtr="false" t="normal">SUM(N985:S985)</f>
        <v>9195209.2950284</v>
      </c>
      <c r="N985" s="15" t="n"/>
      <c r="O985" s="15" t="n"/>
      <c r="P985" s="15" t="n"/>
      <c r="Q985" s="15" t="n">
        <v>138808.452</v>
      </c>
      <c r="R985" s="15" t="n"/>
      <c r="S985" s="15" t="n">
        <f aca="false" ca="false" dt2D="false" dtr="false" t="normal">'Приложение 2'!E985-'Приложение 1'!Q985</f>
        <v>9056400.8430284</v>
      </c>
      <c r="T985" s="176" t="n"/>
      <c r="U985" s="176" t="n"/>
      <c r="V985" s="177" t="n">
        <v>41.46</v>
      </c>
      <c r="W985" s="131" t="n">
        <v>33.17</v>
      </c>
      <c r="X985" s="131" t="n">
        <v>27.64</v>
      </c>
      <c r="Y985" s="131" t="n"/>
      <c r="Z985" s="131" t="n"/>
      <c r="AA985" s="178" t="n">
        <v>2026</v>
      </c>
      <c r="AB985" s="4" t="n"/>
      <c r="AC985" s="4" t="n"/>
    </row>
    <row customHeight="true" ht="15" outlineLevel="0" r="986">
      <c r="A986" s="8" t="n">
        <f aca="false" ca="false" dt2D="false" dtr="false" t="normal">A985+1</f>
        <v>67</v>
      </c>
      <c r="B986" s="8" t="n">
        <f aca="false" ca="false" dt2D="false" dtr="false" t="normal">B985+1</f>
        <v>12</v>
      </c>
      <c r="C986" s="106" t="s">
        <v>86</v>
      </c>
      <c r="D986" s="8" t="s">
        <v>662</v>
      </c>
      <c r="E986" s="56" t="s">
        <v>152</v>
      </c>
      <c r="F986" s="12" t="s">
        <v>5</v>
      </c>
      <c r="G986" s="12" t="n">
        <v>5</v>
      </c>
      <c r="H986" s="12" t="n">
        <v>4</v>
      </c>
      <c r="I986" s="56" t="n">
        <v>2402.9</v>
      </c>
      <c r="J986" s="56" t="n">
        <v>2402.9</v>
      </c>
      <c r="K986" s="56" t="n">
        <v>0</v>
      </c>
      <c r="L986" s="55" t="n">
        <v>83</v>
      </c>
      <c r="M986" s="15" t="n">
        <f aca="false" ca="false" dt2D="false" dtr="false" t="normal">SUM(N986:S986)</f>
        <v>30679890.794</v>
      </c>
      <c r="N986" s="15" t="n"/>
      <c r="O986" s="15" t="n"/>
      <c r="P986" s="15" t="n"/>
      <c r="Q986" s="15" t="n">
        <f aca="false" ca="false" dt2D="false" dtr="false" t="normal">Z986+AB986</f>
        <v>710112.888</v>
      </c>
      <c r="R986" s="15" t="n"/>
      <c r="S986" s="15" t="n">
        <f aca="false" ca="false" dt2D="false" dtr="false" t="normal">'Приложение 2'!E986-'Приложение 1'!Q986</f>
        <v>29969777.906</v>
      </c>
      <c r="T986" s="176" t="n"/>
      <c r="U986" s="176" t="n"/>
      <c r="V986" s="177" t="n">
        <v>51.97</v>
      </c>
      <c r="W986" s="131" t="n">
        <v>41.57</v>
      </c>
      <c r="X986" s="131" t="n">
        <v>34.65</v>
      </c>
      <c r="Y986" s="131" t="n"/>
      <c r="Z986" s="112" t="n">
        <v>343622.58</v>
      </c>
      <c r="AA986" s="178" t="n"/>
      <c r="AB986" s="30" t="n">
        <f aca="false" ca="false" dt2D="false" dtr="false" t="normal">+(J986*12.71+K986*25.41)*12</f>
        <v>366490.3080000001</v>
      </c>
      <c r="AC986" s="30" t="n">
        <f aca="false" ca="false" dt2D="false" dtr="false" t="normal">+(J986*12.71+K986*25.41)*12*30</f>
        <v>10994709.240000002</v>
      </c>
    </row>
    <row customHeight="true" ht="15" outlineLevel="0" r="987">
      <c r="A987" s="8" t="n">
        <f aca="false" ca="false" dt2D="false" dtr="false" t="normal">A986+1</f>
        <v>68</v>
      </c>
      <c r="B987" s="8" t="n">
        <f aca="false" ca="false" dt2D="false" dtr="false" t="normal">B986+1</f>
        <v>13</v>
      </c>
      <c r="C987" s="106" t="s">
        <v>86</v>
      </c>
      <c r="D987" s="8" t="s">
        <v>663</v>
      </c>
      <c r="E987" s="56" t="s">
        <v>250</v>
      </c>
      <c r="F987" s="12" t="s">
        <v>5</v>
      </c>
      <c r="G987" s="12" t="n">
        <v>4</v>
      </c>
      <c r="H987" s="12" t="n">
        <v>4</v>
      </c>
      <c r="I987" s="56" t="n">
        <v>2783</v>
      </c>
      <c r="J987" s="56" t="n">
        <v>2783</v>
      </c>
      <c r="K987" s="56" t="n">
        <v>0</v>
      </c>
      <c r="L987" s="55" t="n">
        <v>91</v>
      </c>
      <c r="M987" s="15" t="n">
        <f aca="false" ca="false" dt2D="false" dtr="false" t="normal">SUM(N987:S987)</f>
        <v>22112382.16</v>
      </c>
      <c r="N987" s="15" t="n"/>
      <c r="O987" s="15" t="n"/>
      <c r="P987" s="15" t="n"/>
      <c r="Q987" s="15" t="n">
        <v>424463.16</v>
      </c>
      <c r="R987" s="15" t="n"/>
      <c r="S987" s="15" t="n">
        <f aca="false" ca="false" dt2D="false" dtr="false" t="normal">'Приложение 2'!E987-'Приложение 1'!Q987</f>
        <v>21687919</v>
      </c>
      <c r="T987" s="176" t="n"/>
      <c r="U987" s="176" t="n"/>
      <c r="V987" s="177" t="n">
        <v>32.47</v>
      </c>
      <c r="W987" s="131" t="n">
        <v>25.98</v>
      </c>
      <c r="X987" s="131" t="n">
        <v>21.65</v>
      </c>
      <c r="Y987" s="131" t="n"/>
      <c r="Z987" s="131" t="n"/>
      <c r="AA987" s="178" t="n">
        <v>2026</v>
      </c>
      <c r="AB987" s="112" t="n"/>
      <c r="AC987" s="4" t="n"/>
      <c r="AD987" s="0" t="s">
        <v>664</v>
      </c>
    </row>
    <row customHeight="true" ht="15" outlineLevel="0" r="988">
      <c r="A988" s="8" t="n">
        <f aca="false" ca="false" dt2D="false" dtr="false" t="normal">A987+1</f>
        <v>69</v>
      </c>
      <c r="B988" s="8" t="n">
        <f aca="false" ca="false" dt2D="false" dtr="false" t="normal">B987+1</f>
        <v>14</v>
      </c>
      <c r="C988" s="106" t="s">
        <v>86</v>
      </c>
      <c r="D988" s="8" t="s">
        <v>666</v>
      </c>
      <c r="E988" s="56" t="s">
        <v>264</v>
      </c>
      <c r="F988" s="12" t="s">
        <v>5</v>
      </c>
      <c r="G988" s="12" t="n">
        <v>4</v>
      </c>
      <c r="H988" s="12" t="n"/>
      <c r="I988" s="56" t="n">
        <v>1286.2</v>
      </c>
      <c r="J988" s="56" t="n">
        <v>1217.6</v>
      </c>
      <c r="K988" s="56" t="n">
        <v>68.6000000000001</v>
      </c>
      <c r="L988" s="55" t="n">
        <v>2</v>
      </c>
      <c r="M988" s="15" t="n">
        <f aca="false" ca="false" dt2D="false" dtr="false" t="normal">SUM(N988:S988)</f>
        <v>40971309.348000005</v>
      </c>
      <c r="N988" s="15" t="n"/>
      <c r="O988" s="15" t="n"/>
      <c r="P988" s="15" t="n"/>
      <c r="Q988" s="15" t="n">
        <v>206625.864</v>
      </c>
      <c r="R988" s="15" t="n"/>
      <c r="S988" s="15" t="n">
        <f aca="false" ca="false" dt2D="false" dtr="false" t="normal">'Приложение 2'!E988-'Приложение 1'!Q988</f>
        <v>40764683.484000005</v>
      </c>
      <c r="T988" s="176" t="n"/>
      <c r="U988" s="176" t="n"/>
      <c r="V988" s="177" t="n">
        <v>132.06</v>
      </c>
      <c r="W988" s="131" t="n">
        <v>105.65</v>
      </c>
      <c r="X988" s="131" t="n">
        <v>88.04</v>
      </c>
      <c r="Y988" s="131" t="n"/>
      <c r="Z988" s="131" t="n"/>
      <c r="AA988" s="178" t="n">
        <v>2026</v>
      </c>
      <c r="AB988" s="4" t="n"/>
      <c r="AC988" s="4" t="n"/>
    </row>
    <row customHeight="true" ht="15" outlineLevel="0" r="989">
      <c r="A989" s="8" t="n">
        <f aca="false" ca="false" dt2D="false" dtr="false" t="normal">A988+1</f>
        <v>70</v>
      </c>
      <c r="B989" s="8" t="s">
        <v>192</v>
      </c>
      <c r="C989" s="106" t="s">
        <v>86</v>
      </c>
      <c r="D989" s="8" t="s">
        <v>667</v>
      </c>
      <c r="E989" s="55" t="n">
        <v>1977</v>
      </c>
      <c r="F989" s="12" t="s">
        <v>5</v>
      </c>
      <c r="G989" s="12" t="n">
        <v>4</v>
      </c>
      <c r="H989" s="12" t="n"/>
      <c r="I989" s="56" t="n">
        <v>357.85</v>
      </c>
      <c r="J989" s="56" t="n">
        <v>357.85</v>
      </c>
      <c r="K989" s="56" t="n">
        <v>0</v>
      </c>
      <c r="L989" s="55" t="n">
        <v>2</v>
      </c>
      <c r="M989" s="15" t="n">
        <f aca="false" ca="false" dt2D="false" dtr="false" t="normal">SUM(N989:S989)</f>
        <v>7547263.43</v>
      </c>
      <c r="N989" s="15" t="n"/>
      <c r="O989" s="15" t="n"/>
      <c r="P989" s="15" t="n"/>
      <c r="Q989" s="15" t="n"/>
      <c r="R989" s="15" t="n"/>
      <c r="S989" s="15" t="n">
        <v>7547263.43</v>
      </c>
      <c r="T989" s="176" t="n"/>
      <c r="U989" s="176" t="n"/>
      <c r="V989" s="177" t="n">
        <v>87.88</v>
      </c>
      <c r="W989" s="131" t="n">
        <v>70.3</v>
      </c>
      <c r="X989" s="131" t="n">
        <v>58.58</v>
      </c>
      <c r="Y989" s="131" t="n"/>
      <c r="Z989" s="131" t="n"/>
      <c r="AA989" s="178" t="n">
        <v>2025</v>
      </c>
      <c r="AB989" s="4" t="n"/>
      <c r="AC989" s="4" t="n"/>
    </row>
    <row customHeight="true" ht="15" outlineLevel="0" r="990">
      <c r="A990" s="8" t="n">
        <f aca="false" ca="false" dt2D="false" dtr="false" t="normal">A989+1</f>
        <v>71</v>
      </c>
      <c r="B990" s="8" t="n">
        <f aca="false" ca="false" dt2D="false" dtr="false" t="normal">B988+1</f>
        <v>15</v>
      </c>
      <c r="C990" s="106" t="s">
        <v>86</v>
      </c>
      <c r="D990" s="8" t="s">
        <v>669</v>
      </c>
      <c r="E990" s="55" t="s">
        <v>228</v>
      </c>
      <c r="F990" s="12" t="s">
        <v>5</v>
      </c>
      <c r="G990" s="12" t="n">
        <v>4</v>
      </c>
      <c r="H990" s="12" t="n">
        <v>2</v>
      </c>
      <c r="I990" s="56" t="n">
        <v>1362.7</v>
      </c>
      <c r="J990" s="56" t="n">
        <v>1362.7</v>
      </c>
      <c r="K990" s="56" t="n">
        <v>0</v>
      </c>
      <c r="L990" s="55" t="n">
        <v>55</v>
      </c>
      <c r="M990" s="15" t="n">
        <f aca="false" ca="false" dt2D="false" dtr="false" t="normal">SUM(N990:S990)</f>
        <v>8031353.586943454</v>
      </c>
      <c r="N990" s="15" t="n"/>
      <c r="O990" s="15" t="n"/>
      <c r="P990" s="15" t="n"/>
      <c r="Q990" s="15" t="n">
        <v>207839.004</v>
      </c>
      <c r="R990" s="15" t="n"/>
      <c r="S990" s="15" t="n">
        <f aca="false" ca="false" dt2D="false" dtr="false" t="normal">'Приложение 2'!E990-'Приложение 1'!Q990</f>
        <v>7823514.582943454</v>
      </c>
      <c r="T990" s="176" t="n"/>
      <c r="U990" s="176" t="n"/>
      <c r="V990" s="177" t="n">
        <v>23.92</v>
      </c>
      <c r="W990" s="131" t="n">
        <v>19.14</v>
      </c>
      <c r="X990" s="131" t="n">
        <v>15.95</v>
      </c>
      <c r="Y990" s="131" t="n"/>
      <c r="Z990" s="131" t="n"/>
      <c r="AA990" s="178" t="n"/>
      <c r="AB990" s="30" t="n"/>
      <c r="AC990" s="4" t="n"/>
    </row>
    <row customHeight="true" ht="15" outlineLevel="0" r="991">
      <c r="A991" s="8" t="n">
        <f aca="false" ca="false" dt2D="false" dtr="false" t="normal">A990+1</f>
        <v>72</v>
      </c>
      <c r="B991" s="8" t="n">
        <f aca="false" ca="false" dt2D="false" dtr="false" t="normal">B990+1</f>
        <v>16</v>
      </c>
      <c r="C991" s="106" t="s">
        <v>322</v>
      </c>
      <c r="D991" s="8" t="s">
        <v>671</v>
      </c>
      <c r="E991" s="56" t="s">
        <v>264</v>
      </c>
      <c r="F991" s="12" t="s">
        <v>5</v>
      </c>
      <c r="G991" s="12" t="n">
        <v>5</v>
      </c>
      <c r="H991" s="12" t="n">
        <v>1</v>
      </c>
      <c r="I991" s="56" t="n">
        <v>1456.4</v>
      </c>
      <c r="J991" s="56" t="n">
        <v>1456.4</v>
      </c>
      <c r="K991" s="56" t="n">
        <v>0</v>
      </c>
      <c r="L991" s="55" t="n">
        <v>49</v>
      </c>
      <c r="M991" s="15" t="n">
        <f aca="false" ca="false" dt2D="false" dtr="false" t="normal">SUM(N991:S991)</f>
        <v>21006225.196</v>
      </c>
      <c r="N991" s="15" t="n"/>
      <c r="O991" s="15" t="n"/>
      <c r="P991" s="15" t="n"/>
      <c r="Q991" s="15" t="n">
        <v>222130.128</v>
      </c>
      <c r="R991" s="15" t="n"/>
      <c r="S991" s="15" t="n">
        <f aca="false" ca="false" dt2D="false" dtr="false" t="normal">'Приложение 2'!E991-'Приложение 1'!Q991</f>
        <v>20784095.068</v>
      </c>
      <c r="T991" s="176" t="n"/>
      <c r="U991" s="176" t="n"/>
      <c r="V991" s="177" t="n">
        <v>59.46</v>
      </c>
      <c r="W991" s="131" t="n">
        <v>47.57</v>
      </c>
      <c r="X991" s="131" t="n">
        <v>39.64</v>
      </c>
      <c r="Y991" s="131" t="n"/>
      <c r="Z991" s="131" t="n"/>
      <c r="AA991" s="178" t="n">
        <v>2027</v>
      </c>
      <c r="AB991" s="4" t="n"/>
      <c r="AC991" s="4" t="n"/>
    </row>
    <row customHeight="true" ht="15" outlineLevel="0" r="992">
      <c r="A992" s="8" t="n">
        <f aca="false" ca="false" dt2D="false" dtr="false" t="normal">A991+1</f>
        <v>73</v>
      </c>
      <c r="B992" s="8" t="s">
        <v>192</v>
      </c>
      <c r="C992" s="106" t="s">
        <v>322</v>
      </c>
      <c r="D992" s="8" t="s">
        <v>672</v>
      </c>
      <c r="E992" s="55" t="s">
        <v>178</v>
      </c>
      <c r="F992" s="12" t="s">
        <v>5</v>
      </c>
      <c r="G992" s="12" t="n">
        <v>5</v>
      </c>
      <c r="H992" s="12" t="n">
        <v>2</v>
      </c>
      <c r="I992" s="56" t="n">
        <v>1544.4</v>
      </c>
      <c r="J992" s="56" t="n">
        <v>1295.3</v>
      </c>
      <c r="K992" s="56" t="n">
        <v>249.1</v>
      </c>
      <c r="L992" s="55" t="n">
        <v>31</v>
      </c>
      <c r="M992" s="15" t="n">
        <f aca="false" ca="false" dt2D="false" dtr="false" t="normal">SUM(N992:S992)</f>
        <v>19400921.47</v>
      </c>
      <c r="N992" s="15" t="n"/>
      <c r="O992" s="15" t="n"/>
      <c r="P992" s="15" t="n"/>
      <c r="Q992" s="15" t="n"/>
      <c r="R992" s="15" t="n"/>
      <c r="S992" s="15" t="n">
        <v>19400921.47</v>
      </c>
      <c r="T992" s="176" t="n"/>
      <c r="U992" s="176" t="n"/>
      <c r="V992" s="177" t="n">
        <v>52.34</v>
      </c>
      <c r="W992" s="131" t="n">
        <v>41.87</v>
      </c>
      <c r="X992" s="131" t="n">
        <v>34.89</v>
      </c>
      <c r="Y992" s="131" t="n"/>
      <c r="Z992" s="131" t="n"/>
      <c r="AA992" s="178" t="n">
        <v>2025</v>
      </c>
      <c r="AB992" s="4" t="n"/>
      <c r="AC992" s="4" t="n"/>
    </row>
    <row customHeight="true" ht="15" outlineLevel="0" r="993">
      <c r="A993" s="8" t="n">
        <f aca="false" ca="false" dt2D="false" dtr="false" t="normal">A992+1</f>
        <v>74</v>
      </c>
      <c r="B993" s="8" t="s">
        <v>192</v>
      </c>
      <c r="C993" s="106" t="s">
        <v>322</v>
      </c>
      <c r="D993" s="8" t="s">
        <v>326</v>
      </c>
      <c r="E993" s="56" t="s">
        <v>90</v>
      </c>
      <c r="F993" s="12" t="s">
        <v>5</v>
      </c>
      <c r="G993" s="12" t="n">
        <v>2</v>
      </c>
      <c r="H993" s="12" t="n">
        <v>2</v>
      </c>
      <c r="I993" s="56" t="n">
        <v>438.4</v>
      </c>
      <c r="J993" s="56" t="n">
        <v>438.4</v>
      </c>
      <c r="K993" s="56" t="n">
        <v>0</v>
      </c>
      <c r="L993" s="55" t="n">
        <v>9</v>
      </c>
      <c r="M993" s="15" t="n">
        <f aca="false" ca="false" dt2D="false" dtr="false" t="normal">SUM(N993:S993)</f>
        <v>7725459.007970841</v>
      </c>
      <c r="N993" s="15" t="n"/>
      <c r="O993" s="15" t="n"/>
      <c r="P993" s="15" t="n"/>
      <c r="Q993" s="15" t="n">
        <v>66864.768</v>
      </c>
      <c r="R993" s="15" t="n"/>
      <c r="S993" s="15" t="n">
        <f aca="false" ca="false" dt2D="false" dtr="false" t="normal">'Приложение 2'!E993-'Приложение 1'!Q993</f>
        <v>7658594.2399708405</v>
      </c>
      <c r="T993" s="176" t="n"/>
      <c r="U993" s="176" t="n"/>
      <c r="V993" s="177" t="n">
        <v>72.79</v>
      </c>
      <c r="W993" s="131" t="n">
        <v>58.23</v>
      </c>
      <c r="X993" s="131" t="n">
        <v>48.53</v>
      </c>
      <c r="Y993" s="131" t="n"/>
      <c r="Z993" s="131" t="n"/>
      <c r="AA993" s="178" t="n">
        <v>2026</v>
      </c>
      <c r="AB993" s="4" t="n"/>
      <c r="AC993" s="4" t="n"/>
    </row>
    <row customHeight="true" ht="15" outlineLevel="0" r="994">
      <c r="A994" s="8" t="n">
        <f aca="false" ca="false" dt2D="false" dtr="false" t="normal">A993+1</f>
        <v>75</v>
      </c>
      <c r="B994" s="8" t="n">
        <f aca="false" ca="false" dt2D="false" dtr="false" t="normal">B991+1</f>
        <v>17</v>
      </c>
      <c r="C994" s="106" t="s">
        <v>675</v>
      </c>
      <c r="D994" s="8" t="s">
        <v>676</v>
      </c>
      <c r="E994" s="56" t="s">
        <v>162</v>
      </c>
      <c r="F994" s="12" t="s">
        <v>5</v>
      </c>
      <c r="G994" s="12" t="n">
        <v>2</v>
      </c>
      <c r="H994" s="12" t="n">
        <v>2</v>
      </c>
      <c r="I994" s="56" t="n">
        <v>853.9</v>
      </c>
      <c r="J994" s="56" t="n">
        <v>853.9</v>
      </c>
      <c r="K994" s="56" t="n">
        <v>0</v>
      </c>
      <c r="L994" s="55" t="n">
        <v>47</v>
      </c>
      <c r="M994" s="15" t="n">
        <f aca="false" ca="false" dt2D="false" dtr="false" t="normal">SUM(N994:S994)</f>
        <v>11014361.430655703</v>
      </c>
      <c r="N994" s="15" t="n"/>
      <c r="O994" s="15" t="n"/>
      <c r="P994" s="15" t="n"/>
      <c r="Q994" s="15" t="n">
        <v>130236.828</v>
      </c>
      <c r="R994" s="15" t="n"/>
      <c r="S994" s="15" t="n">
        <f aca="false" ca="false" dt2D="false" dtr="false" t="normal">'Приложение 2'!E994-'Приложение 1'!Q994</f>
        <v>10884124.602655703</v>
      </c>
      <c r="T994" s="176" t="n"/>
      <c r="U994" s="176" t="n"/>
      <c r="V994" s="177" t="n">
        <v>53.11</v>
      </c>
      <c r="W994" s="131" t="n">
        <v>42.49</v>
      </c>
      <c r="X994" s="131" t="n">
        <v>35.41</v>
      </c>
      <c r="Y994" s="131" t="n"/>
      <c r="Z994" s="131" t="n"/>
      <c r="AA994" s="178" t="n">
        <v>2026</v>
      </c>
      <c r="AB994" s="4" t="n"/>
      <c r="AC994" s="4" t="n"/>
    </row>
    <row customHeight="true" ht="15" outlineLevel="0" r="995">
      <c r="A995" s="8" t="n">
        <f aca="false" ca="false" dt2D="false" dtr="false" t="normal">A994+1</f>
        <v>76</v>
      </c>
      <c r="B995" s="8" t="s">
        <v>192</v>
      </c>
      <c r="C995" s="106" t="s">
        <v>60</v>
      </c>
      <c r="D995" s="8" t="s">
        <v>677</v>
      </c>
      <c r="E995" s="55" t="s">
        <v>117</v>
      </c>
      <c r="F995" s="12" t="s">
        <v>5</v>
      </c>
      <c r="G995" s="12" t="n">
        <v>9</v>
      </c>
      <c r="H995" s="12" t="n">
        <v>1</v>
      </c>
      <c r="I995" s="56" t="n">
        <v>3731.8</v>
      </c>
      <c r="J995" s="56" t="n">
        <v>3731.8</v>
      </c>
      <c r="K995" s="56" t="n">
        <v>0</v>
      </c>
      <c r="L995" s="55" t="n">
        <v>151</v>
      </c>
      <c r="M995" s="15" t="n">
        <f aca="false" ca="false" dt2D="false" dtr="false" t="normal">SUM(N995:S995)</f>
        <v>34698146.66</v>
      </c>
      <c r="N995" s="15" t="n"/>
      <c r="O995" s="15" t="n"/>
      <c r="P995" s="15" t="n"/>
      <c r="Q995" s="15" t="n"/>
      <c r="R995" s="15" t="n"/>
      <c r="S995" s="15" t="n">
        <v>34698146.66</v>
      </c>
      <c r="T995" s="176" t="n"/>
      <c r="U995" s="176" t="n"/>
      <c r="V995" s="177" t="n">
        <v>38.74</v>
      </c>
      <c r="W995" s="131" t="n">
        <v>30.99</v>
      </c>
      <c r="X995" s="131" t="n">
        <v>25.83</v>
      </c>
      <c r="Y995" s="131" t="n"/>
      <c r="Z995" s="131" t="n"/>
      <c r="AA995" s="178" t="n">
        <v>2025</v>
      </c>
      <c r="AB995" s="4" t="n"/>
      <c r="AC995" s="4" t="n"/>
    </row>
    <row customHeight="true" ht="15" outlineLevel="0" r="996">
      <c r="A996" s="8" t="n">
        <f aca="false" ca="false" dt2D="false" dtr="false" t="normal">A995+1</f>
        <v>77</v>
      </c>
      <c r="B996" s="8" t="s">
        <v>192</v>
      </c>
      <c r="C996" s="106" t="s">
        <v>60</v>
      </c>
      <c r="D996" s="8" t="s">
        <v>679</v>
      </c>
      <c r="E996" s="56" t="s">
        <v>64</v>
      </c>
      <c r="F996" s="12" t="s">
        <v>5</v>
      </c>
      <c r="G996" s="12" t="n">
        <v>5</v>
      </c>
      <c r="H996" s="12" t="n">
        <v>4</v>
      </c>
      <c r="I996" s="56" t="n">
        <v>3075.8</v>
      </c>
      <c r="J996" s="56" t="n">
        <v>3075.8</v>
      </c>
      <c r="K996" s="56" t="n">
        <v>0</v>
      </c>
      <c r="L996" s="55" t="n">
        <v>133</v>
      </c>
      <c r="M996" s="15" t="n">
        <f aca="false" ca="false" dt2D="false" dtr="false" t="normal">SUM(N996:S996)</f>
        <v>17431081.486</v>
      </c>
      <c r="N996" s="15" t="n"/>
      <c r="O996" s="15" t="n"/>
      <c r="P996" s="15" t="n"/>
      <c r="Q996" s="15" t="n">
        <v>469121.016</v>
      </c>
      <c r="R996" s="15" t="n"/>
      <c r="S996" s="15" t="n">
        <f aca="false" ca="false" dt2D="false" dtr="false" t="normal">'Приложение 2'!E996-'Приложение 1'!Q996</f>
        <v>16961960.470000003</v>
      </c>
      <c r="T996" s="176" t="n"/>
      <c r="U996" s="176" t="n"/>
      <c r="V996" s="177" t="n">
        <v>22.98</v>
      </c>
      <c r="W996" s="131" t="n">
        <v>18.38</v>
      </c>
      <c r="X996" s="131" t="n">
        <v>15.32</v>
      </c>
      <c r="Y996" s="131" t="n"/>
      <c r="Z996" s="131" t="n"/>
      <c r="AA996" s="178" t="n">
        <v>2026</v>
      </c>
      <c r="AB996" s="4" t="n"/>
      <c r="AC996" s="4" t="n"/>
    </row>
    <row customHeight="true" ht="15" outlineLevel="0" r="997">
      <c r="A997" s="8" t="n">
        <f aca="false" ca="false" dt2D="false" dtr="false" t="normal">A996+1</f>
        <v>78</v>
      </c>
      <c r="B997" s="8" t="s">
        <v>192</v>
      </c>
      <c r="C997" s="106" t="s">
        <v>60</v>
      </c>
      <c r="D997" s="8" t="s">
        <v>681</v>
      </c>
      <c r="E997" s="55" t="s">
        <v>164</v>
      </c>
      <c r="F997" s="12" t="s">
        <v>5</v>
      </c>
      <c r="G997" s="12" t="n">
        <v>10</v>
      </c>
      <c r="H997" s="12" t="n">
        <v>2</v>
      </c>
      <c r="I997" s="56" t="n">
        <v>5632.4</v>
      </c>
      <c r="J997" s="56" t="n">
        <v>5632.4</v>
      </c>
      <c r="K997" s="56" t="n">
        <v>0</v>
      </c>
      <c r="L997" s="55" t="n">
        <v>227</v>
      </c>
      <c r="M997" s="15" t="n">
        <f aca="false" ca="false" dt2D="false" dtr="false" t="normal">SUM(N997:S997)</f>
        <v>41209658.34</v>
      </c>
      <c r="N997" s="15" t="n"/>
      <c r="O997" s="15" t="n"/>
      <c r="P997" s="15" t="n"/>
      <c r="Q997" s="15" t="n"/>
      <c r="R997" s="15" t="n"/>
      <c r="S997" s="15" t="n">
        <v>41209658.34</v>
      </c>
      <c r="T997" s="176" t="n"/>
      <c r="U997" s="176" t="n"/>
      <c r="V997" s="177" t="n">
        <v>30.49</v>
      </c>
      <c r="W997" s="131" t="n">
        <v>24.39</v>
      </c>
      <c r="X997" s="131" t="n">
        <v>20.32</v>
      </c>
      <c r="Y997" s="131" t="n"/>
      <c r="Z997" s="131" t="n"/>
      <c r="AA997" s="178" t="n">
        <v>2025</v>
      </c>
      <c r="AB997" s="4" t="n"/>
      <c r="AC997" s="4" t="n"/>
    </row>
    <row customHeight="true" ht="15" outlineLevel="0" r="998">
      <c r="A998" s="8" t="n">
        <f aca="false" ca="false" dt2D="false" dtr="false" t="normal">A997+1</f>
        <v>79</v>
      </c>
      <c r="B998" s="8" t="s">
        <v>192</v>
      </c>
      <c r="C998" s="106" t="s">
        <v>60</v>
      </c>
      <c r="D998" s="8" t="s">
        <v>682</v>
      </c>
      <c r="E998" s="55" t="s">
        <v>58</v>
      </c>
      <c r="F998" s="12" t="s">
        <v>5</v>
      </c>
      <c r="G998" s="12" t="n">
        <v>5</v>
      </c>
      <c r="H998" s="12" t="n">
        <v>6</v>
      </c>
      <c r="I998" s="56" t="n">
        <v>4654.4</v>
      </c>
      <c r="J998" s="56" t="n">
        <v>4504.4</v>
      </c>
      <c r="K998" s="56" t="n">
        <v>150</v>
      </c>
      <c r="L998" s="55" t="n">
        <v>215</v>
      </c>
      <c r="M998" s="15" t="n">
        <f aca="false" ca="false" dt2D="false" dtr="false" t="normal">SUM(N998:S998)</f>
        <v>22472574.69</v>
      </c>
      <c r="N998" s="15" t="n"/>
      <c r="O998" s="15" t="n"/>
      <c r="P998" s="15" t="n"/>
      <c r="Q998" s="15" t="n"/>
      <c r="R998" s="15" t="n"/>
      <c r="S998" s="15" t="n">
        <v>22472574.69</v>
      </c>
      <c r="T998" s="176" t="n"/>
      <c r="U998" s="176" t="n"/>
      <c r="V998" s="177" t="n">
        <v>20.12</v>
      </c>
      <c r="W998" s="131" t="n">
        <v>16.09</v>
      </c>
      <c r="X998" s="131" t="n">
        <v>13.41</v>
      </c>
      <c r="Y998" s="131" t="n"/>
      <c r="Z998" s="131" t="n"/>
      <c r="AA998" s="178" t="n">
        <v>2025</v>
      </c>
      <c r="AB998" s="4" t="n"/>
      <c r="AC998" s="4" t="n"/>
    </row>
    <row customHeight="true" ht="15" outlineLevel="0" r="999">
      <c r="A999" s="8" t="n">
        <f aca="false" ca="false" dt2D="false" dtr="false" t="normal">A998+1</f>
        <v>80</v>
      </c>
      <c r="B999" s="8" t="n">
        <f aca="false" ca="false" dt2D="false" dtr="false" t="normal">B994+1</f>
        <v>18</v>
      </c>
      <c r="C999" s="106" t="s">
        <v>60</v>
      </c>
      <c r="D999" s="8" t="s">
        <v>683</v>
      </c>
      <c r="E999" s="55" t="s">
        <v>162</v>
      </c>
      <c r="F999" s="12" t="s">
        <v>5</v>
      </c>
      <c r="G999" s="12" t="n">
        <v>9</v>
      </c>
      <c r="H999" s="12" t="n">
        <v>1</v>
      </c>
      <c r="I999" s="56" t="n">
        <v>2691.1</v>
      </c>
      <c r="J999" s="56" t="n">
        <v>2537.6</v>
      </c>
      <c r="K999" s="56" t="n">
        <v>153.5</v>
      </c>
      <c r="L999" s="55" t="n">
        <v>87</v>
      </c>
      <c r="M999" s="15" t="n">
        <f aca="false" ca="false" dt2D="false" dtr="false" t="normal">SUM(N999:S999)</f>
        <v>19689530.49</v>
      </c>
      <c r="N999" s="15" t="n"/>
      <c r="O999" s="15" t="n"/>
      <c r="P999" s="15" t="n"/>
      <c r="Q999" s="15" t="n"/>
      <c r="R999" s="15" t="n"/>
      <c r="S999" s="15" t="n">
        <v>19689530.49</v>
      </c>
      <c r="T999" s="176" t="n"/>
      <c r="U999" s="176" t="n"/>
      <c r="V999" s="177" t="n">
        <v>30.49</v>
      </c>
      <c r="W999" s="131" t="n">
        <v>24.39</v>
      </c>
      <c r="X999" s="131" t="n">
        <v>20.32</v>
      </c>
      <c r="Y999" s="131" t="n"/>
      <c r="Z999" s="131" t="n"/>
      <c r="AA999" s="178" t="n">
        <v>2025</v>
      </c>
      <c r="AB999" s="4" t="n"/>
      <c r="AC999" s="4" t="n"/>
    </row>
    <row customHeight="true" ht="15" outlineLevel="0" r="1000">
      <c r="A1000" s="8" t="n">
        <f aca="false" ca="false" dt2D="false" dtr="false" t="normal">A999+1</f>
        <v>81</v>
      </c>
      <c r="B1000" s="8" t="s">
        <v>192</v>
      </c>
      <c r="C1000" s="106" t="s">
        <v>60</v>
      </c>
      <c r="D1000" s="8" t="s">
        <v>685</v>
      </c>
      <c r="E1000" s="56" t="s">
        <v>64</v>
      </c>
      <c r="F1000" s="12" t="s">
        <v>5</v>
      </c>
      <c r="G1000" s="12" t="n">
        <v>5</v>
      </c>
      <c r="H1000" s="12" t="n">
        <v>2</v>
      </c>
      <c r="I1000" s="56" t="n">
        <v>1835.9</v>
      </c>
      <c r="J1000" s="56" t="n">
        <v>1835.9</v>
      </c>
      <c r="K1000" s="56" t="n">
        <v>0</v>
      </c>
      <c r="L1000" s="55" t="n">
        <v>64</v>
      </c>
      <c r="M1000" s="15" t="n">
        <f aca="false" ca="false" dt2D="false" dtr="false" t="normal">SUM(N1000:S1000)</f>
        <v>10404357.403</v>
      </c>
      <c r="N1000" s="15" t="n"/>
      <c r="O1000" s="15" t="n"/>
      <c r="P1000" s="15" t="n"/>
      <c r="Q1000" s="15" t="n">
        <v>280011.468</v>
      </c>
      <c r="R1000" s="15" t="n"/>
      <c r="S1000" s="15" t="n">
        <f aca="false" ca="false" dt2D="false" dtr="false" t="normal">'Приложение 2'!E1000-'Приложение 1'!Q1000</f>
        <v>10124345.935</v>
      </c>
      <c r="T1000" s="176" t="n"/>
      <c r="U1000" s="176" t="n"/>
      <c r="V1000" s="177" t="n">
        <v>22.98</v>
      </c>
      <c r="W1000" s="131" t="n">
        <v>18.38</v>
      </c>
      <c r="X1000" s="131" t="n">
        <v>15.32</v>
      </c>
      <c r="Y1000" s="131" t="n"/>
      <c r="Z1000" s="131" t="n"/>
      <c r="AA1000" s="178" t="n">
        <v>2026</v>
      </c>
      <c r="AB1000" s="4" t="n"/>
      <c r="AC1000" s="4" t="n"/>
    </row>
    <row customHeight="true" ht="12.75" outlineLevel="0" r="1001">
      <c r="A1001" s="8" t="n">
        <f aca="false" ca="false" dt2D="false" dtr="false" t="normal">A1000+1</f>
        <v>82</v>
      </c>
      <c r="B1001" s="8" t="n">
        <f aca="false" ca="false" dt2D="false" dtr="false" t="normal">B999+1</f>
        <v>19</v>
      </c>
      <c r="C1001" s="106" t="s">
        <v>60</v>
      </c>
      <c r="D1001" s="8" t="s">
        <v>686</v>
      </c>
      <c r="E1001" s="56" t="s">
        <v>162</v>
      </c>
      <c r="F1001" s="12" t="s">
        <v>5</v>
      </c>
      <c r="G1001" s="12" t="n">
        <v>9</v>
      </c>
      <c r="H1001" s="12" t="n">
        <v>1</v>
      </c>
      <c r="I1001" s="56" t="n">
        <v>3133.7</v>
      </c>
      <c r="J1001" s="56" t="n">
        <v>2674.7</v>
      </c>
      <c r="K1001" s="56" t="n">
        <v>459</v>
      </c>
      <c r="L1001" s="55" t="n">
        <v>106</v>
      </c>
      <c r="M1001" s="15" t="n">
        <f aca="false" ca="false" dt2D="false" dtr="false" t="normal">SUM(N1001:S1001)</f>
        <v>3029931.48243711</v>
      </c>
      <c r="N1001" s="15" t="n"/>
      <c r="O1001" s="15" t="n"/>
      <c r="P1001" s="15" t="n"/>
      <c r="Q1001" s="15" t="n">
        <v>1483159.57</v>
      </c>
      <c r="R1001" s="15" t="n"/>
      <c r="S1001" s="15" t="n">
        <v>1546771.91243711</v>
      </c>
      <c r="T1001" s="15" t="n"/>
      <c r="U1001" s="15" t="n"/>
      <c r="V1001" s="15" t="n">
        <v>2.06</v>
      </c>
      <c r="W1001" s="15" t="n">
        <v>1.65</v>
      </c>
      <c r="X1001" s="12" t="n">
        <v>1.37</v>
      </c>
      <c r="Y1001" s="12" t="n"/>
      <c r="Z1001" s="28" t="n"/>
      <c r="AA1001" s="30" t="n"/>
      <c r="AB1001" s="30" t="n"/>
      <c r="AC1001" s="30" t="n"/>
      <c r="AD1001" s="4" t="n"/>
      <c r="AF1001" s="33" t="n"/>
    </row>
    <row customHeight="true" ht="15" outlineLevel="0" r="1002">
      <c r="A1002" s="8" t="n">
        <f aca="false" ca="false" dt2D="false" dtr="false" t="normal">A1001+1</f>
        <v>83</v>
      </c>
      <c r="B1002" s="8" t="n">
        <f aca="false" ca="false" dt2D="false" dtr="false" t="normal">B1001+1</f>
        <v>20</v>
      </c>
      <c r="C1002" s="106" t="s">
        <v>60</v>
      </c>
      <c r="D1002" s="8" t="s">
        <v>688</v>
      </c>
      <c r="E1002" s="56" t="s">
        <v>162</v>
      </c>
      <c r="F1002" s="12" t="s">
        <v>5</v>
      </c>
      <c r="G1002" s="12" t="n">
        <v>9</v>
      </c>
      <c r="H1002" s="12" t="n">
        <v>1</v>
      </c>
      <c r="I1002" s="56" t="n">
        <v>2699.7</v>
      </c>
      <c r="J1002" s="56" t="n">
        <v>2699.7</v>
      </c>
      <c r="K1002" s="56" t="n">
        <v>0</v>
      </c>
      <c r="L1002" s="55" t="n">
        <v>143</v>
      </c>
      <c r="M1002" s="15" t="n">
        <f aca="false" ca="false" dt2D="false" dtr="false" t="normal">SUM(N1002:S1002)</f>
        <v>22679110.795271453</v>
      </c>
      <c r="N1002" s="15" t="n"/>
      <c r="O1002" s="15" t="n"/>
      <c r="P1002" s="15" t="n"/>
      <c r="Q1002" s="15" t="n">
        <v>547175.196</v>
      </c>
      <c r="R1002" s="15" t="n"/>
      <c r="S1002" s="15" t="n">
        <f aca="false" ca="false" dt2D="false" dtr="false" t="normal">'Приложение 2'!E1002-'Приложение 1'!Q1002</f>
        <v>22131935.599271454</v>
      </c>
      <c r="T1002" s="176" t="n"/>
      <c r="U1002" s="176" t="n"/>
      <c r="V1002" s="177" t="n">
        <v>34.16</v>
      </c>
      <c r="W1002" s="131" t="n">
        <v>27.33</v>
      </c>
      <c r="X1002" s="131" t="n">
        <v>22.77</v>
      </c>
      <c r="Y1002" s="131" t="n"/>
      <c r="Z1002" s="131" t="n"/>
      <c r="AA1002" s="178" t="n">
        <v>2026</v>
      </c>
      <c r="AB1002" s="4" t="n"/>
      <c r="AC1002" s="4" t="n"/>
    </row>
    <row customHeight="true" ht="15" outlineLevel="0" r="1003">
      <c r="A1003" s="8" t="n">
        <f aca="false" ca="false" dt2D="false" dtr="false" t="normal">A1002+1</f>
        <v>84</v>
      </c>
      <c r="B1003" s="8" t="n">
        <f aca="false" ca="false" dt2D="false" dtr="false" t="normal">B1002+1</f>
        <v>21</v>
      </c>
      <c r="C1003" s="106" t="s">
        <v>60</v>
      </c>
      <c r="D1003" s="8" t="s">
        <v>690</v>
      </c>
      <c r="E1003" s="56" t="s">
        <v>170</v>
      </c>
      <c r="F1003" s="12" t="s">
        <v>5</v>
      </c>
      <c r="G1003" s="12" t="n">
        <v>5</v>
      </c>
      <c r="H1003" s="12" t="n">
        <v>5</v>
      </c>
      <c r="I1003" s="56" t="n">
        <v>3935.2</v>
      </c>
      <c r="J1003" s="56" t="n">
        <v>3935.2</v>
      </c>
      <c r="K1003" s="56" t="n">
        <v>0</v>
      </c>
      <c r="L1003" s="55" t="n">
        <v>176</v>
      </c>
      <c r="M1003" s="15" t="n">
        <f aca="false" ca="false" dt2D="false" dtr="false" t="normal">SUM(N1003:S1003)</f>
        <v>56527613.272</v>
      </c>
      <c r="N1003" s="15" t="n"/>
      <c r="O1003" s="15" t="n"/>
      <c r="P1003" s="15" t="n"/>
      <c r="Q1003" s="15" t="n">
        <v>4844390.09</v>
      </c>
      <c r="R1003" s="15" t="n"/>
      <c r="S1003" s="15" t="n">
        <f aca="false" ca="false" dt2D="false" dtr="false" t="normal">'Приложение 2'!E1003-'Приложение 1'!Q1003</f>
        <v>51683223.182</v>
      </c>
      <c r="T1003" s="176" t="n"/>
      <c r="U1003" s="176" t="n"/>
      <c r="V1003" s="177" t="n">
        <v>54.72</v>
      </c>
      <c r="W1003" s="131" t="n">
        <v>43.78</v>
      </c>
      <c r="X1003" s="131" t="n">
        <v>36.48</v>
      </c>
      <c r="Y1003" s="131" t="n"/>
      <c r="Z1003" s="131" t="n"/>
      <c r="AA1003" s="178" t="n">
        <v>2026</v>
      </c>
      <c r="AB1003" s="4" t="n"/>
      <c r="AC1003" s="4" t="n"/>
    </row>
    <row customHeight="true" ht="15" outlineLevel="0" r="1004">
      <c r="A1004" s="8" t="n">
        <f aca="false" ca="false" dt2D="false" dtr="false" t="normal">A1003+1</f>
        <v>85</v>
      </c>
      <c r="B1004" s="8" t="s">
        <v>192</v>
      </c>
      <c r="C1004" s="106" t="s">
        <v>60</v>
      </c>
      <c r="D1004" s="8" t="s">
        <v>691</v>
      </c>
      <c r="E1004" s="55" t="s">
        <v>170</v>
      </c>
      <c r="F1004" s="12" t="s">
        <v>5</v>
      </c>
      <c r="G1004" s="12" t="n">
        <v>4</v>
      </c>
      <c r="H1004" s="12" t="n">
        <v>6</v>
      </c>
      <c r="I1004" s="56" t="n">
        <v>3632.7</v>
      </c>
      <c r="J1004" s="56" t="n">
        <v>3632.7</v>
      </c>
      <c r="K1004" s="56" t="n">
        <v>0</v>
      </c>
      <c r="L1004" s="55" t="n">
        <v>169</v>
      </c>
      <c r="M1004" s="15" t="n">
        <f aca="false" ca="false" dt2D="false" dtr="false" t="normal">SUM(N1004:S1004)</f>
        <v>21385213.36</v>
      </c>
      <c r="N1004" s="15" t="n"/>
      <c r="O1004" s="15" t="n"/>
      <c r="P1004" s="15" t="n"/>
      <c r="Q1004" s="15" t="n"/>
      <c r="R1004" s="15" t="n"/>
      <c r="S1004" s="15" t="n">
        <v>21385213.36</v>
      </c>
      <c r="T1004" s="176" t="n"/>
      <c r="U1004" s="176" t="n"/>
      <c r="V1004" s="177" t="n">
        <v>24.53</v>
      </c>
      <c r="W1004" s="131" t="n">
        <v>19.62</v>
      </c>
      <c r="X1004" s="131" t="n">
        <v>16.35</v>
      </c>
      <c r="Y1004" s="131" t="n"/>
      <c r="Z1004" s="131" t="n"/>
      <c r="AA1004" s="178" t="n">
        <v>2025</v>
      </c>
      <c r="AB1004" s="4" t="n"/>
      <c r="AC1004" s="4" t="n"/>
    </row>
    <row customHeight="true" ht="15" outlineLevel="0" r="1005">
      <c r="A1005" s="8" t="n">
        <f aca="false" ca="false" dt2D="false" dtr="false" t="normal">A1004+1</f>
        <v>86</v>
      </c>
      <c r="B1005" s="8" t="n">
        <f aca="false" ca="false" dt2D="false" dtr="false" t="normal">B1003+1</f>
        <v>22</v>
      </c>
      <c r="C1005" s="106" t="s">
        <v>60</v>
      </c>
      <c r="D1005" s="8" t="s">
        <v>693</v>
      </c>
      <c r="E1005" s="56" t="s">
        <v>58</v>
      </c>
      <c r="F1005" s="12" t="s">
        <v>5</v>
      </c>
      <c r="G1005" s="12" t="n">
        <v>5</v>
      </c>
      <c r="H1005" s="12" t="n">
        <v>2</v>
      </c>
      <c r="I1005" s="56" t="n">
        <v>3362.8</v>
      </c>
      <c r="J1005" s="56" t="n">
        <v>2858.3</v>
      </c>
      <c r="K1005" s="56" t="n">
        <v>0</v>
      </c>
      <c r="L1005" s="55" t="n">
        <v>105</v>
      </c>
      <c r="M1005" s="15" t="n">
        <f aca="false" ca="false" dt2D="false" dtr="false" t="normal">SUM(N1005:S1005)</f>
        <v>19221525.422999997</v>
      </c>
      <c r="N1005" s="15" t="n"/>
      <c r="O1005" s="15" t="n"/>
      <c r="P1005" s="15" t="n"/>
      <c r="Q1005" s="15" t="n">
        <v>435947.916</v>
      </c>
      <c r="R1005" s="15" t="n"/>
      <c r="S1005" s="15" t="n">
        <f aca="false" ca="false" dt2D="false" dtr="false" t="normal">'Приложение 2'!E1005-'Приложение 1'!Q1005</f>
        <v>18785577.506999996</v>
      </c>
      <c r="T1005" s="176" t="n"/>
      <c r="U1005" s="176" t="n"/>
      <c r="V1005" s="177" t="n">
        <v>27.38</v>
      </c>
      <c r="W1005" s="131" t="n">
        <v>21.91</v>
      </c>
      <c r="X1005" s="131" t="n">
        <v>18.26</v>
      </c>
      <c r="Y1005" s="131" t="n"/>
      <c r="Z1005" s="131" t="n"/>
      <c r="AA1005" s="178" t="n"/>
      <c r="AB1005" s="30" t="n">
        <f aca="false" ca="false" dt2D="false" dtr="false" t="normal">+(J1005*12.71+K1005*25.41)*12</f>
        <v>435947.916</v>
      </c>
      <c r="AC1005" s="30" t="n">
        <f aca="false" ca="false" dt2D="false" dtr="false" t="normal">+(J1005*12.71+K1005*25.41)*12*30</f>
        <v>13078437.48</v>
      </c>
    </row>
    <row customHeight="true" ht="15" outlineLevel="0" r="1006">
      <c r="A1006" s="8" t="n">
        <f aca="false" ca="false" dt2D="false" dtr="false" t="normal">A1005+1</f>
        <v>87</v>
      </c>
      <c r="B1006" s="8" t="s">
        <v>192</v>
      </c>
      <c r="C1006" s="106" t="s">
        <v>60</v>
      </c>
      <c r="D1006" s="8" t="s">
        <v>694</v>
      </c>
      <c r="E1006" s="55" t="s">
        <v>53</v>
      </c>
      <c r="F1006" s="12" t="s">
        <v>5</v>
      </c>
      <c r="G1006" s="12" t="n">
        <v>9</v>
      </c>
      <c r="H1006" s="12" t="n">
        <v>1</v>
      </c>
      <c r="I1006" s="56" t="n">
        <v>3885.3</v>
      </c>
      <c r="J1006" s="56" t="n">
        <v>3885.3</v>
      </c>
      <c r="K1006" s="56" t="n">
        <v>0</v>
      </c>
      <c r="L1006" s="55" t="n">
        <v>155</v>
      </c>
      <c r="M1006" s="15" t="n">
        <f aca="false" ca="false" dt2D="false" dtr="false" t="normal">SUM(N1006:S1006)</f>
        <v>28426937.99</v>
      </c>
      <c r="N1006" s="15" t="n"/>
      <c r="O1006" s="15" t="n"/>
      <c r="P1006" s="15" t="n"/>
      <c r="Q1006" s="15" t="n"/>
      <c r="R1006" s="15" t="n"/>
      <c r="S1006" s="15" t="n">
        <v>28426937.99</v>
      </c>
      <c r="T1006" s="176" t="n"/>
      <c r="U1006" s="176" t="n"/>
      <c r="V1006" s="177" t="n">
        <v>30.49</v>
      </c>
      <c r="W1006" s="131" t="n">
        <v>24.39</v>
      </c>
      <c r="X1006" s="131" t="n">
        <v>20.32</v>
      </c>
      <c r="Y1006" s="131" t="n"/>
      <c r="Z1006" s="131" t="n"/>
      <c r="AA1006" s="178" t="n">
        <v>2025</v>
      </c>
      <c r="AB1006" s="4" t="n"/>
      <c r="AC1006" s="4" t="n"/>
    </row>
    <row customHeight="true" ht="15" outlineLevel="0" r="1007">
      <c r="A1007" s="8" t="n">
        <f aca="false" ca="false" dt2D="false" dtr="false" t="normal">A1006+1</f>
        <v>88</v>
      </c>
      <c r="B1007" s="8" t="n">
        <f aca="false" ca="false" dt2D="false" dtr="false" t="normal">B1005+1</f>
        <v>23</v>
      </c>
      <c r="C1007" s="106" t="s">
        <v>60</v>
      </c>
      <c r="D1007" s="8" t="s">
        <v>695</v>
      </c>
      <c r="E1007" s="56" t="s">
        <v>53</v>
      </c>
      <c r="F1007" s="12" t="s">
        <v>5</v>
      </c>
      <c r="G1007" s="12" t="n">
        <v>9</v>
      </c>
      <c r="H1007" s="12" t="n">
        <v>1</v>
      </c>
      <c r="I1007" s="56" t="n">
        <v>3879.6</v>
      </c>
      <c r="J1007" s="56" t="n">
        <v>3818.4</v>
      </c>
      <c r="K1007" s="56" t="n">
        <v>61.1999999999998</v>
      </c>
      <c r="L1007" s="55" t="n">
        <v>144</v>
      </c>
      <c r="M1007" s="15" t="n">
        <f aca="false" ca="false" dt2D="false" dtr="false" t="normal">SUM(N1007:S1007)</f>
        <v>32590983.531997997</v>
      </c>
      <c r="N1007" s="15" t="n"/>
      <c r="O1007" s="15" t="n"/>
      <c r="P1007" s="15" t="n"/>
      <c r="Q1007" s="15" t="n">
        <v>794931.84</v>
      </c>
      <c r="R1007" s="15" t="n"/>
      <c r="S1007" s="15" t="n">
        <f aca="false" ca="false" dt2D="false" dtr="false" t="normal">'Приложение 2'!E1007-'Приложение 1'!Q1007</f>
        <v>31796051.691997997</v>
      </c>
      <c r="T1007" s="176" t="n"/>
      <c r="U1007" s="176" t="n"/>
      <c r="V1007" s="177" t="n">
        <v>34.15</v>
      </c>
      <c r="W1007" s="131" t="n">
        <v>27.32</v>
      </c>
      <c r="X1007" s="131" t="n">
        <v>22.77</v>
      </c>
      <c r="Y1007" s="131" t="n"/>
      <c r="Z1007" s="131" t="n"/>
      <c r="AA1007" s="178" t="n">
        <v>2026</v>
      </c>
      <c r="AB1007" s="4" t="n"/>
      <c r="AC1007" s="4" t="n"/>
    </row>
    <row customHeight="true" ht="15" outlineLevel="0" r="1008">
      <c r="A1008" s="8" t="n">
        <f aca="false" ca="false" dt2D="false" dtr="false" t="normal">A1007+1</f>
        <v>89</v>
      </c>
      <c r="B1008" s="8" t="n">
        <f aca="false" ca="false" dt2D="false" dtr="false" t="normal">B1007+1</f>
        <v>24</v>
      </c>
      <c r="C1008" s="106" t="s">
        <v>60</v>
      </c>
      <c r="D1008" s="8" t="s">
        <v>696</v>
      </c>
      <c r="E1008" s="56" t="s">
        <v>162</v>
      </c>
      <c r="F1008" s="12" t="s">
        <v>5</v>
      </c>
      <c r="G1008" s="12" t="n">
        <v>5</v>
      </c>
      <c r="H1008" s="12" t="n">
        <v>5</v>
      </c>
      <c r="I1008" s="56" t="n">
        <v>7800.5</v>
      </c>
      <c r="J1008" s="56" t="n">
        <v>5577.8</v>
      </c>
      <c r="K1008" s="56" t="n">
        <v>2222.7</v>
      </c>
      <c r="L1008" s="55" t="n">
        <v>232</v>
      </c>
      <c r="M1008" s="15" t="n">
        <f aca="false" ca="false" dt2D="false" dtr="false" t="normal">SUM(N1008:S1008)</f>
        <v>52456880.405</v>
      </c>
      <c r="N1008" s="15" t="n"/>
      <c r="O1008" s="15" t="n"/>
      <c r="P1008" s="15" t="n"/>
      <c r="Q1008" s="15" t="n">
        <v>3848703.79</v>
      </c>
      <c r="R1008" s="15" t="n"/>
      <c r="S1008" s="15" t="n">
        <f aca="false" ca="false" dt2D="false" dtr="false" t="normal">'Приложение 2'!E1008-'Приложение 1'!Q1008</f>
        <v>48608176.615</v>
      </c>
      <c r="T1008" s="176" t="n"/>
      <c r="U1008" s="176" t="n"/>
      <c r="V1008" s="177" t="n">
        <v>25.96</v>
      </c>
      <c r="W1008" s="131" t="n">
        <v>20.77</v>
      </c>
      <c r="X1008" s="131" t="n">
        <v>17.31</v>
      </c>
      <c r="Y1008" s="131" t="n"/>
      <c r="Z1008" s="131" t="n"/>
      <c r="AA1008" s="178" t="n">
        <v>2026</v>
      </c>
      <c r="AB1008" s="4" t="n"/>
      <c r="AC1008" s="4" t="n"/>
    </row>
    <row customHeight="true" ht="15" outlineLevel="0" r="1009">
      <c r="A1009" s="8" t="n">
        <f aca="false" ca="false" dt2D="false" dtr="false" t="normal">A1008+1</f>
        <v>90</v>
      </c>
      <c r="B1009" s="8" t="n">
        <f aca="false" ca="false" dt2D="false" dtr="false" t="normal">B1008+1</f>
        <v>25</v>
      </c>
      <c r="C1009" s="106" t="s">
        <v>60</v>
      </c>
      <c r="D1009" s="8" t="s">
        <v>697</v>
      </c>
      <c r="E1009" s="55" t="s">
        <v>162</v>
      </c>
      <c r="F1009" s="12" t="s">
        <v>5</v>
      </c>
      <c r="G1009" s="12" t="n">
        <v>5</v>
      </c>
      <c r="H1009" s="12" t="n">
        <v>4</v>
      </c>
      <c r="I1009" s="56" t="n">
        <v>4812.8</v>
      </c>
      <c r="J1009" s="56" t="n">
        <v>4812.8</v>
      </c>
      <c r="K1009" s="56" t="n">
        <v>0</v>
      </c>
      <c r="L1009" s="55" t="n">
        <v>190</v>
      </c>
      <c r="M1009" s="15" t="n">
        <f aca="false" ca="false" dt2D="false" dtr="false" t="normal">SUM(N1009:S1009)</f>
        <v>46992600.24</v>
      </c>
      <c r="N1009" s="15" t="n"/>
      <c r="O1009" s="15" t="n"/>
      <c r="P1009" s="15" t="n"/>
      <c r="Q1009" s="15" t="n"/>
      <c r="R1009" s="15" t="n"/>
      <c r="S1009" s="15" t="n">
        <v>46992600.24</v>
      </c>
      <c r="T1009" s="176" t="n"/>
      <c r="U1009" s="176" t="n"/>
      <c r="V1009" s="177" t="n">
        <v>40.68</v>
      </c>
      <c r="W1009" s="131" t="n">
        <v>32.55</v>
      </c>
      <c r="X1009" s="131" t="n">
        <v>27.12</v>
      </c>
      <c r="Y1009" s="131" t="n"/>
      <c r="Z1009" s="131" t="n"/>
      <c r="AA1009" s="178" t="n">
        <v>2025</v>
      </c>
      <c r="AB1009" s="4" t="n"/>
      <c r="AC1009" s="4" t="n"/>
    </row>
    <row customHeight="true" ht="15" outlineLevel="0" r="1010">
      <c r="A1010" s="8" t="n">
        <f aca="false" ca="false" dt2D="false" dtr="false" t="normal">A1009+1</f>
        <v>91</v>
      </c>
      <c r="B1010" s="8" t="n">
        <f aca="false" ca="false" dt2D="false" dtr="false" t="normal">B1009+1</f>
        <v>26</v>
      </c>
      <c r="C1010" s="106" t="s">
        <v>60</v>
      </c>
      <c r="D1010" s="8" t="s">
        <v>698</v>
      </c>
      <c r="E1010" s="55" t="s">
        <v>127</v>
      </c>
      <c r="F1010" s="12" t="s">
        <v>5</v>
      </c>
      <c r="G1010" s="12" t="n">
        <v>5</v>
      </c>
      <c r="H1010" s="12" t="n">
        <v>5</v>
      </c>
      <c r="I1010" s="56" t="n">
        <v>5763.3</v>
      </c>
      <c r="J1010" s="56" t="n">
        <v>4913.3</v>
      </c>
      <c r="K1010" s="56" t="n">
        <v>0</v>
      </c>
      <c r="L1010" s="55" t="n">
        <v>182</v>
      </c>
      <c r="M1010" s="15" t="n">
        <f aca="false" ca="false" dt2D="false" dtr="false" t="normal">SUM(N1010:S1010)</f>
        <v>33041010.972999997</v>
      </c>
      <c r="N1010" s="15" t="n"/>
      <c r="O1010" s="15" t="n"/>
      <c r="P1010" s="15" t="n"/>
      <c r="Q1010" s="15" t="n">
        <v>749376.516</v>
      </c>
      <c r="R1010" s="15" t="n"/>
      <c r="S1010" s="15" t="n">
        <f aca="false" ca="false" dt2D="false" dtr="false" t="normal">'Приложение 2'!E1010-'Приложение 1'!Q1010</f>
        <v>32291634.457</v>
      </c>
      <c r="T1010" s="176" t="n"/>
      <c r="U1010" s="176" t="n"/>
      <c r="V1010" s="177" t="n">
        <v>27.38</v>
      </c>
      <c r="W1010" s="131" t="n">
        <v>21.91</v>
      </c>
      <c r="X1010" s="131" t="n">
        <v>18.26</v>
      </c>
      <c r="Y1010" s="131" t="n"/>
      <c r="Z1010" s="131" t="n"/>
      <c r="AA1010" s="178" t="n"/>
      <c r="AB1010" s="30" t="n">
        <f aca="false" ca="false" dt2D="false" dtr="false" t="normal">+(J1010*12.71+K1010*25.41)*12</f>
        <v>749376.5160000001</v>
      </c>
      <c r="AC1010" s="30" t="n">
        <f aca="false" ca="false" dt2D="false" dtr="false" t="normal">+(J1010*12.71+K1010*25.41)*12*30</f>
        <v>22481295.48</v>
      </c>
    </row>
    <row customHeight="true" ht="15" outlineLevel="0" r="1011">
      <c r="A1011" s="8" t="n">
        <f aca="false" ca="false" dt2D="false" dtr="false" t="normal">A1010+1</f>
        <v>92</v>
      </c>
      <c r="B1011" s="8" t="n">
        <f aca="false" ca="false" dt2D="false" dtr="false" t="normal">B1010+1</f>
        <v>27</v>
      </c>
      <c r="C1011" s="106" t="s">
        <v>60</v>
      </c>
      <c r="D1011" s="8" t="s">
        <v>699</v>
      </c>
      <c r="E1011" s="55" t="s">
        <v>99</v>
      </c>
      <c r="F1011" s="12" t="s">
        <v>5</v>
      </c>
      <c r="G1011" s="12" t="n">
        <v>4</v>
      </c>
      <c r="H1011" s="12" t="n">
        <v>3</v>
      </c>
      <c r="I1011" s="56" t="n">
        <v>3015.8</v>
      </c>
      <c r="J1011" s="56" t="n">
        <v>2017.9</v>
      </c>
      <c r="K1011" s="56" t="n">
        <v>997.9</v>
      </c>
      <c r="L1011" s="55" t="n">
        <v>113</v>
      </c>
      <c r="M1011" s="15" t="n">
        <f aca="false" ca="false" dt2D="false" dtr="false" t="normal">SUM(N1011:S1011)</f>
        <v>14885519.49</v>
      </c>
      <c r="N1011" s="15" t="n"/>
      <c r="O1011" s="15" t="n"/>
      <c r="P1011" s="15" t="n"/>
      <c r="Q1011" s="15" t="n"/>
      <c r="R1011" s="15" t="n"/>
      <c r="S1011" s="15" t="n">
        <v>14885519.49</v>
      </c>
      <c r="T1011" s="176" t="n"/>
      <c r="U1011" s="176" t="n"/>
      <c r="V1011" s="177" t="n">
        <v>20.57</v>
      </c>
      <c r="W1011" s="131" t="n">
        <v>16.45</v>
      </c>
      <c r="X1011" s="131" t="n">
        <v>13.71</v>
      </c>
      <c r="Y1011" s="131" t="n"/>
      <c r="Z1011" s="131" t="n"/>
      <c r="AA1011" s="178" t="n">
        <v>2025</v>
      </c>
      <c r="AB1011" s="4" t="n"/>
      <c r="AC1011" s="4" t="n"/>
    </row>
    <row customHeight="true" ht="15" outlineLevel="0" r="1012">
      <c r="A1012" s="8" t="n">
        <f aca="false" ca="false" dt2D="false" dtr="false" t="normal">A1011+1</f>
        <v>93</v>
      </c>
      <c r="B1012" s="8" t="s">
        <v>192</v>
      </c>
      <c r="C1012" s="106" t="s">
        <v>60</v>
      </c>
      <c r="D1012" s="8" t="s">
        <v>701</v>
      </c>
      <c r="E1012" s="56" t="s">
        <v>143</v>
      </c>
      <c r="F1012" s="12" t="s">
        <v>5</v>
      </c>
      <c r="G1012" s="12" t="n">
        <v>4</v>
      </c>
      <c r="H1012" s="12" t="n">
        <v>3</v>
      </c>
      <c r="I1012" s="56" t="n">
        <v>3384.1</v>
      </c>
      <c r="J1012" s="56" t="n">
        <v>2713.1</v>
      </c>
      <c r="K1012" s="56" t="n">
        <v>671</v>
      </c>
      <c r="L1012" s="55" t="n">
        <v>231</v>
      </c>
      <c r="M1012" s="15" t="n">
        <f aca="false" ca="false" dt2D="false" dtr="false" t="normal">SUM(N1012:S1012)</f>
        <v>3824100.682</v>
      </c>
      <c r="N1012" s="15" t="n"/>
      <c r="O1012" s="15" t="n"/>
      <c r="P1012" s="15" t="n"/>
      <c r="Q1012" s="15" t="n">
        <v>618403.332</v>
      </c>
      <c r="R1012" s="15" t="n"/>
      <c r="S1012" s="15" t="n">
        <f aca="false" ca="false" dt2D="false" dtr="false" t="normal">'Приложение 2'!E1012-'Приложение 1'!Q1012</f>
        <v>3205697.35</v>
      </c>
      <c r="T1012" s="176" t="n"/>
      <c r="U1012" s="176" t="n"/>
      <c r="V1012" s="177" t="n">
        <v>3.95</v>
      </c>
      <c r="W1012" s="131" t="n">
        <v>3.16</v>
      </c>
      <c r="X1012" s="131" t="n">
        <v>2.63</v>
      </c>
      <c r="Y1012" s="131" t="n"/>
      <c r="Z1012" s="131" t="n"/>
      <c r="AA1012" s="178" t="n">
        <v>2026</v>
      </c>
      <c r="AB1012" s="4" t="n"/>
      <c r="AC1012" s="4" t="n"/>
    </row>
    <row customHeight="true" ht="15" outlineLevel="0" r="1013">
      <c r="A1013" s="8" t="n">
        <f aca="false" ca="false" dt2D="false" dtr="false" t="normal">A1012+1</f>
        <v>94</v>
      </c>
      <c r="B1013" s="8" t="s">
        <v>192</v>
      </c>
      <c r="C1013" s="106" t="s">
        <v>60</v>
      </c>
      <c r="D1013" s="8" t="s">
        <v>184</v>
      </c>
      <c r="E1013" s="55" t="s">
        <v>170</v>
      </c>
      <c r="F1013" s="12" t="s">
        <v>5</v>
      </c>
      <c r="G1013" s="12" t="n">
        <v>5</v>
      </c>
      <c r="H1013" s="12" t="n">
        <v>3</v>
      </c>
      <c r="I1013" s="56" t="n">
        <v>4401.1</v>
      </c>
      <c r="J1013" s="56" t="n">
        <v>4370</v>
      </c>
      <c r="K1013" s="56" t="n">
        <v>31.1000000000004</v>
      </c>
      <c r="L1013" s="55" t="n">
        <v>187</v>
      </c>
      <c r="M1013" s="15" t="n">
        <f aca="false" ca="false" dt2D="false" dtr="false" t="normal">SUM(N1013:S1013)</f>
        <v>42972725.41</v>
      </c>
      <c r="N1013" s="15" t="n"/>
      <c r="O1013" s="15" t="n"/>
      <c r="P1013" s="15" t="n"/>
      <c r="Q1013" s="15" t="n"/>
      <c r="R1013" s="15" t="n"/>
      <c r="S1013" s="15" t="n">
        <v>42972725.41</v>
      </c>
      <c r="T1013" s="176" t="n"/>
      <c r="U1013" s="176" t="n"/>
      <c r="V1013" s="177" t="n">
        <v>40.68</v>
      </c>
      <c r="W1013" s="131" t="n">
        <v>32.55</v>
      </c>
      <c r="X1013" s="131" t="n">
        <v>27.12</v>
      </c>
      <c r="Y1013" s="131" t="n"/>
      <c r="Z1013" s="131" t="n"/>
      <c r="AA1013" s="178" t="n">
        <v>2025</v>
      </c>
      <c r="AB1013" s="4" t="n"/>
      <c r="AC1013" s="4" t="n"/>
    </row>
    <row customHeight="true" ht="15" outlineLevel="0" r="1014">
      <c r="A1014" s="8" t="n">
        <f aca="false" ca="false" dt2D="false" dtr="false" t="normal">A1013+1</f>
        <v>95</v>
      </c>
      <c r="B1014" s="8" t="s">
        <v>192</v>
      </c>
      <c r="C1014" s="106" t="s">
        <v>60</v>
      </c>
      <c r="D1014" s="8" t="s">
        <v>704</v>
      </c>
      <c r="E1014" s="55" t="s">
        <v>170</v>
      </c>
      <c r="F1014" s="12" t="s">
        <v>5</v>
      </c>
      <c r="G1014" s="12" t="n">
        <v>5</v>
      </c>
      <c r="H1014" s="12" t="n">
        <v>3</v>
      </c>
      <c r="I1014" s="56" t="n">
        <v>4288.3</v>
      </c>
      <c r="J1014" s="56" t="n">
        <v>4197</v>
      </c>
      <c r="K1014" s="56" t="n">
        <v>91.3000000000002</v>
      </c>
      <c r="L1014" s="55" t="n">
        <v>187</v>
      </c>
      <c r="M1014" s="15" t="n">
        <f aca="false" ca="false" dt2D="false" dtr="false" t="normal">SUM(N1014:S1014)</f>
        <v>21166381.45</v>
      </c>
      <c r="N1014" s="15" t="n"/>
      <c r="O1014" s="15" t="n"/>
      <c r="P1014" s="15" t="n"/>
      <c r="Q1014" s="15" t="n"/>
      <c r="R1014" s="15" t="n"/>
      <c r="S1014" s="15" t="n">
        <v>21166381.45</v>
      </c>
      <c r="T1014" s="176" t="n"/>
      <c r="U1014" s="176" t="n"/>
      <c r="V1014" s="177" t="n">
        <v>20.57</v>
      </c>
      <c r="W1014" s="131" t="n">
        <v>16.45</v>
      </c>
      <c r="X1014" s="131" t="n">
        <v>13.71</v>
      </c>
      <c r="Y1014" s="131" t="n"/>
      <c r="Z1014" s="131" t="n"/>
      <c r="AA1014" s="178" t="n">
        <v>2025</v>
      </c>
      <c r="AB1014" s="4" t="n"/>
      <c r="AC1014" s="4" t="n"/>
    </row>
    <row customHeight="true" ht="15" outlineLevel="0" r="1015">
      <c r="A1015" s="8" t="n">
        <f aca="false" ca="false" dt2D="false" dtr="false" t="normal">A1014+1</f>
        <v>96</v>
      </c>
      <c r="B1015" s="8" t="s">
        <v>192</v>
      </c>
      <c r="C1015" s="106" t="s">
        <v>60</v>
      </c>
      <c r="D1015" s="8" t="s">
        <v>705</v>
      </c>
      <c r="E1015" s="55" t="s">
        <v>170</v>
      </c>
      <c r="F1015" s="12" t="s">
        <v>5</v>
      </c>
      <c r="G1015" s="12" t="n">
        <v>5</v>
      </c>
      <c r="H1015" s="12" t="n">
        <v>3</v>
      </c>
      <c r="I1015" s="56" t="n">
        <v>4318.6</v>
      </c>
      <c r="J1015" s="56" t="n">
        <v>4038.9</v>
      </c>
      <c r="K1015" s="56" t="n">
        <v>279.7</v>
      </c>
      <c r="L1015" s="55" t="n">
        <v>165</v>
      </c>
      <c r="M1015" s="15" t="n">
        <f aca="false" ca="false" dt2D="false" dtr="false" t="normal">SUM(N1015:S1015)</f>
        <v>21315937.54</v>
      </c>
      <c r="N1015" s="15" t="n"/>
      <c r="O1015" s="15" t="n"/>
      <c r="P1015" s="15" t="n"/>
      <c r="Q1015" s="15" t="n"/>
      <c r="R1015" s="15" t="n"/>
      <c r="S1015" s="15" t="n">
        <v>21315937.54</v>
      </c>
      <c r="T1015" s="176" t="n"/>
      <c r="U1015" s="176" t="n"/>
      <c r="V1015" s="177" t="n">
        <v>20.57</v>
      </c>
      <c r="W1015" s="131" t="n">
        <v>16.45</v>
      </c>
      <c r="X1015" s="131" t="n">
        <v>13.71</v>
      </c>
      <c r="Y1015" s="131" t="n"/>
      <c r="Z1015" s="131" t="n"/>
      <c r="AA1015" s="178" t="n">
        <v>2025</v>
      </c>
      <c r="AB1015" s="4" t="n"/>
      <c r="AC1015" s="4" t="n"/>
    </row>
    <row customHeight="true" ht="15" outlineLevel="0" r="1016">
      <c r="A1016" s="8" t="n">
        <f aca="false" ca="false" dt2D="false" dtr="false" t="normal">A1015+1</f>
        <v>97</v>
      </c>
      <c r="B1016" s="8" t="n">
        <f aca="false" ca="false" dt2D="false" dtr="false" t="normal">B1011+1</f>
        <v>28</v>
      </c>
      <c r="C1016" s="106" t="s">
        <v>60</v>
      </c>
      <c r="D1016" s="8" t="s">
        <v>707</v>
      </c>
      <c r="E1016" s="55" t="s">
        <v>53</v>
      </c>
      <c r="F1016" s="12" t="s">
        <v>5</v>
      </c>
      <c r="G1016" s="12" t="n">
        <v>10</v>
      </c>
      <c r="H1016" s="12" t="n">
        <v>3</v>
      </c>
      <c r="I1016" s="56" t="n">
        <v>8398.2</v>
      </c>
      <c r="J1016" s="56" t="n">
        <v>8146.5</v>
      </c>
      <c r="K1016" s="56" t="n">
        <v>251.700000000001</v>
      </c>
      <c r="L1016" s="55" t="n">
        <v>290</v>
      </c>
      <c r="M1016" s="15" t="n">
        <f aca="false" ca="false" dt2D="false" dtr="false" t="normal">SUM(N1016:S1016)</f>
        <v>61445734.08</v>
      </c>
      <c r="N1016" s="15" t="n"/>
      <c r="O1016" s="15" t="n"/>
      <c r="P1016" s="15" t="n"/>
      <c r="Q1016" s="15" t="n"/>
      <c r="R1016" s="15" t="n"/>
      <c r="S1016" s="15" t="n">
        <v>61445734.08</v>
      </c>
      <c r="T1016" s="176" t="n"/>
      <c r="U1016" s="176" t="n"/>
      <c r="V1016" s="177" t="n">
        <v>30.49</v>
      </c>
      <c r="W1016" s="131" t="n">
        <v>24.39</v>
      </c>
      <c r="X1016" s="131" t="n">
        <v>20.32</v>
      </c>
      <c r="Y1016" s="131" t="n"/>
      <c r="Z1016" s="131" t="n"/>
      <c r="AA1016" s="178" t="n">
        <v>2025</v>
      </c>
      <c r="AB1016" s="4" t="n"/>
      <c r="AC1016" s="4" t="n"/>
    </row>
    <row customHeight="true" ht="15" outlineLevel="0" r="1017">
      <c r="A1017" s="8" t="n">
        <f aca="false" ca="false" dt2D="false" dtr="false" t="normal">A1016+1</f>
        <v>98</v>
      </c>
      <c r="B1017" s="8" t="s">
        <v>192</v>
      </c>
      <c r="C1017" s="106" t="s">
        <v>60</v>
      </c>
      <c r="D1017" s="8" t="s">
        <v>708</v>
      </c>
      <c r="E1017" s="56" t="s">
        <v>117</v>
      </c>
      <c r="F1017" s="12" t="s">
        <v>5</v>
      </c>
      <c r="G1017" s="12" t="n">
        <v>9</v>
      </c>
      <c r="H1017" s="12" t="n">
        <v>3</v>
      </c>
      <c r="I1017" s="56" t="n">
        <v>12018.2</v>
      </c>
      <c r="J1017" s="56" t="n">
        <v>11509.6</v>
      </c>
      <c r="K1017" s="56" t="n">
        <v>508.6</v>
      </c>
      <c r="L1017" s="55" t="n">
        <v>416</v>
      </c>
      <c r="M1017" s="15" t="n">
        <f aca="false" ca="false" dt2D="false" dtr="false" t="normal">SUM(N1017:S1017)</f>
        <v>128301655.52312587</v>
      </c>
      <c r="N1017" s="15" t="n"/>
      <c r="O1017" s="15" t="n"/>
      <c r="P1017" s="15" t="n"/>
      <c r="Q1017" s="15" t="n">
        <v>2507439.312</v>
      </c>
      <c r="R1017" s="15" t="n"/>
      <c r="S1017" s="15" t="n">
        <f aca="false" ca="false" dt2D="false" dtr="false" t="normal">'Приложение 2'!E1017-'Приложение 1'!Q1017</f>
        <v>125794216.21112587</v>
      </c>
      <c r="T1017" s="176" t="n"/>
      <c r="U1017" s="176" t="n"/>
      <c r="V1017" s="177" t="n">
        <v>43.61</v>
      </c>
      <c r="W1017" s="131" t="n">
        <v>34.89</v>
      </c>
      <c r="X1017" s="131" t="n">
        <v>29.07</v>
      </c>
      <c r="Y1017" s="131" t="n"/>
      <c r="Z1017" s="131" t="n"/>
      <c r="AA1017" s="178" t="n">
        <v>2026</v>
      </c>
      <c r="AB1017" s="4" t="n"/>
      <c r="AC1017" s="4" t="n"/>
    </row>
    <row customHeight="true" ht="15" outlineLevel="0" r="1018">
      <c r="A1018" s="8" t="n">
        <f aca="false" ca="false" dt2D="false" dtr="false" t="normal">A1017+1</f>
        <v>99</v>
      </c>
      <c r="B1018" s="8" t="s">
        <v>192</v>
      </c>
      <c r="C1018" s="106" t="s">
        <v>60</v>
      </c>
      <c r="D1018" s="8" t="s">
        <v>710</v>
      </c>
      <c r="E1018" s="55" t="s">
        <v>53</v>
      </c>
      <c r="F1018" s="12" t="s">
        <v>5</v>
      </c>
      <c r="G1018" s="12" t="n">
        <v>9</v>
      </c>
      <c r="H1018" s="12" t="n">
        <v>2</v>
      </c>
      <c r="I1018" s="56" t="n">
        <v>7731.7</v>
      </c>
      <c r="J1018" s="56" t="n">
        <v>7731.7</v>
      </c>
      <c r="K1018" s="56" t="n">
        <v>0</v>
      </c>
      <c r="L1018" s="55" t="n">
        <v>294</v>
      </c>
      <c r="M1018" s="15" t="n">
        <f aca="false" ca="false" dt2D="false" dtr="false" t="normal">SUM(N1018:S1018)</f>
        <v>56569262.72</v>
      </c>
      <c r="N1018" s="15" t="n"/>
      <c r="O1018" s="15" t="n"/>
      <c r="P1018" s="15" t="n"/>
      <c r="Q1018" s="15" t="n"/>
      <c r="R1018" s="15" t="n"/>
      <c r="S1018" s="15" t="n">
        <v>56569262.72</v>
      </c>
      <c r="T1018" s="176" t="n"/>
      <c r="U1018" s="176" t="n"/>
      <c r="V1018" s="177" t="n">
        <v>30.49</v>
      </c>
      <c r="W1018" s="131" t="n">
        <v>24.39</v>
      </c>
      <c r="X1018" s="131" t="n">
        <v>20.32</v>
      </c>
      <c r="Y1018" s="131" t="n"/>
      <c r="Z1018" s="131" t="n"/>
      <c r="AA1018" s="178" t="n">
        <v>2025</v>
      </c>
      <c r="AB1018" s="4" t="n"/>
      <c r="AC1018" s="4" t="n"/>
    </row>
    <row customHeight="true" ht="15" outlineLevel="0" r="1019">
      <c r="A1019" s="8" t="n">
        <f aca="false" ca="false" dt2D="false" dtr="false" t="normal">A1018+1</f>
        <v>100</v>
      </c>
      <c r="B1019" s="8" t="s">
        <v>192</v>
      </c>
      <c r="C1019" s="106" t="s">
        <v>60</v>
      </c>
      <c r="D1019" s="8" t="s">
        <v>712</v>
      </c>
      <c r="E1019" s="55" t="s">
        <v>53</v>
      </c>
      <c r="F1019" s="12" t="s">
        <v>5</v>
      </c>
      <c r="G1019" s="12" t="n">
        <v>9</v>
      </c>
      <c r="H1019" s="12" t="n">
        <v>1</v>
      </c>
      <c r="I1019" s="56" t="n">
        <v>3876.4</v>
      </c>
      <c r="J1019" s="56" t="n">
        <v>3876.4</v>
      </c>
      <c r="K1019" s="56" t="n">
        <v>0</v>
      </c>
      <c r="L1019" s="55" t="n">
        <v>153</v>
      </c>
      <c r="M1019" s="15" t="n">
        <f aca="false" ca="false" dt2D="false" dtr="false" t="normal">SUM(N1019:S1019)</f>
        <v>28361820.82</v>
      </c>
      <c r="N1019" s="15" t="n"/>
      <c r="O1019" s="15" t="n"/>
      <c r="P1019" s="15" t="n"/>
      <c r="Q1019" s="15" t="n"/>
      <c r="R1019" s="15" t="n"/>
      <c r="S1019" s="15" t="n">
        <v>28361820.82</v>
      </c>
      <c r="T1019" s="176" t="n"/>
      <c r="U1019" s="176" t="n"/>
      <c r="V1019" s="177" t="n">
        <v>30.49</v>
      </c>
      <c r="W1019" s="131" t="n">
        <v>24.39</v>
      </c>
      <c r="X1019" s="131" t="n">
        <v>20.32</v>
      </c>
      <c r="Y1019" s="131" t="n"/>
      <c r="Z1019" s="131" t="n"/>
      <c r="AA1019" s="178" t="n">
        <v>2025</v>
      </c>
      <c r="AB1019" s="4" t="n"/>
      <c r="AC1019" s="4" t="n"/>
    </row>
    <row customHeight="true" ht="15" outlineLevel="0" r="1020">
      <c r="A1020" s="8" t="n">
        <f aca="false" ca="false" dt2D="false" dtr="false" t="normal">A1019+1</f>
        <v>101</v>
      </c>
      <c r="B1020" s="8" t="s">
        <v>192</v>
      </c>
      <c r="C1020" s="106" t="s">
        <v>60</v>
      </c>
      <c r="D1020" s="8" t="s">
        <v>713</v>
      </c>
      <c r="E1020" s="55" t="s">
        <v>53</v>
      </c>
      <c r="F1020" s="12" t="s">
        <v>5</v>
      </c>
      <c r="G1020" s="12" t="n">
        <v>10</v>
      </c>
      <c r="H1020" s="12" t="n">
        <v>1</v>
      </c>
      <c r="I1020" s="56" t="n">
        <v>3045.6</v>
      </c>
      <c r="J1020" s="56" t="n">
        <v>3045.6</v>
      </c>
      <c r="K1020" s="56" t="n">
        <v>0</v>
      </c>
      <c r="L1020" s="55" t="n">
        <v>121</v>
      </c>
      <c r="M1020" s="15" t="n">
        <f aca="false" ca="false" dt2D="false" dtr="false" t="normal">SUM(N1020:S1020)</f>
        <v>22283242.57</v>
      </c>
      <c r="N1020" s="15" t="n"/>
      <c r="O1020" s="15" t="n"/>
      <c r="P1020" s="15" t="n"/>
      <c r="Q1020" s="15" t="n"/>
      <c r="R1020" s="15" t="n"/>
      <c r="S1020" s="15" t="n">
        <v>22283242.57</v>
      </c>
      <c r="T1020" s="176" t="n"/>
      <c r="U1020" s="176" t="n"/>
      <c r="V1020" s="177" t="n">
        <v>30.49</v>
      </c>
      <c r="W1020" s="131" t="n">
        <v>24.39</v>
      </c>
      <c r="X1020" s="131" t="n">
        <v>20.32</v>
      </c>
      <c r="Y1020" s="131" t="n"/>
      <c r="Z1020" s="131" t="n"/>
      <c r="AA1020" s="178" t="n">
        <v>2025</v>
      </c>
      <c r="AB1020" s="4" t="n"/>
      <c r="AC1020" s="4" t="n"/>
    </row>
    <row customHeight="true" ht="15" outlineLevel="0" r="1021">
      <c r="A1021" s="8" t="n">
        <f aca="false" ca="false" dt2D="false" dtr="false" t="normal">A1020+1</f>
        <v>102</v>
      </c>
      <c r="B1021" s="8" t="s">
        <v>192</v>
      </c>
      <c r="C1021" s="106" t="s">
        <v>60</v>
      </c>
      <c r="D1021" s="8" t="s">
        <v>715</v>
      </c>
      <c r="E1021" s="55" t="s">
        <v>53</v>
      </c>
      <c r="F1021" s="12" t="s">
        <v>5</v>
      </c>
      <c r="G1021" s="12" t="n">
        <v>9</v>
      </c>
      <c r="H1021" s="12" t="n">
        <v>1</v>
      </c>
      <c r="I1021" s="56" t="n">
        <v>2753.5</v>
      </c>
      <c r="J1021" s="56" t="n">
        <v>2621.1</v>
      </c>
      <c r="K1021" s="56" t="n">
        <v>132.4</v>
      </c>
      <c r="L1021" s="55" t="n">
        <v>94</v>
      </c>
      <c r="M1021" s="15" t="n">
        <f aca="false" ca="false" dt2D="false" dtr="false" t="normal">SUM(N1021:S1021)</f>
        <v>20146082.35</v>
      </c>
      <c r="N1021" s="15" t="n"/>
      <c r="O1021" s="15" t="n"/>
      <c r="P1021" s="15" t="n"/>
      <c r="Q1021" s="15" t="n"/>
      <c r="R1021" s="15" t="n"/>
      <c r="S1021" s="15" t="n">
        <v>20146082.35</v>
      </c>
      <c r="T1021" s="176" t="n"/>
      <c r="U1021" s="176" t="n"/>
      <c r="V1021" s="177" t="n">
        <v>30.49</v>
      </c>
      <c r="W1021" s="131" t="n">
        <v>24.39</v>
      </c>
      <c r="X1021" s="131" t="n">
        <v>20.32</v>
      </c>
      <c r="Y1021" s="131" t="n"/>
      <c r="Z1021" s="131" t="n"/>
      <c r="AA1021" s="178" t="n">
        <v>2025</v>
      </c>
      <c r="AB1021" s="4" t="n"/>
      <c r="AC1021" s="4" t="n"/>
    </row>
    <row customHeight="true" ht="15" outlineLevel="0" r="1022">
      <c r="A1022" s="8" t="n">
        <f aca="false" ca="false" dt2D="false" dtr="false" t="normal">A1021+1</f>
        <v>103</v>
      </c>
      <c r="B1022" s="8" t="s">
        <v>192</v>
      </c>
      <c r="C1022" s="106" t="s">
        <v>60</v>
      </c>
      <c r="D1022" s="8" t="s">
        <v>716</v>
      </c>
      <c r="E1022" s="55" t="s">
        <v>53</v>
      </c>
      <c r="F1022" s="12" t="s">
        <v>5</v>
      </c>
      <c r="G1022" s="12" t="n">
        <v>9</v>
      </c>
      <c r="H1022" s="12" t="n">
        <v>1</v>
      </c>
      <c r="I1022" s="56" t="n">
        <v>2784.9</v>
      </c>
      <c r="J1022" s="56" t="n">
        <v>2708.3</v>
      </c>
      <c r="K1022" s="56" t="n">
        <v>76.5999999999999</v>
      </c>
      <c r="L1022" s="55" t="n">
        <v>79</v>
      </c>
      <c r="M1022" s="15" t="n">
        <f aca="false" ca="false" dt2D="false" dtr="false" t="normal">SUM(N1022:S1022)</f>
        <v>20375821.59</v>
      </c>
      <c r="N1022" s="15" t="n"/>
      <c r="O1022" s="15" t="n"/>
      <c r="P1022" s="15" t="n"/>
      <c r="Q1022" s="15" t="n"/>
      <c r="R1022" s="15" t="n"/>
      <c r="S1022" s="15" t="n">
        <v>20375821.59</v>
      </c>
      <c r="T1022" s="176" t="n"/>
      <c r="U1022" s="176" t="n"/>
      <c r="V1022" s="177" t="n">
        <v>30.49</v>
      </c>
      <c r="W1022" s="131" t="n">
        <v>24.39</v>
      </c>
      <c r="X1022" s="131" t="n">
        <v>20.32</v>
      </c>
      <c r="Y1022" s="131" t="n"/>
      <c r="Z1022" s="131" t="n"/>
      <c r="AA1022" s="178" t="n">
        <v>2025</v>
      </c>
      <c r="AB1022" s="4" t="n"/>
      <c r="AC1022" s="4" t="n"/>
    </row>
    <row customHeight="true" ht="15" outlineLevel="0" r="1023">
      <c r="A1023" s="8" t="n">
        <f aca="false" ca="false" dt2D="false" dtr="false" t="normal">A1022+1</f>
        <v>104</v>
      </c>
      <c r="B1023" s="8" t="s">
        <v>192</v>
      </c>
      <c r="C1023" s="106" t="s">
        <v>60</v>
      </c>
      <c r="D1023" s="8" t="s">
        <v>719</v>
      </c>
      <c r="E1023" s="55" t="s">
        <v>83</v>
      </c>
      <c r="F1023" s="12" t="s">
        <v>5</v>
      </c>
      <c r="G1023" s="12" t="n">
        <v>5</v>
      </c>
      <c r="H1023" s="12" t="n">
        <v>6</v>
      </c>
      <c r="I1023" s="56" t="n">
        <v>4596.4</v>
      </c>
      <c r="J1023" s="56" t="n">
        <v>4596.4</v>
      </c>
      <c r="K1023" s="56" t="n">
        <v>0</v>
      </c>
      <c r="L1023" s="55" t="n">
        <v>197</v>
      </c>
      <c r="M1023" s="15" t="n">
        <f aca="false" ca="false" dt2D="false" dtr="false" t="normal">SUM(N1023:S1023)</f>
        <v>11771563.1</v>
      </c>
      <c r="N1023" s="15" t="n"/>
      <c r="O1023" s="15" t="n"/>
      <c r="P1023" s="15" t="n"/>
      <c r="Q1023" s="15" t="n"/>
      <c r="R1023" s="15" t="n"/>
      <c r="S1023" s="15" t="n">
        <v>11771563.1</v>
      </c>
      <c r="T1023" s="176" t="n"/>
      <c r="U1023" s="176" t="n"/>
      <c r="V1023" s="177" t="n">
        <v>10.67</v>
      </c>
      <c r="W1023" s="131" t="n">
        <v>8.54</v>
      </c>
      <c r="X1023" s="131" t="n">
        <v>7.11</v>
      </c>
      <c r="Y1023" s="131" t="n"/>
      <c r="Z1023" s="131" t="n"/>
      <c r="AA1023" s="178" t="n">
        <v>2025</v>
      </c>
      <c r="AB1023" s="4" t="n"/>
      <c r="AC1023" s="4" t="n"/>
    </row>
    <row customHeight="true" ht="15" outlineLevel="0" r="1024">
      <c r="A1024" s="8" t="n">
        <f aca="false" ca="false" dt2D="false" dtr="false" t="normal">A1023+1</f>
        <v>105</v>
      </c>
      <c r="B1024" s="8" t="s">
        <v>192</v>
      </c>
      <c r="C1024" s="106" t="s">
        <v>60</v>
      </c>
      <c r="D1024" s="8" t="s">
        <v>136</v>
      </c>
      <c r="E1024" s="56" t="s">
        <v>53</v>
      </c>
      <c r="F1024" s="12" t="s">
        <v>5</v>
      </c>
      <c r="G1024" s="12" t="n">
        <v>5</v>
      </c>
      <c r="H1024" s="12" t="n">
        <v>6</v>
      </c>
      <c r="I1024" s="56" t="n">
        <v>4693.8</v>
      </c>
      <c r="J1024" s="56" t="n">
        <v>4693.8</v>
      </c>
      <c r="K1024" s="56" t="n">
        <v>0</v>
      </c>
      <c r="L1024" s="55" t="n">
        <v>224</v>
      </c>
      <c r="M1024" s="15" t="n">
        <f aca="false" ca="false" dt2D="false" dtr="false" t="normal">SUM(N1024:S1024)</f>
        <v>31564913.178</v>
      </c>
      <c r="N1024" s="15" t="n"/>
      <c r="O1024" s="15" t="n"/>
      <c r="P1024" s="15" t="n"/>
      <c r="Q1024" s="15" t="n">
        <v>715898.376</v>
      </c>
      <c r="R1024" s="15" t="n"/>
      <c r="S1024" s="15" t="n">
        <f aca="false" ca="false" dt2D="false" dtr="false" t="normal">'Приложение 2'!E1024-'Приложение 1'!Q1024</f>
        <v>30849014.802</v>
      </c>
      <c r="T1024" s="176" t="n"/>
      <c r="U1024" s="176" t="n"/>
      <c r="V1024" s="177" t="n">
        <v>27.38</v>
      </c>
      <c r="W1024" s="131" t="n">
        <v>21.91</v>
      </c>
      <c r="X1024" s="131" t="n">
        <v>18.26</v>
      </c>
      <c r="Y1024" s="131" t="n"/>
      <c r="Z1024" s="131" t="n"/>
      <c r="AA1024" s="178" t="n">
        <v>2027</v>
      </c>
      <c r="AB1024" s="4" t="n"/>
      <c r="AC1024" s="4" t="n"/>
    </row>
    <row customHeight="true" ht="15" outlineLevel="0" r="1025">
      <c r="A1025" s="8" t="n">
        <f aca="false" ca="false" dt2D="false" dtr="false" t="normal">A1024+1</f>
        <v>106</v>
      </c>
      <c r="B1025" s="8" t="n">
        <f aca="false" ca="false" dt2D="false" dtr="false" t="normal">B1016+1</f>
        <v>29</v>
      </c>
      <c r="C1025" s="106" t="s">
        <v>60</v>
      </c>
      <c r="D1025" s="8" t="s">
        <v>721</v>
      </c>
      <c r="E1025" s="55" t="s">
        <v>131</v>
      </c>
      <c r="F1025" s="12" t="s">
        <v>5</v>
      </c>
      <c r="G1025" s="12" t="n">
        <v>5</v>
      </c>
      <c r="H1025" s="12" t="n">
        <v>4</v>
      </c>
      <c r="I1025" s="56" t="n">
        <v>4877.5</v>
      </c>
      <c r="J1025" s="56" t="n">
        <v>4877.5</v>
      </c>
      <c r="K1025" s="56" t="n">
        <v>0</v>
      </c>
      <c r="L1025" s="55" t="n">
        <v>218</v>
      </c>
      <c r="M1025" s="15" t="n">
        <f aca="false" ca="false" dt2D="false" dtr="false" t="normal">SUM(N1025:S1025)</f>
        <v>60441882.449999996</v>
      </c>
      <c r="N1025" s="15" t="n"/>
      <c r="O1025" s="15" t="n"/>
      <c r="P1025" s="15" t="n"/>
      <c r="Q1025" s="15" t="n">
        <v>743916.3</v>
      </c>
      <c r="R1025" s="15" t="n"/>
      <c r="S1025" s="15" t="n">
        <f aca="false" ca="false" dt2D="false" dtr="false" t="normal">'Приложение 2'!E1025-'Приложение 1'!Q1025</f>
        <v>59697966.15</v>
      </c>
      <c r="T1025" s="176" t="n"/>
      <c r="U1025" s="176" t="n"/>
      <c r="V1025" s="177" t="n">
        <v>51</v>
      </c>
      <c r="W1025" s="131" t="n">
        <v>40.8</v>
      </c>
      <c r="X1025" s="131" t="n">
        <v>34</v>
      </c>
      <c r="Y1025" s="131" t="n"/>
      <c r="Z1025" s="131" t="n"/>
      <c r="AA1025" s="178" t="n">
        <v>2025</v>
      </c>
      <c r="AB1025" s="30" t="n"/>
      <c r="AC1025" s="4" t="n"/>
    </row>
    <row customHeight="true" ht="15" outlineLevel="0" r="1026">
      <c r="A1026" s="8" t="n">
        <f aca="false" ca="false" dt2D="false" dtr="false" t="normal">A1025+1</f>
        <v>107</v>
      </c>
      <c r="B1026" s="8" t="s">
        <v>192</v>
      </c>
      <c r="C1026" s="106" t="s">
        <v>60</v>
      </c>
      <c r="D1026" s="8" t="s">
        <v>204</v>
      </c>
      <c r="E1026" s="55" t="s">
        <v>53</v>
      </c>
      <c r="F1026" s="12" t="s">
        <v>5</v>
      </c>
      <c r="G1026" s="12" t="n">
        <v>5</v>
      </c>
      <c r="H1026" s="12" t="n">
        <v>8</v>
      </c>
      <c r="I1026" s="56" t="n">
        <v>6603.4</v>
      </c>
      <c r="J1026" s="56" t="n">
        <v>6603.4</v>
      </c>
      <c r="K1026" s="56" t="n">
        <v>0</v>
      </c>
      <c r="L1026" s="55" t="n">
        <v>290</v>
      </c>
      <c r="M1026" s="15" t="n">
        <f aca="false" ca="false" dt2D="false" dtr="false" t="normal">SUM(N1026:S1026)</f>
        <v>32593354.78</v>
      </c>
      <c r="N1026" s="15" t="n"/>
      <c r="O1026" s="15" t="n"/>
      <c r="P1026" s="15" t="n"/>
      <c r="Q1026" s="15" t="n"/>
      <c r="R1026" s="15" t="n"/>
      <c r="S1026" s="15" t="n">
        <v>32593354.78</v>
      </c>
      <c r="T1026" s="176" t="n"/>
      <c r="U1026" s="176" t="n"/>
      <c r="V1026" s="177" t="n">
        <v>20.57</v>
      </c>
      <c r="W1026" s="131" t="n">
        <v>16.45</v>
      </c>
      <c r="X1026" s="131" t="n">
        <v>13.71</v>
      </c>
      <c r="Y1026" s="131" t="n"/>
      <c r="Z1026" s="131" t="n"/>
      <c r="AA1026" s="178" t="n">
        <v>2025</v>
      </c>
      <c r="AB1026" s="4" t="n"/>
      <c r="AC1026" s="4" t="n"/>
    </row>
    <row customHeight="true" ht="15" outlineLevel="0" r="1027">
      <c r="A1027" s="8" t="n">
        <f aca="false" ca="false" dt2D="false" dtr="false" t="normal">A1026+1</f>
        <v>108</v>
      </c>
      <c r="B1027" s="8" t="s">
        <v>192</v>
      </c>
      <c r="C1027" s="106" t="s">
        <v>60</v>
      </c>
      <c r="D1027" s="8" t="s">
        <v>206</v>
      </c>
      <c r="E1027" s="55" t="s">
        <v>58</v>
      </c>
      <c r="F1027" s="12" t="s">
        <v>5</v>
      </c>
      <c r="G1027" s="12" t="n">
        <v>5</v>
      </c>
      <c r="H1027" s="12" t="n">
        <v>8</v>
      </c>
      <c r="I1027" s="56" t="n">
        <v>6611.7</v>
      </c>
      <c r="J1027" s="56" t="n">
        <v>6513.5</v>
      </c>
      <c r="K1027" s="56" t="n">
        <v>98.1999999999998</v>
      </c>
      <c r="L1027" s="55" t="n">
        <v>288</v>
      </c>
      <c r="M1027" s="15" t="n">
        <f aca="false" ca="false" dt2D="false" dtr="false" t="normal">SUM(N1027:S1027)</f>
        <v>32634322.29</v>
      </c>
      <c r="N1027" s="15" t="n"/>
      <c r="O1027" s="15" t="n"/>
      <c r="P1027" s="15" t="n"/>
      <c r="Q1027" s="15" t="n"/>
      <c r="R1027" s="15" t="n"/>
      <c r="S1027" s="15" t="n">
        <v>32634322.29</v>
      </c>
      <c r="T1027" s="176" t="n"/>
      <c r="U1027" s="176" t="n"/>
      <c r="V1027" s="177" t="n">
        <v>20.57</v>
      </c>
      <c r="W1027" s="131" t="n">
        <v>16.45</v>
      </c>
      <c r="X1027" s="131" t="n">
        <v>13.71</v>
      </c>
      <c r="Y1027" s="131" t="n"/>
      <c r="Z1027" s="131" t="n"/>
      <c r="AA1027" s="178" t="n">
        <v>2025</v>
      </c>
      <c r="AB1027" s="4" t="n"/>
      <c r="AC1027" s="4" t="n"/>
    </row>
    <row customHeight="true" ht="15" outlineLevel="0" r="1028">
      <c r="A1028" s="8" t="n">
        <f aca="false" ca="false" dt2D="false" dtr="false" t="normal">A1027+1</f>
        <v>109</v>
      </c>
      <c r="B1028" s="8" t="s">
        <v>192</v>
      </c>
      <c r="C1028" s="106" t="s">
        <v>60</v>
      </c>
      <c r="D1028" s="8" t="s">
        <v>208</v>
      </c>
      <c r="E1028" s="55" t="s">
        <v>209</v>
      </c>
      <c r="F1028" s="12" t="s">
        <v>5</v>
      </c>
      <c r="G1028" s="12" t="n">
        <v>5</v>
      </c>
      <c r="H1028" s="12" t="n">
        <v>6</v>
      </c>
      <c r="I1028" s="56" t="n">
        <v>4647.5</v>
      </c>
      <c r="J1028" s="56" t="n">
        <v>4647.5</v>
      </c>
      <c r="K1028" s="56" t="n">
        <v>0</v>
      </c>
      <c r="L1028" s="55" t="n">
        <v>188</v>
      </c>
      <c r="M1028" s="15" t="n">
        <f aca="false" ca="false" dt2D="false" dtr="false" t="normal">SUM(N1028:S1028)</f>
        <v>34841768.99</v>
      </c>
      <c r="N1028" s="15" t="n"/>
      <c r="O1028" s="15" t="n"/>
      <c r="P1028" s="15" t="n"/>
      <c r="Q1028" s="15" t="n"/>
      <c r="R1028" s="15" t="n"/>
      <c r="S1028" s="15" t="n">
        <v>34841768.99</v>
      </c>
      <c r="T1028" s="176" t="n"/>
      <c r="U1028" s="176" t="n"/>
      <c r="V1028" s="177" t="n">
        <v>31.24</v>
      </c>
      <c r="W1028" s="131" t="n">
        <v>24.99</v>
      </c>
      <c r="X1028" s="131" t="n">
        <v>20.82</v>
      </c>
      <c r="Y1028" s="131" t="n"/>
      <c r="Z1028" s="131" t="n"/>
      <c r="AA1028" s="178" t="n">
        <v>2025</v>
      </c>
      <c r="AB1028" s="4" t="n"/>
      <c r="AC1028" s="4" t="n"/>
    </row>
    <row customHeight="true" ht="15" outlineLevel="0" r="1029">
      <c r="A1029" s="8" t="n">
        <f aca="false" ca="false" dt2D="false" dtr="false" t="normal">A1028+1</f>
        <v>110</v>
      </c>
      <c r="B1029" s="8" t="n">
        <f aca="false" ca="false" dt2D="false" dtr="false" t="normal">B1025+1</f>
        <v>30</v>
      </c>
      <c r="C1029" s="106" t="s">
        <v>60</v>
      </c>
      <c r="D1029" s="8" t="s">
        <v>725</v>
      </c>
      <c r="E1029" s="55" t="s">
        <v>162</v>
      </c>
      <c r="F1029" s="12" t="s">
        <v>5</v>
      </c>
      <c r="G1029" s="12" t="n">
        <v>5</v>
      </c>
      <c r="H1029" s="12" t="n">
        <v>4</v>
      </c>
      <c r="I1029" s="56" t="n">
        <v>3059.2</v>
      </c>
      <c r="J1029" s="56" t="n">
        <v>3059.2</v>
      </c>
      <c r="K1029" s="56" t="n">
        <v>0</v>
      </c>
      <c r="L1029" s="55" t="n">
        <v>122</v>
      </c>
      <c r="M1029" s="15" t="n">
        <f aca="false" ca="false" dt2D="false" dtr="false" t="normal">SUM(N1029:S1029)</f>
        <v>15099735.12</v>
      </c>
      <c r="N1029" s="15" t="n"/>
      <c r="O1029" s="15" t="n"/>
      <c r="P1029" s="15" t="n"/>
      <c r="Q1029" s="15" t="n"/>
      <c r="R1029" s="15" t="n"/>
      <c r="S1029" s="15" t="n">
        <v>15099735.12</v>
      </c>
      <c r="T1029" s="176" t="n"/>
      <c r="U1029" s="176" t="n"/>
      <c r="V1029" s="177" t="n">
        <v>20.57</v>
      </c>
      <c r="W1029" s="131" t="n">
        <v>16.45</v>
      </c>
      <c r="X1029" s="131" t="n">
        <v>13.71</v>
      </c>
      <c r="Y1029" s="131" t="n"/>
      <c r="Z1029" s="131" t="n"/>
      <c r="AA1029" s="178" t="n">
        <v>2025</v>
      </c>
      <c r="AB1029" s="4" t="n"/>
      <c r="AC1029" s="4" t="n"/>
    </row>
    <row customHeight="true" ht="15" outlineLevel="0" r="1030">
      <c r="A1030" s="8" t="n">
        <f aca="false" ca="false" dt2D="false" dtr="false" t="normal">A1029+1</f>
        <v>111</v>
      </c>
      <c r="B1030" s="8" t="s">
        <v>192</v>
      </c>
      <c r="C1030" s="106" t="s">
        <v>60</v>
      </c>
      <c r="D1030" s="8" t="s">
        <v>150</v>
      </c>
      <c r="E1030" s="56" t="s">
        <v>143</v>
      </c>
      <c r="F1030" s="12" t="s">
        <v>5</v>
      </c>
      <c r="G1030" s="12" t="n">
        <v>5</v>
      </c>
      <c r="H1030" s="12" t="n">
        <v>2</v>
      </c>
      <c r="I1030" s="56" t="n">
        <v>3656</v>
      </c>
      <c r="J1030" s="56" t="n">
        <v>3125.7</v>
      </c>
      <c r="K1030" s="56" t="n">
        <v>530.3</v>
      </c>
      <c r="L1030" s="55" t="n">
        <v>197</v>
      </c>
      <c r="M1030" s="15" t="n">
        <f aca="false" ca="false" dt2D="false" dtr="false" t="normal">SUM(N1030:S1030)</f>
        <v>20719173.520000003</v>
      </c>
      <c r="N1030" s="15" t="n"/>
      <c r="O1030" s="15" t="n"/>
      <c r="P1030" s="15" t="n"/>
      <c r="Q1030" s="15" t="n">
        <v>638430.84</v>
      </c>
      <c r="R1030" s="15" t="n"/>
      <c r="S1030" s="15" t="n">
        <f aca="false" ca="false" dt2D="false" dtr="false" t="normal">'Приложение 2'!E1030-'Приложение 1'!Q1030</f>
        <v>20080742.680000003</v>
      </c>
      <c r="T1030" s="176" t="n"/>
      <c r="U1030" s="176" t="n"/>
      <c r="V1030" s="177" t="n">
        <v>22.89</v>
      </c>
      <c r="W1030" s="131" t="n">
        <v>18.31</v>
      </c>
      <c r="X1030" s="131" t="n">
        <v>15.26</v>
      </c>
      <c r="Y1030" s="131" t="n"/>
      <c r="Z1030" s="131" t="n"/>
      <c r="AA1030" s="178" t="n">
        <v>2027</v>
      </c>
      <c r="AB1030" s="4" t="n"/>
      <c r="AC1030" s="4" t="n"/>
    </row>
    <row customHeight="true" ht="15" outlineLevel="0" r="1031">
      <c r="A1031" s="8" t="n">
        <f aca="false" ca="false" dt2D="false" dtr="false" t="normal">A1030+1</f>
        <v>112</v>
      </c>
      <c r="B1031" s="8" t="s">
        <v>192</v>
      </c>
      <c r="C1031" s="106" t="s">
        <v>60</v>
      </c>
      <c r="D1031" s="8" t="s">
        <v>153</v>
      </c>
      <c r="E1031" s="56" t="s">
        <v>143</v>
      </c>
      <c r="F1031" s="12" t="s">
        <v>5</v>
      </c>
      <c r="G1031" s="12" t="n">
        <v>5</v>
      </c>
      <c r="H1031" s="12" t="n">
        <v>2</v>
      </c>
      <c r="I1031" s="56" t="n">
        <v>3769</v>
      </c>
      <c r="J1031" s="56" t="n">
        <v>2900.4</v>
      </c>
      <c r="K1031" s="56" t="n">
        <v>868.6</v>
      </c>
      <c r="L1031" s="55" t="n">
        <v>169</v>
      </c>
      <c r="M1031" s="15" t="n">
        <f aca="false" ca="false" dt2D="false" dtr="false" t="normal">SUM(N1031:S1031)</f>
        <v>21359563.729999997</v>
      </c>
      <c r="N1031" s="15" t="n"/>
      <c r="O1031" s="15" t="n"/>
      <c r="P1031" s="15" t="n"/>
      <c r="Q1031" s="15" t="n">
        <v>707222.52</v>
      </c>
      <c r="R1031" s="15" t="n"/>
      <c r="S1031" s="15" t="n">
        <f aca="false" ca="false" dt2D="false" dtr="false" t="normal">'Приложение 2'!E1031-'Приложение 1'!Q1031</f>
        <v>20652341.209999997</v>
      </c>
      <c r="T1031" s="176" t="n"/>
      <c r="U1031" s="176" t="n"/>
      <c r="V1031" s="177" t="n">
        <v>22.83</v>
      </c>
      <c r="W1031" s="131" t="n">
        <v>18.27</v>
      </c>
      <c r="X1031" s="131" t="n">
        <v>15.22</v>
      </c>
      <c r="Y1031" s="131" t="n"/>
      <c r="Z1031" s="131" t="n"/>
      <c r="AA1031" s="178" t="n">
        <v>2027</v>
      </c>
      <c r="AB1031" s="4" t="n"/>
      <c r="AC1031" s="4" t="n"/>
    </row>
    <row customHeight="true" ht="15" outlineLevel="0" r="1032">
      <c r="A1032" s="8" t="n">
        <f aca="false" ca="false" dt2D="false" dtr="false" t="normal">A1031+1</f>
        <v>113</v>
      </c>
      <c r="B1032" s="8" t="s">
        <v>192</v>
      </c>
      <c r="C1032" s="106" t="s">
        <v>60</v>
      </c>
      <c r="D1032" s="8" t="s">
        <v>728</v>
      </c>
      <c r="E1032" s="55" t="s">
        <v>94</v>
      </c>
      <c r="F1032" s="12" t="s">
        <v>5</v>
      </c>
      <c r="G1032" s="12" t="n">
        <v>5</v>
      </c>
      <c r="H1032" s="12" t="n">
        <v>3</v>
      </c>
      <c r="I1032" s="56" t="n">
        <v>4400.5</v>
      </c>
      <c r="J1032" s="56" t="n">
        <v>1492.4</v>
      </c>
      <c r="K1032" s="56" t="n">
        <v>2908.1</v>
      </c>
      <c r="L1032" s="55" t="n">
        <v>162</v>
      </c>
      <c r="M1032" s="15" t="n">
        <f aca="false" ca="false" dt2D="false" dtr="false" t="normal">SUM(N1032:S1032)</f>
        <v>21720183.2</v>
      </c>
      <c r="N1032" s="15" t="n"/>
      <c r="O1032" s="15" t="n"/>
      <c r="P1032" s="15" t="n"/>
      <c r="Q1032" s="15" t="n"/>
      <c r="R1032" s="15" t="n"/>
      <c r="S1032" s="15" t="n">
        <v>21720183.2</v>
      </c>
      <c r="T1032" s="176" t="n"/>
      <c r="U1032" s="176" t="n"/>
      <c r="V1032" s="177" t="n">
        <v>20.57</v>
      </c>
      <c r="W1032" s="131" t="n">
        <v>16.45</v>
      </c>
      <c r="X1032" s="131" t="n">
        <v>13.71</v>
      </c>
      <c r="Y1032" s="131" t="n"/>
      <c r="Z1032" s="131" t="n"/>
      <c r="AA1032" s="178" t="n">
        <v>2025</v>
      </c>
      <c r="AB1032" s="4" t="n"/>
      <c r="AC1032" s="4" t="n"/>
    </row>
    <row customHeight="true" ht="15" outlineLevel="0" r="1033">
      <c r="A1033" s="8" t="n">
        <f aca="false" ca="false" dt2D="false" dtr="false" t="normal">A1032+1</f>
        <v>114</v>
      </c>
      <c r="B1033" s="8" t="n">
        <f aca="false" ca="false" dt2D="false" dtr="false" t="normal">B1029+1</f>
        <v>31</v>
      </c>
      <c r="C1033" s="106" t="s">
        <v>60</v>
      </c>
      <c r="D1033" s="8" t="s">
        <v>729</v>
      </c>
      <c r="E1033" s="55" t="s">
        <v>269</v>
      </c>
      <c r="F1033" s="12" t="s">
        <v>5</v>
      </c>
      <c r="G1033" s="12" t="n">
        <v>5</v>
      </c>
      <c r="H1033" s="12" t="n">
        <v>4</v>
      </c>
      <c r="I1033" s="56" t="n">
        <v>4847.1</v>
      </c>
      <c r="J1033" s="56" t="n">
        <v>4751.1</v>
      </c>
      <c r="K1033" s="56" t="n">
        <v>96</v>
      </c>
      <c r="L1033" s="55" t="n">
        <v>191</v>
      </c>
      <c r="M1033" s="15" t="n">
        <f aca="false" ca="false" dt2D="false" dtr="false" t="normal">SUM(N1033:S1033)</f>
        <v>30896401.0662786</v>
      </c>
      <c r="N1033" s="15" t="n"/>
      <c r="O1033" s="15" t="n"/>
      <c r="P1033" s="15" t="n"/>
      <c r="Q1033" s="15" t="n"/>
      <c r="R1033" s="15" t="n"/>
      <c r="S1033" s="15" t="n">
        <v>30896401.0662786</v>
      </c>
      <c r="T1033" s="176" t="n"/>
      <c r="U1033" s="176" t="n"/>
      <c r="V1033" s="177" t="n">
        <v>26.56</v>
      </c>
      <c r="W1033" s="131" t="n">
        <v>21.25</v>
      </c>
      <c r="X1033" s="131" t="n">
        <v>17.71</v>
      </c>
      <c r="Y1033" s="131" t="n"/>
      <c r="Z1033" s="131" t="n"/>
      <c r="AA1033" s="178" t="n">
        <v>2025</v>
      </c>
      <c r="AB1033" s="4" t="n"/>
      <c r="AC1033" s="4" t="n"/>
    </row>
    <row customHeight="true" ht="15" outlineLevel="0" r="1034">
      <c r="A1034" s="8" t="n">
        <f aca="false" ca="false" dt2D="false" dtr="false" t="normal">A1033+1</f>
        <v>115</v>
      </c>
      <c r="B1034" s="8" t="s">
        <v>192</v>
      </c>
      <c r="C1034" s="106" t="s">
        <v>60</v>
      </c>
      <c r="D1034" s="8" t="s">
        <v>165</v>
      </c>
      <c r="E1034" s="56" t="s">
        <v>166</v>
      </c>
      <c r="F1034" s="12" t="s">
        <v>5</v>
      </c>
      <c r="G1034" s="12" t="n">
        <v>10</v>
      </c>
      <c r="H1034" s="12" t="n">
        <v>1</v>
      </c>
      <c r="I1034" s="56" t="n">
        <v>3274.9</v>
      </c>
      <c r="J1034" s="56" t="n">
        <v>3274.9</v>
      </c>
      <c r="K1034" s="56" t="n">
        <v>0</v>
      </c>
      <c r="L1034" s="55" t="n">
        <v>107</v>
      </c>
      <c r="M1034" s="15" t="n">
        <f aca="false" ca="false" dt2D="false" dtr="false" t="normal">SUM(N1034:S1034)</f>
        <v>27511138.253670566</v>
      </c>
      <c r="N1034" s="15" t="n"/>
      <c r="O1034" s="15" t="n"/>
      <c r="P1034" s="15" t="n"/>
      <c r="Q1034" s="15" t="n">
        <v>663756.732</v>
      </c>
      <c r="R1034" s="15" t="n"/>
      <c r="S1034" s="15" t="n">
        <f aca="false" ca="false" dt2D="false" dtr="false" t="normal">'Приложение 2'!E1034-'Приложение 1'!Q1034</f>
        <v>26847381.521670565</v>
      </c>
      <c r="T1034" s="176" t="n"/>
      <c r="U1034" s="176" t="n"/>
      <c r="V1034" s="177" t="n">
        <v>34.16</v>
      </c>
      <c r="W1034" s="131" t="n">
        <v>27.33</v>
      </c>
      <c r="X1034" s="131" t="n">
        <v>22.77</v>
      </c>
      <c r="Y1034" s="131" t="n"/>
      <c r="Z1034" s="131" t="n"/>
      <c r="AA1034" s="178" t="n">
        <v>2027</v>
      </c>
      <c r="AB1034" s="4" t="n"/>
      <c r="AC1034" s="4" t="n"/>
    </row>
    <row customHeight="true" ht="15" outlineLevel="0" r="1035">
      <c r="A1035" s="8" t="n">
        <f aca="false" ca="false" dt2D="false" dtr="false" t="normal">A1034+1</f>
        <v>116</v>
      </c>
      <c r="B1035" s="8" t="s">
        <v>192</v>
      </c>
      <c r="C1035" s="106" t="s">
        <v>60</v>
      </c>
      <c r="D1035" s="8" t="s">
        <v>139</v>
      </c>
      <c r="E1035" s="56" t="s">
        <v>140</v>
      </c>
      <c r="F1035" s="12" t="s">
        <v>5</v>
      </c>
      <c r="G1035" s="12" t="n">
        <v>3</v>
      </c>
      <c r="H1035" s="12" t="n">
        <v>3</v>
      </c>
      <c r="I1035" s="56" t="n">
        <v>1770.4</v>
      </c>
      <c r="J1035" s="56" t="n">
        <v>1683.6</v>
      </c>
      <c r="K1035" s="56" t="n">
        <v>86.8000000000002</v>
      </c>
      <c r="L1035" s="55" t="n">
        <v>51</v>
      </c>
      <c r="M1035" s="15" t="n">
        <f aca="false" ca="false" dt2D="false" dtr="false" t="normal">SUM(N1035:S1035)</f>
        <v>23884854.890839346</v>
      </c>
      <c r="N1035" s="15" t="n"/>
      <c r="O1035" s="15" t="n"/>
      <c r="P1035" s="15" t="n"/>
      <c r="Q1035" s="15" t="n">
        <v>283249.728</v>
      </c>
      <c r="R1035" s="15" t="n"/>
      <c r="S1035" s="15" t="n">
        <f aca="false" ca="false" dt2D="false" dtr="false" t="normal">'Приложение 2'!E1035-'Приложение 1'!Q1035</f>
        <v>23601605.162839346</v>
      </c>
      <c r="T1035" s="176" t="n"/>
      <c r="U1035" s="176" t="n"/>
      <c r="V1035" s="177" t="n">
        <v>55.55</v>
      </c>
      <c r="W1035" s="131" t="n">
        <v>44.44</v>
      </c>
      <c r="X1035" s="131" t="n">
        <v>37.03</v>
      </c>
      <c r="Y1035" s="131" t="n"/>
      <c r="Z1035" s="131" t="n"/>
      <c r="AA1035" s="178" t="n">
        <v>2027</v>
      </c>
      <c r="AB1035" s="4" t="n"/>
      <c r="AC1035" s="4" t="n"/>
    </row>
    <row customHeight="true" ht="15" outlineLevel="0" r="1036">
      <c r="A1036" s="8" t="n">
        <f aca="false" ca="false" dt2D="false" dtr="false" t="normal">A1035+1</f>
        <v>117</v>
      </c>
      <c r="B1036" s="8" t="s">
        <v>192</v>
      </c>
      <c r="C1036" s="106" t="s">
        <v>60</v>
      </c>
      <c r="D1036" s="8" t="s">
        <v>142</v>
      </c>
      <c r="E1036" s="56" t="s">
        <v>143</v>
      </c>
      <c r="F1036" s="12" t="s">
        <v>5</v>
      </c>
      <c r="G1036" s="12" t="n">
        <v>5</v>
      </c>
      <c r="H1036" s="12" t="n">
        <v>2</v>
      </c>
      <c r="I1036" s="56" t="n">
        <v>3706.8</v>
      </c>
      <c r="J1036" s="56" t="n">
        <v>3156.5</v>
      </c>
      <c r="K1036" s="56" t="n">
        <v>550.3</v>
      </c>
      <c r="L1036" s="55" t="n">
        <v>201</v>
      </c>
      <c r="M1036" s="15" t="n">
        <f aca="false" ca="false" dt2D="false" dtr="false" t="normal">SUM(N1036:S1036)</f>
        <v>21007065.755999997</v>
      </c>
      <c r="N1036" s="15" t="n"/>
      <c r="O1036" s="15" t="n"/>
      <c r="P1036" s="15" t="n"/>
      <c r="Q1036" s="15" t="n">
        <v>649226.856</v>
      </c>
      <c r="R1036" s="15" t="n"/>
      <c r="S1036" s="15" t="n">
        <f aca="false" ca="false" dt2D="false" dtr="false" t="normal">'Приложение 2'!E1036-'Приложение 1'!Q1036</f>
        <v>20357838.9</v>
      </c>
      <c r="T1036" s="176" t="n"/>
      <c r="U1036" s="176" t="n"/>
      <c r="V1036" s="177" t="n">
        <v>22.88</v>
      </c>
      <c r="W1036" s="131" t="n">
        <v>18.31</v>
      </c>
      <c r="X1036" s="131" t="n">
        <v>15.26</v>
      </c>
      <c r="Y1036" s="131" t="n"/>
      <c r="Z1036" s="131" t="n"/>
      <c r="AA1036" s="178" t="n">
        <v>2027</v>
      </c>
      <c r="AB1036" s="4" t="n"/>
      <c r="AC1036" s="4" t="n"/>
    </row>
    <row customHeight="true" ht="15" outlineLevel="0" r="1037">
      <c r="A1037" s="8" t="n">
        <f aca="false" ca="false" dt2D="false" dtr="false" t="normal">A1036+1</f>
        <v>118</v>
      </c>
      <c r="B1037" s="8" t="s">
        <v>192</v>
      </c>
      <c r="C1037" s="106" t="s">
        <v>60</v>
      </c>
      <c r="D1037" s="8" t="s">
        <v>149</v>
      </c>
      <c r="E1037" s="56" t="s">
        <v>143</v>
      </c>
      <c r="F1037" s="12" t="s">
        <v>5</v>
      </c>
      <c r="G1037" s="12" t="n">
        <v>5</v>
      </c>
      <c r="H1037" s="12" t="n">
        <v>2</v>
      </c>
      <c r="I1037" s="56" t="n">
        <v>3682.3</v>
      </c>
      <c r="J1037" s="56" t="n">
        <v>3547.5</v>
      </c>
      <c r="K1037" s="56" t="n">
        <v>134.8</v>
      </c>
      <c r="L1037" s="55" t="n">
        <v>210</v>
      </c>
      <c r="M1037" s="15" t="n">
        <f aca="false" ca="false" dt2D="false" dtr="false" t="normal">SUM(N1037:S1037)</f>
        <v>20868220.091</v>
      </c>
      <c r="N1037" s="15" t="n"/>
      <c r="O1037" s="15" t="n"/>
      <c r="P1037" s="15" t="n"/>
      <c r="Q1037" s="15" t="n">
        <v>582167.916</v>
      </c>
      <c r="R1037" s="15" t="n"/>
      <c r="S1037" s="15" t="n">
        <f aca="false" ca="false" dt2D="false" dtr="false" t="normal">'Приложение 2'!E1037-'Приложение 1'!Q1037</f>
        <v>20286052.174999997</v>
      </c>
      <c r="T1037" s="176" t="n"/>
      <c r="U1037" s="176" t="n"/>
      <c r="V1037" s="177" t="n">
        <v>22.95</v>
      </c>
      <c r="W1037" s="131" t="n">
        <v>18.36</v>
      </c>
      <c r="X1037" s="131" t="n">
        <v>15.3</v>
      </c>
      <c r="Y1037" s="131" t="n"/>
      <c r="Z1037" s="131" t="n"/>
      <c r="AA1037" s="178" t="n">
        <v>2027</v>
      </c>
      <c r="AB1037" s="4" t="n"/>
      <c r="AC1037" s="4" t="n"/>
    </row>
    <row customHeight="true" ht="13.5" outlineLevel="0" r="1038">
      <c r="A1038" s="8" t="n">
        <f aca="false" ca="false" dt2D="false" dtr="false" t="normal">A1037+1</f>
        <v>119</v>
      </c>
      <c r="B1038" s="8" t="n">
        <f aca="false" ca="false" dt2D="false" dtr="false" t="normal">B1033+1</f>
        <v>32</v>
      </c>
      <c r="C1038" s="106" t="s">
        <v>60</v>
      </c>
      <c r="D1038" s="8" t="s">
        <v>734</v>
      </c>
      <c r="E1038" s="56" t="s">
        <v>162</v>
      </c>
      <c r="F1038" s="12" t="s">
        <v>5</v>
      </c>
      <c r="G1038" s="12" t="n">
        <v>9</v>
      </c>
      <c r="H1038" s="12" t="n">
        <v>1</v>
      </c>
      <c r="I1038" s="56" t="n">
        <v>2656</v>
      </c>
      <c r="J1038" s="56" t="n">
        <v>2656</v>
      </c>
      <c r="K1038" s="56" t="n">
        <v>0</v>
      </c>
      <c r="L1038" s="55" t="n">
        <v>126</v>
      </c>
      <c r="M1038" s="15" t="n">
        <f aca="false" ca="false" dt2D="false" dtr="false" t="normal">SUM(N1038:S1038)</f>
        <v>1698349.35657649</v>
      </c>
      <c r="N1038" s="15" t="n"/>
      <c r="O1038" s="180" t="n"/>
      <c r="P1038" s="15" t="n"/>
      <c r="Q1038" s="15" t="n"/>
      <c r="R1038" s="15" t="n"/>
      <c r="S1038" s="15" t="n">
        <v>1698349.35657649</v>
      </c>
      <c r="T1038" s="15" t="n"/>
      <c r="U1038" s="15" t="n"/>
      <c r="V1038" s="15" t="n">
        <v>2.66</v>
      </c>
      <c r="W1038" s="15" t="n">
        <v>2.13</v>
      </c>
      <c r="X1038" s="12" t="n">
        <v>1.78</v>
      </c>
      <c r="Y1038" s="12" t="n"/>
      <c r="Z1038" s="28" t="n"/>
      <c r="AA1038" s="30" t="n"/>
      <c r="AB1038" s="30" t="n"/>
      <c r="AC1038" s="30" t="n"/>
      <c r="AD1038" s="4" t="n"/>
      <c r="AF1038" s="33" t="n"/>
    </row>
    <row customHeight="true" ht="15" outlineLevel="0" r="1039">
      <c r="A1039" s="8" t="n">
        <f aca="false" ca="false" dt2D="false" dtr="false" t="normal">A1038+1</f>
        <v>120</v>
      </c>
      <c r="B1039" s="8" t="s">
        <v>192</v>
      </c>
      <c r="C1039" s="106" t="s">
        <v>60</v>
      </c>
      <c r="D1039" s="8" t="s">
        <v>172</v>
      </c>
      <c r="E1039" s="56" t="s">
        <v>143</v>
      </c>
      <c r="F1039" s="12" t="s">
        <v>5</v>
      </c>
      <c r="G1039" s="12" t="n">
        <v>5</v>
      </c>
      <c r="H1039" s="12" t="n">
        <v>3</v>
      </c>
      <c r="I1039" s="56" t="n">
        <v>4280.6</v>
      </c>
      <c r="J1039" s="56" t="n">
        <v>4263.6</v>
      </c>
      <c r="K1039" s="56" t="n">
        <v>17</v>
      </c>
      <c r="L1039" s="55" t="n">
        <v>198</v>
      </c>
      <c r="M1039" s="15" t="n">
        <f aca="false" ca="false" dt2D="false" dtr="false" t="normal">SUM(N1039:S1039)</f>
        <v>24258887.902000003</v>
      </c>
      <c r="N1039" s="15" t="n"/>
      <c r="O1039" s="15" t="n"/>
      <c r="P1039" s="15" t="n"/>
      <c r="Q1039" s="15" t="n">
        <v>655467.912</v>
      </c>
      <c r="R1039" s="15" t="n"/>
      <c r="S1039" s="15" t="n">
        <f aca="false" ca="false" dt2D="false" dtr="false" t="normal">'Приложение 2'!E1039-'Приложение 1'!Q1039</f>
        <v>23603419.990000002</v>
      </c>
      <c r="T1039" s="176" t="n"/>
      <c r="U1039" s="176" t="n"/>
      <c r="V1039" s="177" t="n">
        <v>22.98</v>
      </c>
      <c r="W1039" s="131" t="n">
        <v>18.38</v>
      </c>
      <c r="X1039" s="131" t="n">
        <v>15.32</v>
      </c>
      <c r="Y1039" s="131" t="n"/>
      <c r="Z1039" s="131" t="n"/>
      <c r="AA1039" s="178" t="n">
        <v>2027</v>
      </c>
      <c r="AB1039" s="4" t="n"/>
      <c r="AC1039" s="4" t="n"/>
    </row>
    <row customHeight="true" ht="15" outlineLevel="0" r="1040">
      <c r="A1040" s="8" t="n">
        <f aca="false" ca="false" dt2D="false" dtr="false" t="normal">A1039+1</f>
        <v>121</v>
      </c>
      <c r="B1040" s="8" t="s">
        <v>192</v>
      </c>
      <c r="C1040" s="106" t="s">
        <v>60</v>
      </c>
      <c r="D1040" s="8" t="s">
        <v>174</v>
      </c>
      <c r="E1040" s="56" t="s">
        <v>143</v>
      </c>
      <c r="F1040" s="12" t="s">
        <v>5</v>
      </c>
      <c r="G1040" s="12" t="n">
        <v>5</v>
      </c>
      <c r="H1040" s="12" t="n">
        <v>3</v>
      </c>
      <c r="I1040" s="56" t="n">
        <v>4275.5</v>
      </c>
      <c r="J1040" s="56" t="n">
        <v>4127.5</v>
      </c>
      <c r="K1040" s="56" t="n">
        <v>148</v>
      </c>
      <c r="L1040" s="55" t="n">
        <v>192</v>
      </c>
      <c r="M1040" s="15" t="n">
        <f aca="false" ca="false" dt2D="false" dtr="false" t="normal">SUM(N1040:S1040)</f>
        <v>24229985.334999997</v>
      </c>
      <c r="N1040" s="15" t="n"/>
      <c r="O1040" s="15" t="n"/>
      <c r="P1040" s="15" t="n"/>
      <c r="Q1040" s="15" t="n">
        <v>674654.46</v>
      </c>
      <c r="R1040" s="15" t="n"/>
      <c r="S1040" s="15" t="n">
        <f aca="false" ca="false" dt2D="false" dtr="false" t="normal">'Приложение 2'!E1040-'Приложение 1'!Q1040</f>
        <v>23555330.874999996</v>
      </c>
      <c r="T1040" s="176" t="n"/>
      <c r="U1040" s="176" t="n"/>
      <c r="V1040" s="177" t="n">
        <v>22.96</v>
      </c>
      <c r="W1040" s="131" t="n">
        <v>18.36</v>
      </c>
      <c r="X1040" s="131" t="n">
        <v>15.3</v>
      </c>
      <c r="Y1040" s="131" t="n"/>
      <c r="Z1040" s="131" t="n"/>
      <c r="AA1040" s="178" t="n">
        <v>2027</v>
      </c>
      <c r="AB1040" s="4" t="n"/>
      <c r="AC1040" s="4" t="n"/>
    </row>
    <row customHeight="true" ht="15" outlineLevel="0" r="1041">
      <c r="A1041" s="8" t="n">
        <f aca="false" ca="false" dt2D="false" dtr="false" t="normal">A1040+1</f>
        <v>122</v>
      </c>
      <c r="B1041" s="8" t="s">
        <v>192</v>
      </c>
      <c r="C1041" s="106" t="s">
        <v>60</v>
      </c>
      <c r="D1041" s="8" t="s">
        <v>176</v>
      </c>
      <c r="E1041" s="56" t="s">
        <v>143</v>
      </c>
      <c r="F1041" s="12" t="s">
        <v>5</v>
      </c>
      <c r="G1041" s="12" t="n">
        <v>5</v>
      </c>
      <c r="H1041" s="12" t="n">
        <v>3</v>
      </c>
      <c r="I1041" s="56" t="n">
        <v>4355.6</v>
      </c>
      <c r="J1041" s="56" t="n">
        <v>4355.6</v>
      </c>
      <c r="K1041" s="56" t="n">
        <v>0</v>
      </c>
      <c r="L1041" s="55" t="n">
        <v>209</v>
      </c>
      <c r="M1041" s="15" t="n">
        <f aca="false" ca="false" dt2D="false" dtr="false" t="normal">SUM(N1041:S1041)</f>
        <v>24683925.652000003</v>
      </c>
      <c r="N1041" s="15" t="n"/>
      <c r="O1041" s="15" t="n"/>
      <c r="P1041" s="15" t="n"/>
      <c r="Q1041" s="15" t="n">
        <v>664316.112</v>
      </c>
      <c r="R1041" s="15" t="n"/>
      <c r="S1041" s="15" t="n">
        <f aca="false" ca="false" dt2D="false" dtr="false" t="normal">'Приложение 2'!E1041-'Приложение 1'!Q1041</f>
        <v>24019609.540000003</v>
      </c>
      <c r="T1041" s="176" t="n"/>
      <c r="U1041" s="176" t="n"/>
      <c r="V1041" s="177" t="n">
        <v>22.98</v>
      </c>
      <c r="W1041" s="131" t="n">
        <v>18.38</v>
      </c>
      <c r="X1041" s="131" t="n">
        <v>15.32</v>
      </c>
      <c r="Y1041" s="131" t="n"/>
      <c r="Z1041" s="131" t="n"/>
      <c r="AA1041" s="178" t="n">
        <v>2027</v>
      </c>
      <c r="AB1041" s="4" t="n"/>
      <c r="AC1041" s="4" t="n"/>
    </row>
    <row customHeight="true" ht="15" outlineLevel="0" r="1042">
      <c r="A1042" s="8" t="n">
        <f aca="false" ca="false" dt2D="false" dtr="false" t="normal">A1041+1</f>
        <v>123</v>
      </c>
      <c r="B1042" s="8" t="n">
        <f aca="false" ca="false" dt2D="false" dtr="false" t="normal">B1038+1</f>
        <v>33</v>
      </c>
      <c r="C1042" s="106" t="s">
        <v>60</v>
      </c>
      <c r="D1042" s="8" t="s">
        <v>738</v>
      </c>
      <c r="E1042" s="56" t="s">
        <v>143</v>
      </c>
      <c r="F1042" s="12" t="s">
        <v>5</v>
      </c>
      <c r="G1042" s="12" t="n">
        <v>5</v>
      </c>
      <c r="H1042" s="12" t="n">
        <v>3</v>
      </c>
      <c r="I1042" s="56" t="n">
        <v>4421.7</v>
      </c>
      <c r="J1042" s="56" t="n">
        <v>4353.6</v>
      </c>
      <c r="K1042" s="56" t="n">
        <v>68.0999999999995</v>
      </c>
      <c r="L1042" s="55" t="n">
        <v>193</v>
      </c>
      <c r="M1042" s="15" t="n">
        <f aca="false" ca="false" dt2D="false" dtr="false" t="normal">SUM(N1042:S1042)</f>
        <v>66372952.7300272</v>
      </c>
      <c r="N1042" s="15" t="n"/>
      <c r="O1042" s="15" t="n"/>
      <c r="P1042" s="15" t="n"/>
      <c r="Q1042" s="15" t="n">
        <v>6170508.19</v>
      </c>
      <c r="R1042" s="15" t="n"/>
      <c r="S1042" s="15" t="n">
        <v>60202444.5400272</v>
      </c>
      <c r="T1042" s="176" t="n"/>
      <c r="U1042" s="176" t="n"/>
      <c r="V1042" s="177" t="n">
        <v>56.73</v>
      </c>
      <c r="W1042" s="131" t="n">
        <v>45.38</v>
      </c>
      <c r="X1042" s="131" t="n">
        <v>37.82</v>
      </c>
      <c r="Y1042" s="131" t="n"/>
      <c r="Z1042" s="131" t="n"/>
      <c r="AA1042" s="178" t="n">
        <v>2027</v>
      </c>
      <c r="AB1042" s="4" t="n"/>
      <c r="AC1042" s="4" t="n"/>
    </row>
    <row customHeight="true" ht="15" outlineLevel="0" r="1043">
      <c r="A1043" s="8" t="n">
        <f aca="false" ca="false" dt2D="false" dtr="false" t="normal">A1042+1</f>
        <v>124</v>
      </c>
      <c r="B1043" s="8" t="s">
        <v>192</v>
      </c>
      <c r="C1043" s="106" t="s">
        <v>60</v>
      </c>
      <c r="D1043" s="8" t="s">
        <v>179</v>
      </c>
      <c r="E1043" s="56" t="s">
        <v>99</v>
      </c>
      <c r="F1043" s="12" t="s">
        <v>5</v>
      </c>
      <c r="G1043" s="12" t="n">
        <v>4</v>
      </c>
      <c r="H1043" s="12" t="n">
        <v>6</v>
      </c>
      <c r="I1043" s="56" t="n">
        <v>3712.4</v>
      </c>
      <c r="J1043" s="56" t="n">
        <v>2799.6</v>
      </c>
      <c r="K1043" s="56" t="n">
        <v>912.8</v>
      </c>
      <c r="L1043" s="55" t="n">
        <v>116</v>
      </c>
      <c r="M1043" s="15" t="n">
        <f aca="false" ca="false" dt2D="false" dtr="false" t="normal">SUM(N1043:S1043)</f>
        <v>21038801.908</v>
      </c>
      <c r="N1043" s="15" t="n"/>
      <c r="O1043" s="15" t="n"/>
      <c r="P1043" s="15" t="n"/>
      <c r="Q1043" s="15" t="n">
        <v>705325.968</v>
      </c>
      <c r="R1043" s="15" t="n"/>
      <c r="S1043" s="15" t="n">
        <f aca="false" ca="false" dt2D="false" dtr="false" t="normal">'Приложение 2'!E1043-'Приложение 1'!Q1043</f>
        <v>20333475.94</v>
      </c>
      <c r="T1043" s="176" t="n"/>
      <c r="U1043" s="176" t="n"/>
      <c r="V1043" s="177" t="n">
        <v>22.82</v>
      </c>
      <c r="W1043" s="131" t="n">
        <v>18.26</v>
      </c>
      <c r="X1043" s="131" t="n">
        <v>15.21</v>
      </c>
      <c r="Y1043" s="131" t="n"/>
      <c r="Z1043" s="131" t="n"/>
      <c r="AA1043" s="178" t="n">
        <v>2027</v>
      </c>
      <c r="AB1043" s="4" t="n"/>
      <c r="AC1043" s="4" t="n"/>
    </row>
    <row customHeight="true" ht="15" outlineLevel="0" r="1044">
      <c r="A1044" s="8" t="n">
        <f aca="false" ca="false" dt2D="false" dtr="false" t="normal">A1043+1</f>
        <v>125</v>
      </c>
      <c r="B1044" s="8" t="n">
        <f aca="false" ca="false" dt2D="false" dtr="false" t="normal">B1042+1</f>
        <v>34</v>
      </c>
      <c r="C1044" s="106" t="s">
        <v>60</v>
      </c>
      <c r="D1044" s="8" t="s">
        <v>739</v>
      </c>
      <c r="E1044" s="56" t="s">
        <v>269</v>
      </c>
      <c r="F1044" s="12" t="s">
        <v>5</v>
      </c>
      <c r="G1044" s="12" t="n">
        <v>5</v>
      </c>
      <c r="H1044" s="12" t="n">
        <v>5</v>
      </c>
      <c r="I1044" s="56" t="n">
        <v>7124.7</v>
      </c>
      <c r="J1044" s="56" t="n">
        <v>5794.3</v>
      </c>
      <c r="K1044" s="56" t="n">
        <v>252.5</v>
      </c>
      <c r="L1044" s="55" t="n">
        <v>213</v>
      </c>
      <c r="M1044" s="15" t="n">
        <f aca="false" ca="false" dt2D="false" dtr="false" t="normal">SUM(N1044:S1044)</f>
        <v>40663583.107999995</v>
      </c>
      <c r="N1044" s="15" t="n"/>
      <c r="O1044" s="15" t="n"/>
      <c r="P1044" s="15" t="n"/>
      <c r="Q1044" s="15" t="n">
        <v>960738.936</v>
      </c>
      <c r="R1044" s="15" t="n"/>
      <c r="S1044" s="15" t="n">
        <f aca="false" ca="false" dt2D="false" dtr="false" t="normal">'Приложение 2'!E1044-'Приложение 1'!Q1044</f>
        <v>39702844.172</v>
      </c>
      <c r="T1044" s="176" t="n"/>
      <c r="U1044" s="176" t="n"/>
      <c r="V1044" s="177" t="n">
        <v>27.36</v>
      </c>
      <c r="W1044" s="131" t="n">
        <v>21.89</v>
      </c>
      <c r="X1044" s="131" t="n">
        <v>18.24</v>
      </c>
      <c r="Y1044" s="131" t="n"/>
      <c r="Z1044" s="131" t="n"/>
      <c r="AA1044" s="178" t="n"/>
      <c r="AB1044" s="30" t="n">
        <f aca="false" ca="false" dt2D="false" dtr="false" t="normal">+(J1044*12.71+K1044*25.41)*12</f>
        <v>960738.9360000001</v>
      </c>
      <c r="AC1044" s="4" t="n"/>
    </row>
    <row customHeight="true" ht="15" outlineLevel="0" r="1045">
      <c r="A1045" s="8" t="n">
        <f aca="false" ca="false" dt2D="false" dtr="false" t="normal">A1044+1</f>
        <v>126</v>
      </c>
      <c r="B1045" s="8" t="s">
        <v>192</v>
      </c>
      <c r="C1045" s="106" t="s">
        <v>60</v>
      </c>
      <c r="D1045" s="8" t="s">
        <v>181</v>
      </c>
      <c r="E1045" s="56" t="s">
        <v>162</v>
      </c>
      <c r="F1045" s="12" t="s">
        <v>5</v>
      </c>
      <c r="G1045" s="12" t="n">
        <v>5</v>
      </c>
      <c r="H1045" s="12" t="n">
        <v>8</v>
      </c>
      <c r="I1045" s="56" t="n">
        <v>8397.1</v>
      </c>
      <c r="J1045" s="56" t="n">
        <v>8252.9</v>
      </c>
      <c r="K1045" s="56" t="n">
        <v>144.200000000001</v>
      </c>
      <c r="L1045" s="55" t="n">
        <v>330</v>
      </c>
      <c r="M1045" s="15" t="n">
        <f aca="false" ca="false" dt2D="false" dtr="false" t="normal">SUM(N1045:S1045)</f>
        <v>47587793.207</v>
      </c>
      <c r="N1045" s="15" t="n"/>
      <c r="O1045" s="15" t="n"/>
      <c r="P1045" s="15" t="n"/>
      <c r="Q1045" s="15" t="n">
        <v>1302701.772</v>
      </c>
      <c r="R1045" s="15" t="n"/>
      <c r="S1045" s="15" t="n">
        <f aca="false" ca="false" dt2D="false" dtr="false" t="normal">'Приложение 2'!E1045-'Приложение 1'!Q1045</f>
        <v>46285091.435</v>
      </c>
      <c r="T1045" s="176" t="n"/>
      <c r="U1045" s="176" t="n"/>
      <c r="V1045" s="177" t="n">
        <v>22.97</v>
      </c>
      <c r="W1045" s="131" t="n">
        <v>18.37</v>
      </c>
      <c r="X1045" s="131" t="n">
        <v>15.31</v>
      </c>
      <c r="Y1045" s="131" t="n"/>
      <c r="Z1045" s="131" t="n"/>
      <c r="AA1045" s="178" t="n">
        <v>2027</v>
      </c>
      <c r="AB1045" s="4" t="n"/>
      <c r="AC1045" s="4" t="n"/>
    </row>
    <row customHeight="true" ht="15" outlineLevel="0" r="1046">
      <c r="A1046" s="8" t="n">
        <f aca="false" ca="false" dt2D="false" dtr="false" t="normal">A1045+1</f>
        <v>127</v>
      </c>
      <c r="B1046" s="8" t="s">
        <v>192</v>
      </c>
      <c r="C1046" s="106" t="s">
        <v>60</v>
      </c>
      <c r="D1046" s="8" t="s">
        <v>183</v>
      </c>
      <c r="E1046" s="56" t="s">
        <v>94</v>
      </c>
      <c r="F1046" s="12" t="s">
        <v>5</v>
      </c>
      <c r="G1046" s="12" t="n">
        <v>4</v>
      </c>
      <c r="H1046" s="12" t="n">
        <v>3</v>
      </c>
      <c r="I1046" s="56" t="n">
        <v>3045.1</v>
      </c>
      <c r="J1046" s="56" t="n">
        <v>2455.7</v>
      </c>
      <c r="K1046" s="56" t="n">
        <v>589.4</v>
      </c>
      <c r="L1046" s="55" t="n">
        <v>260</v>
      </c>
      <c r="M1046" s="15" t="n">
        <f aca="false" ca="false" dt2D="false" dtr="false" t="normal">SUM(N1046:S1046)</f>
        <v>17257099.367</v>
      </c>
      <c r="N1046" s="15" t="n"/>
      <c r="O1046" s="15" t="n"/>
      <c r="P1046" s="15" t="n"/>
      <c r="Q1046" s="15" t="n">
        <v>554263.212</v>
      </c>
      <c r="R1046" s="15" t="n"/>
      <c r="S1046" s="15" t="n">
        <f aca="false" ca="false" dt2D="false" dtr="false" t="normal">'Приложение 2'!E1046-'Приложение 1'!Q1046</f>
        <v>16702836.155</v>
      </c>
      <c r="T1046" s="176" t="n"/>
      <c r="U1046" s="176" t="n"/>
      <c r="V1046" s="177" t="n">
        <v>22.85</v>
      </c>
      <c r="W1046" s="131" t="n">
        <v>18.28</v>
      </c>
      <c r="X1046" s="131" t="n">
        <v>15.24</v>
      </c>
      <c r="Y1046" s="131" t="n"/>
      <c r="Z1046" s="131" t="n"/>
      <c r="AA1046" s="178" t="n">
        <v>2027</v>
      </c>
      <c r="AB1046" s="4" t="n"/>
      <c r="AC1046" s="4" t="n"/>
    </row>
    <row customHeight="true" ht="12.75" outlineLevel="0" r="1047">
      <c r="A1047" s="8" t="n">
        <f aca="false" ca="false" dt2D="false" dtr="false" t="normal">A1046+1</f>
        <v>128</v>
      </c>
      <c r="B1047" s="8" t="n">
        <f aca="false" ca="false" dt2D="false" dtr="false" t="normal">B1044+1</f>
        <v>35</v>
      </c>
      <c r="C1047" s="106" t="s">
        <v>60</v>
      </c>
      <c r="D1047" s="8" t="s">
        <v>740</v>
      </c>
      <c r="E1047" s="56" t="s">
        <v>94</v>
      </c>
      <c r="F1047" s="12" t="s">
        <v>5</v>
      </c>
      <c r="G1047" s="12" t="n">
        <v>4</v>
      </c>
      <c r="H1047" s="12" t="n">
        <v>3</v>
      </c>
      <c r="I1047" s="56" t="n">
        <v>4273.7</v>
      </c>
      <c r="J1047" s="56" t="n">
        <v>3336.1</v>
      </c>
      <c r="K1047" s="56" t="n">
        <v>937.6</v>
      </c>
      <c r="L1047" s="55" t="n">
        <v>153</v>
      </c>
      <c r="M1047" s="15" t="n">
        <f aca="false" ca="false" dt2D="false" dtr="false" t="normal">SUM(N1047:S1047)</f>
        <v>25667671.251999997</v>
      </c>
      <c r="N1047" s="15" t="n"/>
      <c r="O1047" s="15" t="n"/>
      <c r="P1047" s="15" t="n"/>
      <c r="Q1047" s="15" t="n">
        <v>982566.444</v>
      </c>
      <c r="R1047" s="15" t="n"/>
      <c r="S1047" s="15" t="n">
        <v>24685104.808</v>
      </c>
      <c r="T1047" s="15" t="n"/>
      <c r="U1047" s="15" t="n"/>
      <c r="V1047" s="15" t="n">
        <v>24.07</v>
      </c>
      <c r="W1047" s="15" t="n">
        <v>19.25</v>
      </c>
      <c r="X1047" s="12" t="n">
        <v>16.04</v>
      </c>
      <c r="Y1047" s="12" t="n"/>
      <c r="Z1047" s="12" t="n"/>
      <c r="AA1047" s="30" t="n">
        <v>3475635.92</v>
      </c>
      <c r="AB1047" s="30" t="n">
        <f aca="false" ca="false" dt2D="false" dtr="false" t="normal">+(J1047*12.71+K1047*25.41)*12</f>
        <v>794714.964</v>
      </c>
      <c r="AC1047" s="30" t="n">
        <f aca="false" ca="false" dt2D="false" dtr="false" t="normal">+(J1047*12.71+K1047*25.41)*12*30</f>
        <v>23841448.92</v>
      </c>
      <c r="AD1047" s="33" t="n"/>
    </row>
    <row customHeight="true" ht="15" outlineLevel="0" r="1048">
      <c r="A1048" s="8" t="n">
        <f aca="false" ca="false" dt2D="false" dtr="false" t="normal">A1047+1</f>
        <v>129</v>
      </c>
      <c r="B1048" s="8" t="n">
        <f aca="false" ca="false" dt2D="false" dtr="false" t="normal">B1047+1</f>
        <v>36</v>
      </c>
      <c r="C1048" s="106" t="s">
        <v>60</v>
      </c>
      <c r="D1048" s="8" t="s">
        <v>742</v>
      </c>
      <c r="E1048" s="56" t="s">
        <v>162</v>
      </c>
      <c r="F1048" s="12" t="s">
        <v>5</v>
      </c>
      <c r="G1048" s="12" t="n">
        <v>5</v>
      </c>
      <c r="H1048" s="12" t="n">
        <v>4</v>
      </c>
      <c r="I1048" s="56" t="n">
        <v>4963</v>
      </c>
      <c r="J1048" s="56" t="n">
        <v>4570.5</v>
      </c>
      <c r="K1048" s="56" t="n">
        <v>392.5</v>
      </c>
      <c r="L1048" s="55" t="n">
        <v>186</v>
      </c>
      <c r="M1048" s="15" t="n">
        <f aca="false" ca="false" dt2D="false" dtr="false" t="normal">SUM(N1048:S1048)</f>
        <v>28126164.71</v>
      </c>
      <c r="N1048" s="15" t="n"/>
      <c r="O1048" s="15" t="n"/>
      <c r="P1048" s="15" t="n"/>
      <c r="Q1048" s="15" t="n">
        <v>816773.76</v>
      </c>
      <c r="R1048" s="15" t="n"/>
      <c r="S1048" s="15" t="n">
        <f aca="false" ca="false" dt2D="false" dtr="false" t="normal">'Приложение 2'!E1048-'Приложение 1'!Q1048</f>
        <v>27309390.95</v>
      </c>
      <c r="T1048" s="176" t="n"/>
      <c r="U1048" s="176" t="n"/>
      <c r="V1048" s="177" t="n">
        <v>22.93</v>
      </c>
      <c r="W1048" s="131" t="n">
        <v>18.34</v>
      </c>
      <c r="X1048" s="131" t="n">
        <v>15.29</v>
      </c>
      <c r="Y1048" s="131" t="n"/>
      <c r="Z1048" s="131" t="n"/>
      <c r="AA1048" s="178" t="n">
        <v>2027</v>
      </c>
      <c r="AB1048" s="4" t="n"/>
      <c r="AC1048" s="4" t="n"/>
    </row>
    <row customHeight="true" ht="15" outlineLevel="0" r="1049">
      <c r="A1049" s="8" t="n">
        <f aca="false" ca="false" dt2D="false" dtr="false" t="normal">A1048+1</f>
        <v>130</v>
      </c>
      <c r="B1049" s="8" t="s">
        <v>192</v>
      </c>
      <c r="C1049" s="106" t="s">
        <v>60</v>
      </c>
      <c r="D1049" s="8" t="s">
        <v>185</v>
      </c>
      <c r="E1049" s="56" t="s">
        <v>94</v>
      </c>
      <c r="F1049" s="12" t="s">
        <v>5</v>
      </c>
      <c r="G1049" s="12" t="n">
        <v>5</v>
      </c>
      <c r="H1049" s="12" t="n">
        <v>11</v>
      </c>
      <c r="I1049" s="56" t="n">
        <v>9016.3</v>
      </c>
      <c r="J1049" s="56" t="n">
        <v>8792.8</v>
      </c>
      <c r="K1049" s="56" t="n">
        <v>223.5</v>
      </c>
      <c r="L1049" s="55" t="n">
        <v>423</v>
      </c>
      <c r="M1049" s="15" t="n">
        <f aca="false" ca="false" dt2D="false" dtr="false" t="normal">SUM(N1049:S1049)</f>
        <v>51096904.87100001</v>
      </c>
      <c r="N1049" s="15" t="n"/>
      <c r="O1049" s="15" t="n"/>
      <c r="P1049" s="15" t="n"/>
      <c r="Q1049" s="15" t="n">
        <v>1409227.476</v>
      </c>
      <c r="R1049" s="15" t="n"/>
      <c r="S1049" s="15" t="n">
        <f aca="false" ca="false" dt2D="false" dtr="false" t="normal">'Приложение 2'!E1049-'Приложение 1'!Q1049</f>
        <v>49687677.395</v>
      </c>
      <c r="T1049" s="176" t="n"/>
      <c r="U1049" s="176" t="n"/>
      <c r="V1049" s="177" t="n">
        <v>22.96</v>
      </c>
      <c r="W1049" s="131" t="n">
        <v>18.37</v>
      </c>
      <c r="X1049" s="131" t="n">
        <v>15.31</v>
      </c>
      <c r="Y1049" s="131" t="n"/>
      <c r="Z1049" s="131" t="n"/>
      <c r="AA1049" s="178" t="n">
        <v>2027</v>
      </c>
      <c r="AB1049" s="4" t="n"/>
      <c r="AC1049" s="4" t="n"/>
    </row>
    <row customHeight="true" ht="15" outlineLevel="0" r="1050">
      <c r="A1050" s="8" t="n">
        <f aca="false" ca="false" dt2D="false" dtr="false" t="normal">A1049+1</f>
        <v>131</v>
      </c>
      <c r="B1050" s="8" t="n">
        <f aca="false" ca="false" dt2D="false" dtr="false" t="normal">B1048+1</f>
        <v>37</v>
      </c>
      <c r="C1050" s="106" t="s">
        <v>60</v>
      </c>
      <c r="D1050" s="8" t="s">
        <v>744</v>
      </c>
      <c r="E1050" s="56" t="s">
        <v>170</v>
      </c>
      <c r="F1050" s="12" t="s">
        <v>5</v>
      </c>
      <c r="G1050" s="12" t="n">
        <v>5</v>
      </c>
      <c r="H1050" s="12" t="n">
        <v>4</v>
      </c>
      <c r="I1050" s="56" t="n">
        <v>4471.9</v>
      </c>
      <c r="J1050" s="56" t="n">
        <v>3791</v>
      </c>
      <c r="K1050" s="56" t="n">
        <v>256.8</v>
      </c>
      <c r="L1050" s="55" t="n">
        <v>149</v>
      </c>
      <c r="M1050" s="15" t="n">
        <f aca="false" ca="false" dt2D="false" dtr="false" t="normal">SUM(N1050:S1050)</f>
        <v>27220687.918</v>
      </c>
      <c r="N1050" s="15" t="n"/>
      <c r="O1050" s="15" t="n"/>
      <c r="P1050" s="15" t="n"/>
      <c r="Q1050" s="15" t="n">
        <v>656506.776</v>
      </c>
      <c r="R1050" s="15" t="n"/>
      <c r="S1050" s="15" t="n">
        <f aca="false" ca="false" dt2D="false" dtr="false" t="normal">'Приложение 2'!E1050-'Приложение 1'!Q1050</f>
        <v>26564181.142</v>
      </c>
      <c r="T1050" s="176" t="n"/>
      <c r="U1050" s="176" t="n"/>
      <c r="V1050" s="177" t="n">
        <v>27.34</v>
      </c>
      <c r="W1050" s="131" t="n">
        <v>21.88</v>
      </c>
      <c r="X1050" s="131" t="n">
        <v>18.23</v>
      </c>
      <c r="Y1050" s="131" t="n"/>
      <c r="Z1050" s="131" t="n"/>
      <c r="AA1050" s="178" t="n"/>
      <c r="AB1050" s="30" t="n">
        <f aca="false" ca="false" dt2D="false" dtr="false" t="normal">+(J1050*12.71+K1050*25.41)*12</f>
        <v>656506.7760000001</v>
      </c>
      <c r="AC1050" s="4" t="n"/>
    </row>
    <row customHeight="true" ht="15" outlineLevel="0" r="1051">
      <c r="A1051" s="8" t="n">
        <f aca="false" ca="false" dt2D="false" dtr="false" t="normal">A1050+1</f>
        <v>132</v>
      </c>
      <c r="B1051" s="8" t="s">
        <v>192</v>
      </c>
      <c r="C1051" s="106" t="s">
        <v>60</v>
      </c>
      <c r="D1051" s="8" t="s">
        <v>746</v>
      </c>
      <c r="E1051" s="56" t="s">
        <v>99</v>
      </c>
      <c r="F1051" s="12" t="s">
        <v>5</v>
      </c>
      <c r="G1051" s="12" t="n">
        <v>5</v>
      </c>
      <c r="H1051" s="12" t="n">
        <v>3</v>
      </c>
      <c r="I1051" s="56" t="n">
        <v>4310.3</v>
      </c>
      <c r="J1051" s="56" t="n">
        <v>4069.9</v>
      </c>
      <c r="K1051" s="56" t="n">
        <v>240.4</v>
      </c>
      <c r="L1051" s="55" t="n">
        <v>191</v>
      </c>
      <c r="M1051" s="15" t="n">
        <f aca="false" ca="false" dt2D="false" dtr="false" t="normal">SUM(N1051:S1051)</f>
        <v>76246793.23200001</v>
      </c>
      <c r="N1051" s="15" t="n"/>
      <c r="O1051" s="15" t="n"/>
      <c r="P1051" s="15" t="n"/>
      <c r="Q1051" s="15" t="n">
        <v>694043.916</v>
      </c>
      <c r="R1051" s="15" t="n"/>
      <c r="S1051" s="15" t="n">
        <f aca="false" ca="false" dt2D="false" dtr="false" t="normal">'Приложение 2'!E1051-'Приложение 1'!Q1051</f>
        <v>75552749.31600001</v>
      </c>
      <c r="T1051" s="176" t="n"/>
      <c r="U1051" s="176" t="n"/>
      <c r="V1051" s="177" t="n">
        <v>73.04</v>
      </c>
      <c r="W1051" s="131" t="n">
        <v>58.43</v>
      </c>
      <c r="X1051" s="131" t="n">
        <v>48.69</v>
      </c>
      <c r="Y1051" s="131" t="n"/>
      <c r="Z1051" s="131" t="n"/>
      <c r="AA1051" s="178" t="n">
        <v>2026</v>
      </c>
      <c r="AB1051" s="4" t="n"/>
      <c r="AC1051" s="4" t="n"/>
    </row>
    <row customHeight="true" ht="15" outlineLevel="0" r="1052">
      <c r="A1052" s="8" t="n">
        <f aca="false" ca="false" dt2D="false" dtr="false" t="normal">A1051+1</f>
        <v>133</v>
      </c>
      <c r="B1052" s="8" t="s">
        <v>192</v>
      </c>
      <c r="C1052" s="106" t="s">
        <v>60</v>
      </c>
      <c r="D1052" s="8" t="s">
        <v>187</v>
      </c>
      <c r="E1052" s="56" t="s">
        <v>170</v>
      </c>
      <c r="F1052" s="12" t="s">
        <v>5</v>
      </c>
      <c r="G1052" s="12" t="n">
        <v>5</v>
      </c>
      <c r="H1052" s="12" t="n">
        <v>4</v>
      </c>
      <c r="I1052" s="56" t="n">
        <v>3912.6</v>
      </c>
      <c r="J1052" s="56" t="n">
        <v>3912.6</v>
      </c>
      <c r="K1052" s="56" t="n">
        <v>0</v>
      </c>
      <c r="L1052" s="55" t="n">
        <v>167</v>
      </c>
      <c r="M1052" s="15" t="n">
        <f aca="false" ca="false" dt2D="false" dtr="false" t="normal">SUM(N1052:S1052)</f>
        <v>22173369.342</v>
      </c>
      <c r="N1052" s="15" t="n"/>
      <c r="O1052" s="15" t="n"/>
      <c r="P1052" s="15" t="n"/>
      <c r="Q1052" s="15" t="n">
        <v>596749.752</v>
      </c>
      <c r="R1052" s="15" t="n"/>
      <c r="S1052" s="15" t="n">
        <f aca="false" ca="false" dt2D="false" dtr="false" t="normal">'Приложение 2'!E1052-'Приложение 1'!Q1052</f>
        <v>21576619.59</v>
      </c>
      <c r="T1052" s="176" t="n"/>
      <c r="U1052" s="176" t="n"/>
      <c r="V1052" s="177" t="n">
        <v>22.98</v>
      </c>
      <c r="W1052" s="131" t="n">
        <v>18.38</v>
      </c>
      <c r="X1052" s="131" t="n">
        <v>15.32</v>
      </c>
      <c r="Y1052" s="131" t="n"/>
      <c r="Z1052" s="131" t="n"/>
      <c r="AA1052" s="178" t="n">
        <v>2027</v>
      </c>
      <c r="AB1052" s="4" t="n"/>
      <c r="AC1052" s="4" t="n"/>
    </row>
    <row customHeight="true" ht="15" outlineLevel="0" r="1053">
      <c r="A1053" s="8" t="n">
        <f aca="false" ca="false" dt2D="false" dtr="false" t="normal">A1052+1</f>
        <v>134</v>
      </c>
      <c r="B1053" s="8" t="s">
        <v>192</v>
      </c>
      <c r="C1053" s="106" t="s">
        <v>60</v>
      </c>
      <c r="D1053" s="8" t="s">
        <v>189</v>
      </c>
      <c r="E1053" s="56" t="s">
        <v>140</v>
      </c>
      <c r="F1053" s="12" t="s">
        <v>5</v>
      </c>
      <c r="G1053" s="12" t="n">
        <v>3</v>
      </c>
      <c r="H1053" s="12" t="n">
        <v>2</v>
      </c>
      <c r="I1053" s="56" t="n">
        <v>1052.6</v>
      </c>
      <c r="J1053" s="56" t="n">
        <v>969.5</v>
      </c>
      <c r="K1053" s="56" t="n">
        <v>83.0999999999999</v>
      </c>
      <c r="L1053" s="55" t="n">
        <v>29</v>
      </c>
      <c r="M1053" s="15" t="n">
        <f aca="false" ca="false" dt2D="false" dtr="false" t="normal">SUM(N1053:S1053)</f>
        <v>14200857.579133248</v>
      </c>
      <c r="N1053" s="15" t="n"/>
      <c r="O1053" s="15" t="n"/>
      <c r="P1053" s="15" t="n"/>
      <c r="Q1053" s="15" t="n">
        <v>173206.992</v>
      </c>
      <c r="R1053" s="15" t="n"/>
      <c r="S1053" s="15" t="n">
        <f aca="false" ca="false" dt2D="false" dtr="false" t="normal">'Приложение 2'!E1053-'Приложение 1'!Q1053</f>
        <v>14027650.587133247</v>
      </c>
      <c r="T1053" s="176" t="n"/>
      <c r="U1053" s="176" t="n"/>
      <c r="V1053" s="177" t="n">
        <v>55.53</v>
      </c>
      <c r="W1053" s="131" t="n">
        <v>44.42</v>
      </c>
      <c r="X1053" s="131" t="n">
        <v>37.02</v>
      </c>
      <c r="Y1053" s="131" t="n"/>
      <c r="Z1053" s="131" t="n"/>
      <c r="AA1053" s="178" t="n">
        <v>2027</v>
      </c>
      <c r="AB1053" s="4" t="n">
        <v>66372952.7300272</v>
      </c>
      <c r="AC1053" s="4" t="n"/>
    </row>
    <row customHeight="true" ht="15" outlineLevel="0" r="1054">
      <c r="A1054" s="8" t="n">
        <f aca="false" ca="false" dt2D="false" dtr="false" t="normal">A1053+1</f>
        <v>135</v>
      </c>
      <c r="B1054" s="8" t="s">
        <v>192</v>
      </c>
      <c r="C1054" s="106" t="s">
        <v>60</v>
      </c>
      <c r="D1054" s="8" t="s">
        <v>464</v>
      </c>
      <c r="E1054" s="56" t="s">
        <v>117</v>
      </c>
      <c r="F1054" s="12" t="s">
        <v>5</v>
      </c>
      <c r="G1054" s="12" t="n">
        <v>2</v>
      </c>
      <c r="H1054" s="12" t="n">
        <v>8</v>
      </c>
      <c r="I1054" s="56" t="n">
        <v>961.6</v>
      </c>
      <c r="J1054" s="56" t="n">
        <v>961.6</v>
      </c>
      <c r="K1054" s="56" t="n">
        <v>0</v>
      </c>
      <c r="L1054" s="55" t="n">
        <v>42</v>
      </c>
      <c r="M1054" s="15" t="n">
        <f aca="false" ca="false" dt2D="false" dtr="false" t="normal">SUM(N1054:S1054)</f>
        <v>12542062.772576524</v>
      </c>
      <c r="N1054" s="15" t="n"/>
      <c r="O1054" s="15" t="n"/>
      <c r="P1054" s="15" t="n"/>
      <c r="Q1054" s="15" t="n">
        <v>146663.232</v>
      </c>
      <c r="R1054" s="15" t="n"/>
      <c r="S1054" s="15" t="n">
        <f aca="false" ca="false" dt2D="false" dtr="false" t="normal">'Приложение 2'!E1054-'Приложение 1'!Q1054</f>
        <v>12395399.540576523</v>
      </c>
      <c r="T1054" s="176" t="n"/>
      <c r="U1054" s="176" t="n"/>
      <c r="V1054" s="177" t="n">
        <v>53.71</v>
      </c>
      <c r="W1054" s="131" t="n">
        <v>42.97</v>
      </c>
      <c r="X1054" s="131" t="n">
        <v>35.81</v>
      </c>
      <c r="Y1054" s="131" t="n"/>
      <c r="Z1054" s="131" t="n"/>
      <c r="AA1054" s="178" t="n">
        <v>2026</v>
      </c>
      <c r="AB1054" s="4" t="n"/>
      <c r="AC1054" s="4" t="n"/>
    </row>
    <row customHeight="true" ht="15" outlineLevel="0" r="1055">
      <c r="A1055" s="8" t="n">
        <f aca="false" ca="false" dt2D="false" dtr="false" t="normal">A1054+1</f>
        <v>136</v>
      </c>
      <c r="B1055" s="8" t="s">
        <v>192</v>
      </c>
      <c r="C1055" s="106" t="s">
        <v>60</v>
      </c>
      <c r="D1055" s="8" t="s">
        <v>750</v>
      </c>
      <c r="E1055" s="56" t="s">
        <v>117</v>
      </c>
      <c r="F1055" s="12" t="s">
        <v>5</v>
      </c>
      <c r="G1055" s="12" t="n">
        <v>3</v>
      </c>
      <c r="H1055" s="12" t="n">
        <v>5</v>
      </c>
      <c r="I1055" s="56" t="n">
        <v>2571.5</v>
      </c>
      <c r="J1055" s="56" t="n">
        <v>2484</v>
      </c>
      <c r="K1055" s="56" t="n">
        <v>87.5</v>
      </c>
      <c r="L1055" s="55" t="n">
        <v>91</v>
      </c>
      <c r="M1055" s="15" t="n">
        <f aca="false" ca="false" dt2D="false" dtr="false" t="normal">SUM(N1055:S1055)</f>
        <v>33539844.446423177</v>
      </c>
      <c r="N1055" s="15" t="n"/>
      <c r="O1055" s="15" t="n"/>
      <c r="P1055" s="15" t="n"/>
      <c r="Q1055" s="15" t="n">
        <v>405540.18</v>
      </c>
      <c r="R1055" s="15" t="n"/>
      <c r="S1055" s="15" t="n">
        <f aca="false" ca="false" dt2D="false" dtr="false" t="normal">'Приложение 2'!E1055-'Приложение 1'!Q1055</f>
        <v>33134304.266423177</v>
      </c>
      <c r="T1055" s="176" t="n"/>
      <c r="U1055" s="176" t="n"/>
      <c r="V1055" s="177" t="n">
        <v>53.69</v>
      </c>
      <c r="W1055" s="131" t="n">
        <v>42.95</v>
      </c>
      <c r="X1055" s="131" t="n">
        <v>35.79</v>
      </c>
      <c r="Y1055" s="131" t="n"/>
      <c r="Z1055" s="131" t="n"/>
      <c r="AA1055" s="178" t="n">
        <v>2026</v>
      </c>
      <c r="AB1055" s="4" t="n"/>
      <c r="AC1055" s="4" t="n"/>
    </row>
    <row customHeight="true" ht="15" outlineLevel="0" r="1056">
      <c r="A1056" s="8" t="n">
        <f aca="false" ca="false" dt2D="false" dtr="false" t="normal">A1055+1</f>
        <v>137</v>
      </c>
      <c r="B1056" s="8" t="s">
        <v>192</v>
      </c>
      <c r="C1056" s="106" t="s">
        <v>60</v>
      </c>
      <c r="D1056" s="8" t="s">
        <v>191</v>
      </c>
      <c r="E1056" s="56" t="s">
        <v>164</v>
      </c>
      <c r="F1056" s="12" t="s">
        <v>5</v>
      </c>
      <c r="G1056" s="12" t="n">
        <v>10</v>
      </c>
      <c r="H1056" s="12" t="n">
        <v>2</v>
      </c>
      <c r="I1056" s="56" t="n">
        <v>5611.3</v>
      </c>
      <c r="J1056" s="56" t="n">
        <v>5611.3</v>
      </c>
      <c r="K1056" s="56" t="n">
        <v>0</v>
      </c>
      <c r="L1056" s="55" t="n">
        <v>197</v>
      </c>
      <c r="M1056" s="15" t="n">
        <f aca="false" ca="false" dt2D="false" dtr="false" t="normal">SUM(N1056:S1056)</f>
        <v>12765759.206737507</v>
      </c>
      <c r="N1056" s="15" t="n"/>
      <c r="O1056" s="15" t="n"/>
      <c r="P1056" s="15" t="n"/>
      <c r="Q1056" s="15" t="n">
        <v>1137298.284</v>
      </c>
      <c r="R1056" s="15" t="n"/>
      <c r="S1056" s="15" t="n">
        <f aca="false" ca="false" dt2D="false" dtr="false" t="normal">'Приложение 2'!E1056-'Приложение 1'!Q1056</f>
        <v>11628460.922737507</v>
      </c>
      <c r="T1056" s="176" t="n"/>
      <c r="U1056" s="176" t="n"/>
      <c r="V1056" s="177" t="n">
        <v>8.63</v>
      </c>
      <c r="W1056" s="131" t="n">
        <v>6.91</v>
      </c>
      <c r="X1056" s="131" t="n">
        <v>5.76</v>
      </c>
      <c r="Y1056" s="131" t="n"/>
      <c r="Z1056" s="131" t="n"/>
      <c r="AA1056" s="178" t="n">
        <v>2027</v>
      </c>
      <c r="AB1056" s="4" t="n"/>
      <c r="AC1056" s="4" t="n"/>
    </row>
    <row customHeight="true" ht="15" outlineLevel="0" r="1057">
      <c r="A1057" s="8" t="n">
        <f aca="false" ca="false" dt2D="false" dtr="false" t="normal">A1056+1</f>
        <v>138</v>
      </c>
      <c r="B1057" s="8" t="s">
        <v>192</v>
      </c>
      <c r="C1057" s="106" t="s">
        <v>60</v>
      </c>
      <c r="D1057" s="8" t="s">
        <v>752</v>
      </c>
      <c r="E1057" s="56" t="s">
        <v>166</v>
      </c>
      <c r="F1057" s="12" t="s">
        <v>5</v>
      </c>
      <c r="G1057" s="12" t="n">
        <v>10</v>
      </c>
      <c r="H1057" s="12" t="n">
        <v>1</v>
      </c>
      <c r="I1057" s="56" t="n">
        <v>2890.1</v>
      </c>
      <c r="J1057" s="56" t="n">
        <v>2856.1</v>
      </c>
      <c r="K1057" s="56" t="n">
        <v>34</v>
      </c>
      <c r="L1057" s="55" t="n">
        <v>115</v>
      </c>
      <c r="M1057" s="15" t="n">
        <f aca="false" ca="false" dt2D="false" dtr="false" t="normal">SUM(N1057:S1057)</f>
        <v>8425821.970228031</v>
      </c>
      <c r="N1057" s="15" t="n"/>
      <c r="O1057" s="15" t="n"/>
      <c r="P1057" s="15" t="n"/>
      <c r="Q1057" s="15" t="n">
        <v>590551.308</v>
      </c>
      <c r="R1057" s="15" t="n"/>
      <c r="S1057" s="15" t="n">
        <f aca="false" ca="false" dt2D="false" dtr="false" t="normal">'Приложение 2'!E1057-'Приложение 1'!Q1057</f>
        <v>7835270.662228031</v>
      </c>
      <c r="T1057" s="176" t="n"/>
      <c r="U1057" s="176" t="n"/>
      <c r="V1057" s="177" t="n">
        <v>11.3</v>
      </c>
      <c r="W1057" s="131" t="n">
        <v>9.04</v>
      </c>
      <c r="X1057" s="131" t="n">
        <v>7.53</v>
      </c>
      <c r="Y1057" s="131" t="n"/>
      <c r="Z1057" s="131" t="n"/>
      <c r="AA1057" s="178" t="n">
        <v>2026</v>
      </c>
      <c r="AB1057" s="4" t="n"/>
      <c r="AC1057" s="4" t="n"/>
    </row>
    <row customHeight="true" ht="15" outlineLevel="0" r="1058">
      <c r="A1058" s="8" t="n">
        <f aca="false" ca="false" dt2D="false" dtr="false" t="normal">A1057+1</f>
        <v>139</v>
      </c>
      <c r="B1058" s="8" t="s">
        <v>192</v>
      </c>
      <c r="C1058" s="106" t="s">
        <v>60</v>
      </c>
      <c r="D1058" s="8" t="s">
        <v>753</v>
      </c>
      <c r="E1058" s="56" t="s">
        <v>140</v>
      </c>
      <c r="F1058" s="12" t="s">
        <v>5</v>
      </c>
      <c r="G1058" s="12" t="n">
        <v>10</v>
      </c>
      <c r="H1058" s="12" t="n">
        <v>1</v>
      </c>
      <c r="I1058" s="56" t="n">
        <v>2807</v>
      </c>
      <c r="J1058" s="56" t="n">
        <v>2807</v>
      </c>
      <c r="K1058" s="56" t="n">
        <v>0</v>
      </c>
      <c r="L1058" s="55" t="n">
        <v>98</v>
      </c>
      <c r="M1058" s="15" t="n">
        <f aca="false" ca="false" dt2D="false" dtr="false" t="normal">SUM(N1058:S1058)</f>
        <v>2714049.7403072948</v>
      </c>
      <c r="N1058" s="15" t="n"/>
      <c r="O1058" s="15" t="n"/>
      <c r="P1058" s="15" t="n"/>
      <c r="Q1058" s="15" t="n">
        <v>568922.76</v>
      </c>
      <c r="R1058" s="15" t="n"/>
      <c r="S1058" s="15" t="n">
        <f aca="false" ca="false" dt2D="false" dtr="false" t="normal">'Приложение 2'!E1058-'Приложение 1'!Q1058</f>
        <v>2145126.980307295</v>
      </c>
      <c r="T1058" s="176" t="n"/>
      <c r="U1058" s="176" t="n"/>
      <c r="V1058" s="177" t="n">
        <v>3.18</v>
      </c>
      <c r="W1058" s="131" t="n">
        <v>2.55</v>
      </c>
      <c r="X1058" s="131" t="n">
        <v>2.12</v>
      </c>
      <c r="Y1058" s="131" t="n"/>
      <c r="Z1058" s="131" t="n"/>
      <c r="AA1058" s="178" t="n">
        <v>2026</v>
      </c>
      <c r="AB1058" s="4" t="n"/>
      <c r="AC1058" s="4" t="n"/>
    </row>
    <row customHeight="true" ht="15" outlineLevel="0" r="1059">
      <c r="A1059" s="8" t="n">
        <f aca="false" ca="false" dt2D="false" dtr="false" t="normal">A1058+1</f>
        <v>140</v>
      </c>
      <c r="B1059" s="8" t="n">
        <f aca="false" ca="false" dt2D="false" dtr="false" t="normal">B1050+1</f>
        <v>38</v>
      </c>
      <c r="C1059" s="106" t="s">
        <v>60</v>
      </c>
      <c r="D1059" s="8" t="s">
        <v>754</v>
      </c>
      <c r="E1059" s="56" t="s">
        <v>64</v>
      </c>
      <c r="F1059" s="12" t="s">
        <v>5</v>
      </c>
      <c r="G1059" s="12" t="n">
        <v>5</v>
      </c>
      <c r="H1059" s="12" t="n">
        <v>6</v>
      </c>
      <c r="I1059" s="56" t="n">
        <v>4609.3</v>
      </c>
      <c r="J1059" s="56" t="n">
        <v>4609.3</v>
      </c>
      <c r="K1059" s="56" t="n">
        <v>0</v>
      </c>
      <c r="L1059" s="55" t="n">
        <v>212</v>
      </c>
      <c r="M1059" s="15" t="n">
        <f aca="false" ca="false" dt2D="false" dtr="false" t="normal">SUM(N1059:S1059)</f>
        <v>26121686.681</v>
      </c>
      <c r="N1059" s="15" t="n"/>
      <c r="O1059" s="15" t="n"/>
      <c r="P1059" s="15" t="n"/>
      <c r="Q1059" s="15" t="n">
        <v>703010.436</v>
      </c>
      <c r="R1059" s="15" t="n"/>
      <c r="S1059" s="15" t="n">
        <f aca="false" ca="false" dt2D="false" dtr="false" t="normal">'Приложение 2'!E1059-'Приложение 1'!Q1059</f>
        <v>25418676.245</v>
      </c>
      <c r="T1059" s="176" t="n"/>
      <c r="U1059" s="176" t="n"/>
      <c r="V1059" s="177" t="n">
        <v>22.98</v>
      </c>
      <c r="W1059" s="131" t="n">
        <v>18.38</v>
      </c>
      <c r="X1059" s="131" t="n">
        <v>15.32</v>
      </c>
      <c r="Y1059" s="131" t="n"/>
      <c r="Z1059" s="131" t="n"/>
      <c r="AA1059" s="178" t="n">
        <v>2027</v>
      </c>
      <c r="AB1059" s="4" t="n"/>
      <c r="AC1059" s="4" t="n"/>
    </row>
    <row customHeight="true" ht="15" outlineLevel="0" r="1060">
      <c r="A1060" s="8" t="n">
        <f aca="false" ca="false" dt2D="false" dtr="false" t="normal">A1059+1</f>
        <v>141</v>
      </c>
      <c r="B1060" s="8" t="n">
        <f aca="false" ca="false" dt2D="false" dtr="false" t="normal">B1059+1</f>
        <v>39</v>
      </c>
      <c r="C1060" s="106" t="s">
        <v>60</v>
      </c>
      <c r="D1060" s="8" t="s">
        <v>756</v>
      </c>
      <c r="E1060" s="56" t="s">
        <v>166</v>
      </c>
      <c r="F1060" s="12" t="s">
        <v>5</v>
      </c>
      <c r="G1060" s="12" t="n">
        <v>5</v>
      </c>
      <c r="H1060" s="12" t="n">
        <v>6</v>
      </c>
      <c r="I1060" s="56" t="n">
        <v>4687.4</v>
      </c>
      <c r="J1060" s="56" t="n">
        <v>4687.4</v>
      </c>
      <c r="K1060" s="56" t="n">
        <v>0</v>
      </c>
      <c r="L1060" s="55" t="n">
        <v>200</v>
      </c>
      <c r="M1060" s="15" t="n">
        <f aca="false" ca="false" dt2D="false" dtr="false" t="normal">SUM(N1060:S1060)</f>
        <v>26564292.657999996</v>
      </c>
      <c r="N1060" s="15" t="n"/>
      <c r="O1060" s="15" t="n"/>
      <c r="P1060" s="15" t="n"/>
      <c r="Q1060" s="15" t="n">
        <v>714922.248</v>
      </c>
      <c r="R1060" s="15" t="n"/>
      <c r="S1060" s="15" t="n">
        <f aca="false" ca="false" dt2D="false" dtr="false" t="normal">'Приложение 2'!E1060-'Приложение 1'!Q1060</f>
        <v>25849370.409999996</v>
      </c>
      <c r="T1060" s="176" t="n"/>
      <c r="U1060" s="176" t="n"/>
      <c r="V1060" s="177" t="n">
        <v>22.98</v>
      </c>
      <c r="W1060" s="131" t="n">
        <v>18.38</v>
      </c>
      <c r="X1060" s="131" t="n">
        <v>15.32</v>
      </c>
      <c r="Y1060" s="131" t="n"/>
      <c r="Z1060" s="131" t="n"/>
      <c r="AA1060" s="178" t="n">
        <v>2027</v>
      </c>
      <c r="AB1060" s="4" t="n"/>
      <c r="AC1060" s="4" t="n"/>
    </row>
    <row customHeight="true" ht="15" outlineLevel="0" r="1061">
      <c r="A1061" s="8" t="n">
        <f aca="false" ca="false" dt2D="false" dtr="false" t="normal">A1060+1</f>
        <v>142</v>
      </c>
      <c r="B1061" s="8" t="n">
        <f aca="false" ca="false" dt2D="false" dtr="false" t="normal">B1060+1</f>
        <v>40</v>
      </c>
      <c r="C1061" s="106" t="s">
        <v>60</v>
      </c>
      <c r="D1061" s="8" t="s">
        <v>758</v>
      </c>
      <c r="E1061" s="56" t="s">
        <v>64</v>
      </c>
      <c r="F1061" s="12" t="s">
        <v>5</v>
      </c>
      <c r="G1061" s="12" t="n">
        <v>5</v>
      </c>
      <c r="H1061" s="12" t="n">
        <v>6</v>
      </c>
      <c r="I1061" s="56" t="n">
        <v>4576.8</v>
      </c>
      <c r="J1061" s="56" t="n">
        <v>4576.8</v>
      </c>
      <c r="K1061" s="56" t="n">
        <v>0</v>
      </c>
      <c r="L1061" s="55" t="n">
        <v>206</v>
      </c>
      <c r="M1061" s="15" t="n">
        <f aca="false" ca="false" dt2D="false" dtr="false" t="normal">SUM(N1061:S1061)</f>
        <v>25937503.656000003</v>
      </c>
      <c r="N1061" s="15" t="n"/>
      <c r="O1061" s="15" t="n"/>
      <c r="P1061" s="15" t="n"/>
      <c r="Q1061" s="15" t="n">
        <v>698053.536</v>
      </c>
      <c r="R1061" s="15" t="n"/>
      <c r="S1061" s="15" t="n">
        <f aca="false" ca="false" dt2D="false" dtr="false" t="normal">'Приложение 2'!E1061-'Приложение 1'!Q1061</f>
        <v>25239450.120000005</v>
      </c>
      <c r="T1061" s="176" t="n"/>
      <c r="U1061" s="176" t="n"/>
      <c r="V1061" s="177" t="n">
        <v>22.98</v>
      </c>
      <c r="W1061" s="131" t="n">
        <v>18.38</v>
      </c>
      <c r="X1061" s="131" t="n">
        <v>15.32</v>
      </c>
      <c r="Y1061" s="131" t="n"/>
      <c r="Z1061" s="131" t="n"/>
      <c r="AA1061" s="178" t="n">
        <v>2027</v>
      </c>
      <c r="AB1061" s="4" t="n"/>
      <c r="AC1061" s="4" t="n"/>
    </row>
    <row customHeight="true" ht="15" outlineLevel="0" r="1062">
      <c r="A1062" s="8" t="n">
        <f aca="false" ca="false" dt2D="false" dtr="false" t="normal">A1061+1</f>
        <v>143</v>
      </c>
      <c r="B1062" s="8" t="s">
        <v>192</v>
      </c>
      <c r="C1062" s="106" t="s">
        <v>60</v>
      </c>
      <c r="D1062" s="8" t="s">
        <v>197</v>
      </c>
      <c r="E1062" s="56" t="s">
        <v>131</v>
      </c>
      <c r="F1062" s="12" t="s">
        <v>5</v>
      </c>
      <c r="G1062" s="12" t="n">
        <v>5</v>
      </c>
      <c r="H1062" s="12" t="n">
        <v>8</v>
      </c>
      <c r="I1062" s="56" t="n">
        <v>7135.2</v>
      </c>
      <c r="J1062" s="56" t="n">
        <v>6073.2</v>
      </c>
      <c r="K1062" s="56" t="n">
        <v>1062</v>
      </c>
      <c r="L1062" s="55" t="n">
        <v>253</v>
      </c>
      <c r="M1062" s="15" t="n">
        <f aca="false" ca="false" dt2D="false" dtr="false" t="normal">SUM(N1062:S1062)</f>
        <v>20195541.431999996</v>
      </c>
      <c r="N1062" s="15" t="n"/>
      <c r="O1062" s="15" t="n"/>
      <c r="P1062" s="15" t="n"/>
      <c r="Q1062" s="15" t="n">
        <v>1250109.504</v>
      </c>
      <c r="R1062" s="15" t="n"/>
      <c r="S1062" s="15" t="n">
        <f aca="false" ca="false" dt2D="false" dtr="false" t="normal">'Приложение 2'!E1062-'Приложение 1'!Q1062</f>
        <v>18945431.927999996</v>
      </c>
      <c r="T1062" s="176" t="n"/>
      <c r="U1062" s="176" t="n"/>
      <c r="V1062" s="177" t="n">
        <v>11.06</v>
      </c>
      <c r="W1062" s="131" t="n">
        <v>8.85</v>
      </c>
      <c r="X1062" s="131" t="n">
        <v>7.38</v>
      </c>
      <c r="Y1062" s="131" t="n"/>
      <c r="Z1062" s="131" t="n"/>
      <c r="AA1062" s="178" t="n">
        <v>2027</v>
      </c>
      <c r="AB1062" s="4" t="n">
        <f aca="false" ca="false" dt2D="false" dtr="false" t="normal">M1042-AB1053</f>
        <v>0</v>
      </c>
      <c r="AC1062" s="4" t="n"/>
      <c r="AJ1062" s="57" t="n"/>
    </row>
    <row customHeight="true" ht="15" outlineLevel="0" r="1063">
      <c r="A1063" s="8" t="n">
        <f aca="false" ca="false" dt2D="false" dtr="false" t="normal">A1062+1</f>
        <v>144</v>
      </c>
      <c r="B1063" s="8" t="s">
        <v>192</v>
      </c>
      <c r="C1063" s="106" t="s">
        <v>60</v>
      </c>
      <c r="D1063" s="8" t="s">
        <v>201</v>
      </c>
      <c r="E1063" s="56" t="s">
        <v>164</v>
      </c>
      <c r="F1063" s="12" t="s">
        <v>5</v>
      </c>
      <c r="G1063" s="12" t="n">
        <v>5</v>
      </c>
      <c r="H1063" s="12" t="n">
        <v>6</v>
      </c>
      <c r="I1063" s="56" t="n">
        <v>4572.9</v>
      </c>
      <c r="J1063" s="56" t="n">
        <v>4572.9</v>
      </c>
      <c r="K1063" s="56" t="n">
        <v>0</v>
      </c>
      <c r="L1063" s="55" t="n">
        <v>191</v>
      </c>
      <c r="M1063" s="15" t="n">
        <f aca="false" ca="false" dt2D="false" dtr="false" t="normal">SUM(N1063:S1063)</f>
        <v>5167468.458</v>
      </c>
      <c r="N1063" s="15" t="n"/>
      <c r="O1063" s="15" t="n"/>
      <c r="P1063" s="15" t="n"/>
      <c r="Q1063" s="15" t="n">
        <v>697458.708</v>
      </c>
      <c r="R1063" s="15" t="n"/>
      <c r="S1063" s="15" t="n">
        <f aca="false" ca="false" dt2D="false" dtr="false" t="normal">'Приложение 2'!E1063-'Приложение 1'!Q1063</f>
        <v>4470009.75</v>
      </c>
      <c r="T1063" s="176" t="n"/>
      <c r="U1063" s="176" t="n"/>
      <c r="V1063" s="177" t="n">
        <v>4.07</v>
      </c>
      <c r="W1063" s="131" t="n">
        <v>3.26</v>
      </c>
      <c r="X1063" s="131" t="n">
        <v>2.72</v>
      </c>
      <c r="Y1063" s="131" t="n"/>
      <c r="Z1063" s="131" t="n"/>
      <c r="AA1063" s="178" t="n">
        <v>2027</v>
      </c>
      <c r="AB1063" s="4" t="n"/>
      <c r="AC1063" s="4" t="n"/>
    </row>
    <row customHeight="true" ht="15" outlineLevel="0" r="1064">
      <c r="A1064" s="8" t="n">
        <f aca="false" ca="false" dt2D="false" dtr="false" t="normal">A1063+1</f>
        <v>145</v>
      </c>
      <c r="B1064" s="8" t="s">
        <v>192</v>
      </c>
      <c r="C1064" s="106" t="s">
        <v>60</v>
      </c>
      <c r="D1064" s="8" t="s">
        <v>761</v>
      </c>
      <c r="E1064" s="56" t="s">
        <v>58</v>
      </c>
      <c r="F1064" s="12" t="s">
        <v>5</v>
      </c>
      <c r="G1064" s="12" t="n">
        <v>2</v>
      </c>
      <c r="H1064" s="12" t="n">
        <v>8</v>
      </c>
      <c r="I1064" s="56" t="n">
        <v>1042.9</v>
      </c>
      <c r="J1064" s="56" t="n">
        <v>988.8</v>
      </c>
      <c r="K1064" s="56" t="n">
        <v>54.1000000000001</v>
      </c>
      <c r="L1064" s="55" t="n">
        <v>39</v>
      </c>
      <c r="M1064" s="15" t="n">
        <f aca="false" ca="false" dt2D="false" dtr="false" t="normal">SUM(N1064:S1064)</f>
        <v>23301583.172966845</v>
      </c>
      <c r="N1064" s="15" t="n"/>
      <c r="O1064" s="15" t="n"/>
      <c r="P1064" s="15" t="n"/>
      <c r="Q1064" s="15" t="n">
        <v>167307.948</v>
      </c>
      <c r="R1064" s="15" t="n"/>
      <c r="S1064" s="15" t="n">
        <f aca="false" ca="false" dt2D="false" dtr="false" t="normal">'Приложение 2'!E1064-'Приложение 1'!Q1064</f>
        <v>23134275.224966846</v>
      </c>
      <c r="T1064" s="176" t="n"/>
      <c r="U1064" s="176" t="n"/>
      <c r="V1064" s="177" t="n">
        <v>92.43</v>
      </c>
      <c r="W1064" s="131" t="n">
        <v>73.94</v>
      </c>
      <c r="X1064" s="131" t="n">
        <v>61.62</v>
      </c>
      <c r="Y1064" s="131" t="n"/>
      <c r="Z1064" s="131" t="n"/>
      <c r="AA1064" s="178" t="n">
        <v>2026</v>
      </c>
      <c r="AB1064" s="4" t="n"/>
      <c r="AC1064" s="4" t="n"/>
    </row>
    <row customHeight="true" ht="15" outlineLevel="0" r="1065">
      <c r="A1065" s="8" t="n">
        <f aca="false" ca="false" dt2D="false" dtr="false" t="normal">A1064+1</f>
        <v>146</v>
      </c>
      <c r="B1065" s="8" t="s">
        <v>192</v>
      </c>
      <c r="C1065" s="106" t="s">
        <v>60</v>
      </c>
      <c r="D1065" s="8" t="s">
        <v>203</v>
      </c>
      <c r="E1065" s="56" t="s">
        <v>58</v>
      </c>
      <c r="F1065" s="12" t="s">
        <v>5</v>
      </c>
      <c r="G1065" s="12" t="n">
        <v>9</v>
      </c>
      <c r="H1065" s="12" t="n">
        <v>1</v>
      </c>
      <c r="I1065" s="56" t="n">
        <v>2814.6</v>
      </c>
      <c r="J1065" s="56" t="n">
        <v>2814.6</v>
      </c>
      <c r="K1065" s="56" t="n">
        <v>0</v>
      </c>
      <c r="L1065" s="55" t="n">
        <v>93</v>
      </c>
      <c r="M1065" s="15" t="n">
        <f aca="false" ca="false" dt2D="false" dtr="false" t="normal">SUM(N1065:S1065)</f>
        <v>23644340.20238204</v>
      </c>
      <c r="N1065" s="15" t="n"/>
      <c r="O1065" s="15" t="n"/>
      <c r="P1065" s="15" t="n"/>
      <c r="Q1065" s="15" t="n">
        <v>570463.128</v>
      </c>
      <c r="R1065" s="15" t="n"/>
      <c r="S1065" s="15" t="n">
        <f aca="false" ca="false" dt2D="false" dtr="false" t="normal">'Приложение 2'!E1065-'Приложение 1'!Q1065</f>
        <v>23073877.07438204</v>
      </c>
      <c r="T1065" s="176" t="n"/>
      <c r="U1065" s="176" t="n"/>
      <c r="V1065" s="177" t="n">
        <v>34.16</v>
      </c>
      <c r="W1065" s="131" t="n">
        <v>27.33</v>
      </c>
      <c r="X1065" s="131" t="n">
        <v>22.77</v>
      </c>
      <c r="Y1065" s="131" t="n"/>
      <c r="Z1065" s="131" t="n"/>
      <c r="AA1065" s="178" t="n">
        <v>2027</v>
      </c>
      <c r="AB1065" s="4" t="n"/>
      <c r="AC1065" s="4" t="n"/>
    </row>
    <row customHeight="true" ht="15" outlineLevel="0" r="1066">
      <c r="A1066" s="8" t="n">
        <f aca="false" ca="false" dt2D="false" dtr="false" t="normal">A1065+1</f>
        <v>147</v>
      </c>
      <c r="B1066" s="8" t="s">
        <v>192</v>
      </c>
      <c r="C1066" s="106" t="s">
        <v>60</v>
      </c>
      <c r="D1066" s="8" t="s">
        <v>210</v>
      </c>
      <c r="E1066" s="56" t="s">
        <v>143</v>
      </c>
      <c r="F1066" s="12" t="s">
        <v>5</v>
      </c>
      <c r="G1066" s="12" t="n">
        <v>5</v>
      </c>
      <c r="H1066" s="12" t="n">
        <v>3</v>
      </c>
      <c r="I1066" s="56" t="n">
        <v>4232.8</v>
      </c>
      <c r="J1066" s="56" t="n">
        <v>4075.9</v>
      </c>
      <c r="K1066" s="56" t="n">
        <v>156.9</v>
      </c>
      <c r="L1066" s="55" t="n">
        <v>178</v>
      </c>
      <c r="M1066" s="15" t="n">
        <f aca="false" ca="false" dt2D="false" dtr="false" t="normal">SUM(N1066:S1066)</f>
        <v>82190267.016</v>
      </c>
      <c r="N1066" s="15" t="n"/>
      <c r="O1066" s="15" t="n"/>
      <c r="P1066" s="15" t="n"/>
      <c r="Q1066" s="15" t="n">
        <v>669498.216</v>
      </c>
      <c r="R1066" s="15" t="n"/>
      <c r="S1066" s="15" t="n">
        <f aca="false" ca="false" dt2D="false" dtr="false" t="normal">'Приложение 2'!E1066-'Приложение 1'!Q1066</f>
        <v>81520768.8</v>
      </c>
      <c r="T1066" s="176" t="n"/>
      <c r="U1066" s="176" t="n"/>
      <c r="V1066" s="177" t="n">
        <v>80.25</v>
      </c>
      <c r="W1066" s="131" t="n">
        <v>64.2</v>
      </c>
      <c r="X1066" s="131" t="n">
        <v>53.5</v>
      </c>
      <c r="Y1066" s="131" t="n"/>
      <c r="Z1066" s="131" t="n"/>
      <c r="AA1066" s="178" t="n">
        <v>2027</v>
      </c>
      <c r="AB1066" s="4" t="n"/>
      <c r="AC1066" s="4" t="n"/>
      <c r="AJ1066" s="57" t="n"/>
    </row>
    <row customHeight="true" ht="15" outlineLevel="0" r="1067">
      <c r="A1067" s="8" t="n">
        <f aca="false" ca="false" dt2D="false" dtr="false" t="normal">A1066+1</f>
        <v>148</v>
      </c>
      <c r="B1067" s="8" t="s">
        <v>192</v>
      </c>
      <c r="C1067" s="106" t="s">
        <v>92</v>
      </c>
      <c r="D1067" s="106" t="s">
        <v>93</v>
      </c>
      <c r="E1067" s="56" t="s">
        <v>94</v>
      </c>
      <c r="F1067" s="12" t="s">
        <v>5</v>
      </c>
      <c r="G1067" s="12" t="n">
        <v>4</v>
      </c>
      <c r="H1067" s="12" t="n">
        <v>6</v>
      </c>
      <c r="I1067" s="12" t="n">
        <v>3617.9</v>
      </c>
      <c r="J1067" s="12" t="n">
        <v>3617.9</v>
      </c>
      <c r="K1067" s="56" t="n">
        <v>0</v>
      </c>
      <c r="L1067" s="55" t="n">
        <v>173</v>
      </c>
      <c r="M1067" s="15" t="n">
        <f aca="false" ca="false" dt2D="false" dtr="false" t="normal">SUM(N1067:S1067)</f>
        <v>57133732.084</v>
      </c>
      <c r="N1067" s="15" t="n"/>
      <c r="O1067" s="15" t="n"/>
      <c r="P1067" s="15" t="n"/>
      <c r="Q1067" s="15" t="n">
        <v>551802.108</v>
      </c>
      <c r="R1067" s="15" t="n"/>
      <c r="S1067" s="15" t="n">
        <f aca="false" ca="false" dt2D="false" dtr="false" t="normal">'Приложение 2'!E1067-'Приложение 1'!Q1067</f>
        <v>56581929.975999996</v>
      </c>
      <c r="T1067" s="176" t="n"/>
      <c r="U1067" s="176" t="n"/>
      <c r="V1067" s="177" t="n">
        <v>65.16</v>
      </c>
      <c r="W1067" s="131" t="n">
        <v>52.13</v>
      </c>
      <c r="X1067" s="131" t="n">
        <v>43.44</v>
      </c>
      <c r="Y1067" s="131" t="n"/>
      <c r="Z1067" s="131" t="n"/>
      <c r="AA1067" s="178" t="n">
        <v>2027</v>
      </c>
      <c r="AB1067" s="4" t="n"/>
      <c r="AC1067" s="4" t="n"/>
    </row>
    <row customHeight="true" ht="15" outlineLevel="0" r="1068">
      <c r="A1068" s="8" t="n">
        <f aca="false" ca="false" dt2D="false" dtr="false" t="normal">A1067+1</f>
        <v>149</v>
      </c>
      <c r="B1068" s="8" t="s">
        <v>192</v>
      </c>
      <c r="C1068" s="106" t="s">
        <v>92</v>
      </c>
      <c r="D1068" s="106" t="s">
        <v>711</v>
      </c>
      <c r="E1068" s="56" t="s">
        <v>216</v>
      </c>
      <c r="F1068" s="12" t="s">
        <v>5</v>
      </c>
      <c r="G1068" s="12" t="n">
        <v>4</v>
      </c>
      <c r="H1068" s="12" t="n">
        <v>4</v>
      </c>
      <c r="I1068" s="12" t="n">
        <v>2443.1</v>
      </c>
      <c r="J1068" s="12" t="n">
        <v>2443.1</v>
      </c>
      <c r="K1068" s="56" t="n">
        <v>0</v>
      </c>
      <c r="L1068" s="55" t="n">
        <v>95</v>
      </c>
      <c r="M1068" s="15" t="n">
        <f aca="false" ca="false" dt2D="false" dtr="false" t="normal">SUM(N1068:S1068)</f>
        <v>21426817.653999995</v>
      </c>
      <c r="N1068" s="15" t="n"/>
      <c r="O1068" s="15" t="n"/>
      <c r="P1068" s="15" t="n"/>
      <c r="Q1068" s="15" t="n">
        <v>372621.612</v>
      </c>
      <c r="R1068" s="15" t="n"/>
      <c r="S1068" s="15" t="n">
        <f aca="false" ca="false" dt2D="false" dtr="false" t="normal">'Приложение 2'!E1068-'Приложение 1'!Q1068</f>
        <v>21054196.041999996</v>
      </c>
      <c r="T1068" s="176" t="n"/>
      <c r="U1068" s="176" t="n"/>
      <c r="V1068" s="177" t="n">
        <v>35.91</v>
      </c>
      <c r="W1068" s="131" t="n">
        <v>28.73</v>
      </c>
      <c r="X1068" s="131" t="n">
        <v>23.94</v>
      </c>
      <c r="Y1068" s="131" t="n"/>
      <c r="Z1068" s="131" t="n"/>
      <c r="AA1068" s="178" t="n">
        <v>2026</v>
      </c>
      <c r="AB1068" s="4" t="n"/>
      <c r="AC1068" s="4" t="n"/>
    </row>
    <row customHeight="true" ht="15" outlineLevel="0" r="1069">
      <c r="A1069" s="8" t="n">
        <f aca="false" ca="false" dt2D="false" dtr="false" t="normal">A1068+1</f>
        <v>150</v>
      </c>
      <c r="B1069" s="8" t="s">
        <v>192</v>
      </c>
      <c r="C1069" s="106" t="s">
        <v>92</v>
      </c>
      <c r="D1069" s="106" t="s">
        <v>714</v>
      </c>
      <c r="E1069" s="56" t="s">
        <v>152</v>
      </c>
      <c r="F1069" s="12" t="s">
        <v>5</v>
      </c>
      <c r="G1069" s="12" t="n">
        <v>4</v>
      </c>
      <c r="H1069" s="12" t="n">
        <v>4</v>
      </c>
      <c r="I1069" s="12" t="n">
        <v>2454.8</v>
      </c>
      <c r="J1069" s="12" t="n">
        <v>2363</v>
      </c>
      <c r="K1069" s="56" t="n">
        <v>91.8000000000002</v>
      </c>
      <c r="L1069" s="55" t="n">
        <v>100</v>
      </c>
      <c r="M1069" s="15" t="n">
        <f aca="false" ca="false" dt2D="false" dtr="false" t="normal">SUM(N1069:S1069)</f>
        <v>16508063.588000001</v>
      </c>
      <c r="N1069" s="15" t="n"/>
      <c r="O1069" s="15" t="n"/>
      <c r="P1069" s="15" t="n"/>
      <c r="Q1069" s="15" t="n">
        <v>388396.416</v>
      </c>
      <c r="R1069" s="15" t="n"/>
      <c r="S1069" s="15" t="n">
        <f aca="false" ca="false" dt2D="false" dtr="false" t="normal">'Приложение 2'!E1069-'Приложение 1'!Q1069</f>
        <v>16119667.172000002</v>
      </c>
      <c r="T1069" s="176" t="n"/>
      <c r="U1069" s="176" t="n"/>
      <c r="V1069" s="177" t="n">
        <v>27.36</v>
      </c>
      <c r="W1069" s="131" t="n">
        <v>21.89</v>
      </c>
      <c r="X1069" s="131" t="n">
        <v>18.24</v>
      </c>
      <c r="Y1069" s="131" t="n"/>
      <c r="Z1069" s="131" t="n"/>
      <c r="AA1069" s="178" t="n">
        <v>2026</v>
      </c>
      <c r="AB1069" s="4" t="n"/>
      <c r="AC1069" s="4" t="n"/>
    </row>
    <row customHeight="true" ht="15" outlineLevel="0" r="1070">
      <c r="A1070" s="8" t="n">
        <f aca="false" ca="false" dt2D="false" dtr="false" t="normal">A1069+1</f>
        <v>151</v>
      </c>
      <c r="B1070" s="8" t="s">
        <v>192</v>
      </c>
      <c r="C1070" s="106" t="s">
        <v>92</v>
      </c>
      <c r="D1070" s="106" t="s">
        <v>98</v>
      </c>
      <c r="E1070" s="56" t="s">
        <v>99</v>
      </c>
      <c r="F1070" s="12" t="s">
        <v>5</v>
      </c>
      <c r="G1070" s="12" t="n">
        <v>4</v>
      </c>
      <c r="H1070" s="12" t="n">
        <v>4</v>
      </c>
      <c r="I1070" s="12" t="n">
        <v>2431.9</v>
      </c>
      <c r="J1070" s="12" t="n">
        <v>2431.9</v>
      </c>
      <c r="K1070" s="56" t="n">
        <v>0</v>
      </c>
      <c r="L1070" s="55" t="n">
        <v>103</v>
      </c>
      <c r="M1070" s="15" t="n">
        <f aca="false" ca="false" dt2D="false" dtr="false" t="normal">SUM(N1070:S1070)</f>
        <v>38404467.524</v>
      </c>
      <c r="N1070" s="15" t="n"/>
      <c r="O1070" s="15" t="n"/>
      <c r="P1070" s="15" t="n"/>
      <c r="Q1070" s="15" t="n">
        <v>370913.388</v>
      </c>
      <c r="R1070" s="15" t="n"/>
      <c r="S1070" s="15" t="n">
        <f aca="false" ca="false" dt2D="false" dtr="false" t="normal">'Приложение 2'!E1070-'Приложение 1'!Q1070</f>
        <v>38033554.136</v>
      </c>
      <c r="T1070" s="176" t="n"/>
      <c r="U1070" s="176" t="n"/>
      <c r="V1070" s="177" t="n">
        <v>65.16</v>
      </c>
      <c r="W1070" s="131" t="n">
        <v>52.13</v>
      </c>
      <c r="X1070" s="131" t="n">
        <v>43.44</v>
      </c>
      <c r="Y1070" s="131" t="n"/>
      <c r="Z1070" s="131" t="n"/>
      <c r="AA1070" s="178" t="n">
        <v>2027</v>
      </c>
      <c r="AB1070" s="4" t="n"/>
      <c r="AC1070" s="4" t="n"/>
    </row>
    <row customHeight="true" ht="15" outlineLevel="0" r="1071">
      <c r="A1071" s="8" t="n">
        <f aca="false" ca="false" dt2D="false" dtr="false" t="normal">A1070+1</f>
        <v>152</v>
      </c>
      <c r="B1071" s="8" t="s">
        <v>192</v>
      </c>
      <c r="C1071" s="106" t="s">
        <v>92</v>
      </c>
      <c r="D1071" s="106" t="s">
        <v>101</v>
      </c>
      <c r="E1071" s="56" t="s">
        <v>94</v>
      </c>
      <c r="F1071" s="12" t="s">
        <v>5</v>
      </c>
      <c r="G1071" s="12" t="n">
        <v>4</v>
      </c>
      <c r="H1071" s="12" t="n">
        <v>4</v>
      </c>
      <c r="I1071" s="12" t="n">
        <v>2434.4</v>
      </c>
      <c r="J1071" s="12" t="n">
        <v>2434.4</v>
      </c>
      <c r="K1071" s="56" t="n">
        <v>0</v>
      </c>
      <c r="L1071" s="55" t="n">
        <v>120</v>
      </c>
      <c r="M1071" s="15" t="n">
        <f aca="false" ca="false" dt2D="false" dtr="false" t="normal">SUM(N1071:S1071)</f>
        <v>38443947.424</v>
      </c>
      <c r="N1071" s="15" t="n"/>
      <c r="O1071" s="15" t="n"/>
      <c r="P1071" s="15" t="n"/>
      <c r="Q1071" s="15" t="n">
        <v>371294.688</v>
      </c>
      <c r="R1071" s="15" t="n"/>
      <c r="S1071" s="15" t="n">
        <f aca="false" ca="false" dt2D="false" dtr="false" t="normal">'Приложение 2'!E1071-'Приложение 1'!Q1071</f>
        <v>38072652.736</v>
      </c>
      <c r="T1071" s="176" t="n"/>
      <c r="U1071" s="176" t="n"/>
      <c r="V1071" s="177" t="n">
        <v>65.16</v>
      </c>
      <c r="W1071" s="131" t="n">
        <v>52.13</v>
      </c>
      <c r="X1071" s="131" t="n">
        <v>43.44</v>
      </c>
      <c r="Y1071" s="131" t="n"/>
      <c r="Z1071" s="131" t="n"/>
      <c r="AA1071" s="178" t="n">
        <v>2027</v>
      </c>
      <c r="AB1071" s="4" t="n"/>
      <c r="AC1071" s="4" t="n"/>
    </row>
    <row customHeight="true" ht="15" outlineLevel="0" r="1072">
      <c r="A1072" s="8" t="n">
        <f aca="false" ca="false" dt2D="false" dtr="false" t="normal">A1071+1</f>
        <v>153</v>
      </c>
      <c r="B1072" s="8" t="s">
        <v>192</v>
      </c>
      <c r="C1072" s="106" t="s">
        <v>92</v>
      </c>
      <c r="D1072" s="106" t="s">
        <v>103</v>
      </c>
      <c r="E1072" s="56" t="s">
        <v>94</v>
      </c>
      <c r="F1072" s="12" t="s">
        <v>5</v>
      </c>
      <c r="G1072" s="12" t="n">
        <v>4</v>
      </c>
      <c r="H1072" s="12" t="n">
        <v>4</v>
      </c>
      <c r="I1072" s="12" t="n">
        <v>2442.4</v>
      </c>
      <c r="J1072" s="12" t="n">
        <v>2442.4</v>
      </c>
      <c r="K1072" s="56" t="n">
        <v>0</v>
      </c>
      <c r="L1072" s="55" t="n">
        <v>102</v>
      </c>
      <c r="M1072" s="15" t="n">
        <f aca="false" ca="false" dt2D="false" dtr="false" t="normal">SUM(N1072:S1072)</f>
        <v>38570283.103999995</v>
      </c>
      <c r="N1072" s="15" t="n"/>
      <c r="O1072" s="15" t="n"/>
      <c r="P1072" s="15" t="n"/>
      <c r="Q1072" s="15" t="n">
        <v>372514.848</v>
      </c>
      <c r="R1072" s="15" t="n"/>
      <c r="S1072" s="15" t="n">
        <f aca="false" ca="false" dt2D="false" dtr="false" t="normal">'Приложение 2'!E1072-'Приложение 1'!Q1072</f>
        <v>38197768.256</v>
      </c>
      <c r="T1072" s="176" t="n"/>
      <c r="U1072" s="176" t="n"/>
      <c r="V1072" s="177" t="n">
        <v>65.16</v>
      </c>
      <c r="W1072" s="131" t="n">
        <v>52.13</v>
      </c>
      <c r="X1072" s="131" t="n">
        <v>43.44</v>
      </c>
      <c r="Y1072" s="131" t="n"/>
      <c r="Z1072" s="131" t="n"/>
      <c r="AA1072" s="178" t="n">
        <v>2027</v>
      </c>
      <c r="AB1072" s="4" t="n"/>
      <c r="AC1072" s="4" t="n"/>
    </row>
    <row customHeight="true" ht="15" outlineLevel="0" r="1073">
      <c r="A1073" s="8" t="n">
        <f aca="false" ca="false" dt2D="false" dtr="false" t="normal">A1072+1</f>
        <v>154</v>
      </c>
      <c r="B1073" s="8" t="s">
        <v>192</v>
      </c>
      <c r="C1073" s="106" t="s">
        <v>92</v>
      </c>
      <c r="D1073" s="106" t="s">
        <v>768</v>
      </c>
      <c r="E1073" s="56" t="s">
        <v>152</v>
      </c>
      <c r="F1073" s="12" t="s">
        <v>5</v>
      </c>
      <c r="G1073" s="12" t="n">
        <v>4</v>
      </c>
      <c r="H1073" s="12" t="n">
        <v>4</v>
      </c>
      <c r="I1073" s="12" t="n">
        <v>2413.8</v>
      </c>
      <c r="J1073" s="12" t="n">
        <v>2413.8</v>
      </c>
      <c r="K1073" s="56" t="n">
        <v>0</v>
      </c>
      <c r="L1073" s="55" t="n">
        <v>90</v>
      </c>
      <c r="M1073" s="15" t="n">
        <f aca="false" ca="false" dt2D="false" dtr="false" t="normal">SUM(N1073:S1073)</f>
        <v>34602352.57</v>
      </c>
      <c r="N1073" s="15" t="n"/>
      <c r="O1073" s="15" t="n"/>
      <c r="P1073" s="15" t="n"/>
      <c r="Q1073" s="15" t="n"/>
      <c r="R1073" s="15" t="n"/>
      <c r="S1073" s="15" t="n">
        <v>34602352.57</v>
      </c>
      <c r="T1073" s="176" t="n"/>
      <c r="U1073" s="176" t="n"/>
      <c r="V1073" s="177" t="n">
        <v>59.73</v>
      </c>
      <c r="W1073" s="131" t="n">
        <v>47.78</v>
      </c>
      <c r="X1073" s="131" t="n">
        <v>39.82</v>
      </c>
      <c r="Y1073" s="131" t="n"/>
      <c r="Z1073" s="131" t="n"/>
      <c r="AA1073" s="178" t="n">
        <v>2025</v>
      </c>
      <c r="AB1073" s="4" t="n"/>
      <c r="AC1073" s="4" t="n"/>
    </row>
    <row customHeight="true" ht="15" outlineLevel="0" r="1074">
      <c r="A1074" s="8" t="n">
        <f aca="false" ca="false" dt2D="false" dtr="false" t="normal">A1073+1</f>
        <v>155</v>
      </c>
      <c r="B1074" s="8" t="s">
        <v>192</v>
      </c>
      <c r="C1074" s="106" t="s">
        <v>92</v>
      </c>
      <c r="D1074" s="106" t="s">
        <v>106</v>
      </c>
      <c r="E1074" s="56" t="s">
        <v>94</v>
      </c>
      <c r="F1074" s="12" t="s">
        <v>5</v>
      </c>
      <c r="G1074" s="12" t="n">
        <v>4</v>
      </c>
      <c r="H1074" s="12" t="n">
        <v>4</v>
      </c>
      <c r="I1074" s="12" t="n">
        <v>2476.8</v>
      </c>
      <c r="J1074" s="12" t="n">
        <v>2324.2</v>
      </c>
      <c r="K1074" s="56" t="n">
        <v>152.6</v>
      </c>
      <c r="L1074" s="55" t="n">
        <v>96</v>
      </c>
      <c r="M1074" s="15" t="n">
        <f aca="false" ca="false" dt2D="false" dtr="false" t="normal">SUM(N1074:S1074)</f>
        <v>39113526.528000005</v>
      </c>
      <c r="N1074" s="15" t="n"/>
      <c r="O1074" s="15" t="n"/>
      <c r="P1074" s="15" t="n"/>
      <c r="Q1074" s="15" t="n">
        <v>401017.776</v>
      </c>
      <c r="R1074" s="15" t="n"/>
      <c r="S1074" s="15" t="n">
        <f aca="false" ca="false" dt2D="false" dtr="false" t="normal">'Приложение 2'!E1074-'Приложение 1'!Q1074</f>
        <v>38712508.752000004</v>
      </c>
      <c r="T1074" s="176" t="n"/>
      <c r="U1074" s="176" t="n"/>
      <c r="V1074" s="177" t="n">
        <v>65.13</v>
      </c>
      <c r="W1074" s="131" t="n">
        <v>52.1</v>
      </c>
      <c r="X1074" s="131" t="n">
        <v>43.42</v>
      </c>
      <c r="Y1074" s="131" t="n"/>
      <c r="Z1074" s="131" t="n"/>
      <c r="AA1074" s="178" t="n">
        <v>2027</v>
      </c>
      <c r="AB1074" s="4" t="n"/>
      <c r="AC1074" s="4" t="n"/>
    </row>
    <row customHeight="true" ht="15" outlineLevel="0" r="1075">
      <c r="A1075" s="8" t="n">
        <f aca="false" ca="false" dt2D="false" dtr="false" t="normal">A1074+1</f>
        <v>156</v>
      </c>
      <c r="B1075" s="8" t="s">
        <v>192</v>
      </c>
      <c r="C1075" s="106" t="s">
        <v>92</v>
      </c>
      <c r="D1075" s="106" t="s">
        <v>108</v>
      </c>
      <c r="E1075" s="56" t="s">
        <v>99</v>
      </c>
      <c r="F1075" s="12" t="s">
        <v>5</v>
      </c>
      <c r="G1075" s="12" t="n">
        <v>4</v>
      </c>
      <c r="H1075" s="12" t="n">
        <v>4</v>
      </c>
      <c r="I1075" s="12" t="n">
        <v>2423.2</v>
      </c>
      <c r="J1075" s="12" t="n">
        <v>2423.2</v>
      </c>
      <c r="K1075" s="56" t="n">
        <v>0</v>
      </c>
      <c r="L1075" s="55" t="n">
        <v>117</v>
      </c>
      <c r="M1075" s="15" t="n">
        <f aca="false" ca="false" dt2D="false" dtr="false" t="normal">SUM(N1075:S1075)</f>
        <v>38267077.472</v>
      </c>
      <c r="N1075" s="15" t="n"/>
      <c r="O1075" s="15" t="n"/>
      <c r="P1075" s="15" t="n"/>
      <c r="Q1075" s="15" t="n">
        <v>369586.464</v>
      </c>
      <c r="R1075" s="15" t="n"/>
      <c r="S1075" s="15" t="n">
        <f aca="false" ca="false" dt2D="false" dtr="false" t="normal">'Приложение 2'!E1075-'Приложение 1'!Q1075</f>
        <v>37897491.008</v>
      </c>
      <c r="T1075" s="176" t="n"/>
      <c r="U1075" s="176" t="n"/>
      <c r="V1075" s="177" t="n">
        <v>65.16</v>
      </c>
      <c r="W1075" s="131" t="n">
        <v>52.13</v>
      </c>
      <c r="X1075" s="131" t="n">
        <v>43.44</v>
      </c>
      <c r="Y1075" s="131" t="n"/>
      <c r="Z1075" s="131" t="n"/>
      <c r="AA1075" s="178" t="n">
        <v>2027</v>
      </c>
      <c r="AB1075" s="4" t="n"/>
      <c r="AC1075" s="4" t="n"/>
    </row>
    <row customHeight="true" ht="15" outlineLevel="0" r="1076">
      <c r="A1076" s="8" t="n">
        <f aca="false" ca="false" dt2D="false" dtr="false" t="normal">A1075+1</f>
        <v>157</v>
      </c>
      <c r="B1076" s="8" t="s">
        <v>192</v>
      </c>
      <c r="C1076" s="106" t="s">
        <v>92</v>
      </c>
      <c r="D1076" s="106" t="s">
        <v>110</v>
      </c>
      <c r="E1076" s="56" t="s">
        <v>99</v>
      </c>
      <c r="F1076" s="12" t="s">
        <v>5</v>
      </c>
      <c r="G1076" s="12" t="n">
        <v>4</v>
      </c>
      <c r="H1076" s="12" t="n">
        <v>4</v>
      </c>
      <c r="I1076" s="12" t="n">
        <v>2437.5</v>
      </c>
      <c r="J1076" s="12" t="n">
        <v>2437.5</v>
      </c>
      <c r="K1076" s="56" t="n">
        <v>0</v>
      </c>
      <c r="L1076" s="55" t="n">
        <v>94</v>
      </c>
      <c r="M1076" s="15" t="n">
        <f aca="false" ca="false" dt2D="false" dtr="false" t="normal">SUM(N1076:S1076)</f>
        <v>38492902.50000001</v>
      </c>
      <c r="N1076" s="15" t="n"/>
      <c r="O1076" s="15" t="n"/>
      <c r="P1076" s="15" t="n"/>
      <c r="Q1076" s="15" t="n">
        <v>371767.5</v>
      </c>
      <c r="R1076" s="15" t="n"/>
      <c r="S1076" s="15" t="n">
        <f aca="false" ca="false" dt2D="false" dtr="false" t="normal">'Приложение 2'!E1076-'Приложение 1'!Q1076</f>
        <v>38121135.00000001</v>
      </c>
      <c r="T1076" s="176" t="n"/>
      <c r="U1076" s="176" t="n"/>
      <c r="V1076" s="177" t="n">
        <v>65.16</v>
      </c>
      <c r="W1076" s="131" t="n">
        <v>52.13</v>
      </c>
      <c r="X1076" s="131" t="n">
        <v>43.44</v>
      </c>
      <c r="Y1076" s="131" t="n"/>
      <c r="Z1076" s="131" t="n"/>
      <c r="AA1076" s="178" t="n">
        <v>2027</v>
      </c>
      <c r="AB1076" s="4" t="n"/>
      <c r="AC1076" s="4" t="n"/>
    </row>
    <row customHeight="true" ht="15" outlineLevel="0" r="1077">
      <c r="A1077" s="8" t="n">
        <f aca="false" ca="false" dt2D="false" dtr="false" t="normal">A1076+1</f>
        <v>158</v>
      </c>
      <c r="B1077" s="8" t="s">
        <v>192</v>
      </c>
      <c r="C1077" s="106" t="s">
        <v>92</v>
      </c>
      <c r="D1077" s="106" t="s">
        <v>112</v>
      </c>
      <c r="E1077" s="56" t="s">
        <v>94</v>
      </c>
      <c r="F1077" s="12" t="s">
        <v>5</v>
      </c>
      <c r="G1077" s="12" t="n">
        <v>4</v>
      </c>
      <c r="H1077" s="12" t="n">
        <v>4</v>
      </c>
      <c r="I1077" s="12" t="n">
        <v>2454.1</v>
      </c>
      <c r="J1077" s="12" t="n">
        <v>2454.1</v>
      </c>
      <c r="K1077" s="56" t="n">
        <v>0</v>
      </c>
      <c r="L1077" s="55" t="n">
        <v>90</v>
      </c>
      <c r="M1077" s="15" t="n">
        <f aca="false" ca="false" dt2D="false" dtr="false" t="normal">SUM(N1077:S1077)</f>
        <v>19827311.966000002</v>
      </c>
      <c r="N1077" s="15" t="n"/>
      <c r="O1077" s="15" t="n"/>
      <c r="P1077" s="15" t="n"/>
      <c r="Q1077" s="15" t="n">
        <v>374299.332</v>
      </c>
      <c r="R1077" s="15" t="n"/>
      <c r="S1077" s="15" t="n">
        <f aca="false" ca="false" dt2D="false" dtr="false" t="normal">'Приложение 2'!E1077-'Приложение 1'!Q1077</f>
        <v>19453012.634000003</v>
      </c>
      <c r="T1077" s="176" t="n"/>
      <c r="U1077" s="176" t="n"/>
      <c r="V1077" s="177" t="n">
        <v>33.03</v>
      </c>
      <c r="W1077" s="131" t="n">
        <v>26.42</v>
      </c>
      <c r="X1077" s="131" t="n">
        <v>22.02</v>
      </c>
      <c r="Y1077" s="131" t="n"/>
      <c r="Z1077" s="131" t="n"/>
      <c r="AA1077" s="178" t="n">
        <v>2027</v>
      </c>
      <c r="AB1077" s="4" t="n"/>
      <c r="AC1077" s="4" t="n"/>
    </row>
    <row customHeight="true" ht="15" outlineLevel="0" r="1078">
      <c r="A1078" s="8" t="n">
        <f aca="false" ca="false" dt2D="false" dtr="false" t="normal">A1077+1</f>
        <v>159</v>
      </c>
      <c r="B1078" s="8" t="n">
        <f aca="false" ca="false" dt2D="false" dtr="false" t="normal">B1061+1</f>
        <v>41</v>
      </c>
      <c r="C1078" s="106" t="s">
        <v>717</v>
      </c>
      <c r="D1078" s="106" t="s">
        <v>771</v>
      </c>
      <c r="E1078" s="56" t="s">
        <v>164</v>
      </c>
      <c r="F1078" s="12" t="s">
        <v>5</v>
      </c>
      <c r="G1078" s="12" t="n">
        <v>3</v>
      </c>
      <c r="H1078" s="12" t="n">
        <v>2</v>
      </c>
      <c r="I1078" s="12" t="n">
        <v>1781.6</v>
      </c>
      <c r="J1078" s="12" t="n">
        <v>1210.6</v>
      </c>
      <c r="K1078" s="56" t="n">
        <v>0</v>
      </c>
      <c r="L1078" s="55" t="n">
        <v>67</v>
      </c>
      <c r="M1078" s="15" t="n">
        <f aca="false" ca="false" dt2D="false" dtr="false" t="normal">SUM(N1078:S1078)</f>
        <v>13900023.638577692</v>
      </c>
      <c r="N1078" s="15" t="n"/>
      <c r="O1078" s="15" t="n"/>
      <c r="P1078" s="15" t="n"/>
      <c r="Q1078" s="15" t="n">
        <v>184640.712</v>
      </c>
      <c r="R1078" s="15" t="n"/>
      <c r="S1078" s="15" t="n">
        <f aca="false" ca="false" dt2D="false" dtr="false" t="normal">'Приложение 2'!E1078-'Приложение 1'!Q1078</f>
        <v>13715382.926577693</v>
      </c>
      <c r="T1078" s="176" t="n"/>
      <c r="U1078" s="176" t="n"/>
      <c r="V1078" s="177" t="n">
        <v>47.21</v>
      </c>
      <c r="W1078" s="131" t="n">
        <v>37.76</v>
      </c>
      <c r="X1078" s="131" t="n">
        <v>31.47</v>
      </c>
      <c r="Y1078" s="131" t="n"/>
      <c r="Z1078" s="131" t="n"/>
      <c r="AA1078" s="178" t="n"/>
      <c r="AB1078" s="30" t="n">
        <f aca="false" ca="false" dt2D="false" dtr="false" t="normal">+(J1078*12.71+K1078*25.41)*12</f>
        <v>184640.712</v>
      </c>
      <c r="AC1078" s="4" t="n"/>
    </row>
    <row customHeight="true" ht="15" outlineLevel="0" r="1079">
      <c r="A1079" s="8" t="n">
        <f aca="false" ca="false" dt2D="false" dtr="false" t="normal">A1078+1</f>
        <v>160</v>
      </c>
      <c r="B1079" s="8" t="s">
        <v>192</v>
      </c>
      <c r="C1079" s="106" t="s">
        <v>717</v>
      </c>
      <c r="D1079" s="8" t="s">
        <v>718</v>
      </c>
      <c r="E1079" s="56" t="s">
        <v>534</v>
      </c>
      <c r="F1079" s="12" t="s">
        <v>5</v>
      </c>
      <c r="G1079" s="12" t="n">
        <v>3</v>
      </c>
      <c r="H1079" s="12" t="n">
        <v>2</v>
      </c>
      <c r="I1079" s="56" t="n">
        <v>938.6</v>
      </c>
      <c r="J1079" s="56" t="n">
        <v>938.6</v>
      </c>
      <c r="K1079" s="56" t="n">
        <v>0</v>
      </c>
      <c r="L1079" s="55" t="n">
        <v>33</v>
      </c>
      <c r="M1079" s="15" t="n">
        <f aca="false" ca="false" dt2D="false" dtr="false" t="normal">SUM(N1079:S1079)</f>
        <v>2711359.782149705</v>
      </c>
      <c r="N1079" s="15" t="n"/>
      <c r="O1079" s="15" t="n"/>
      <c r="P1079" s="15" t="n"/>
      <c r="Q1079" s="15" t="n">
        <v>143155.272</v>
      </c>
      <c r="R1079" s="15" t="n"/>
      <c r="S1079" s="15" t="n">
        <f aca="false" ca="false" dt2D="false" dtr="false" t="normal">'Приложение 2'!E1079-'Приложение 1'!Q1079</f>
        <v>2568204.510149705</v>
      </c>
      <c r="T1079" s="176" t="n"/>
      <c r="U1079" s="176" t="n"/>
      <c r="V1079" s="177" t="n">
        <v>11.4</v>
      </c>
      <c r="W1079" s="131" t="n">
        <v>9.12</v>
      </c>
      <c r="X1079" s="131" t="n">
        <v>7.6</v>
      </c>
      <c r="Y1079" s="131" t="n"/>
      <c r="Z1079" s="131" t="n"/>
      <c r="AA1079" s="178" t="n">
        <v>2026</v>
      </c>
      <c r="AB1079" s="4" t="n"/>
      <c r="AC1079" s="4" t="n"/>
    </row>
    <row customHeight="true" ht="15" outlineLevel="0" r="1080">
      <c r="A1080" s="8" t="n">
        <f aca="false" ca="false" dt2D="false" dtr="false" t="normal">A1079+1</f>
        <v>161</v>
      </c>
      <c r="B1080" s="8" t="s">
        <v>192</v>
      </c>
      <c r="C1080" s="106" t="s">
        <v>717</v>
      </c>
      <c r="D1080" s="8" t="s">
        <v>720</v>
      </c>
      <c r="E1080" s="56" t="s">
        <v>166</v>
      </c>
      <c r="F1080" s="12" t="s">
        <v>5</v>
      </c>
      <c r="G1080" s="12" t="n">
        <v>3</v>
      </c>
      <c r="H1080" s="12" t="n">
        <v>4</v>
      </c>
      <c r="I1080" s="56" t="n">
        <v>1849.2</v>
      </c>
      <c r="J1080" s="56" t="n">
        <v>1849.2</v>
      </c>
      <c r="K1080" s="56" t="n">
        <v>0</v>
      </c>
      <c r="L1080" s="55" t="n">
        <v>67</v>
      </c>
      <c r="M1080" s="15" t="n">
        <f aca="false" ca="false" dt2D="false" dtr="false" t="normal">SUM(N1080:S1080)</f>
        <v>9364815.693417646</v>
      </c>
      <c r="N1080" s="15" t="n"/>
      <c r="O1080" s="15" t="n"/>
      <c r="P1080" s="15" t="n"/>
      <c r="Q1080" s="15" t="n">
        <v>282039.984</v>
      </c>
      <c r="R1080" s="15" t="n"/>
      <c r="S1080" s="15" t="n">
        <f aca="false" ca="false" dt2D="false" dtr="false" t="normal">'Приложение 2'!E1080-'Приложение 1'!Q1080</f>
        <v>9082775.709417647</v>
      </c>
      <c r="T1080" s="176" t="n"/>
      <c r="U1080" s="176" t="n"/>
      <c r="V1080" s="177" t="n">
        <v>20.47</v>
      </c>
      <c r="W1080" s="131" t="n">
        <v>16.37</v>
      </c>
      <c r="X1080" s="131" t="n">
        <v>13.64</v>
      </c>
      <c r="Y1080" s="131" t="n"/>
      <c r="Z1080" s="131" t="n"/>
      <c r="AA1080" s="178" t="n">
        <v>2026</v>
      </c>
      <c r="AB1080" s="4" t="n"/>
      <c r="AC1080" s="4" t="n"/>
    </row>
    <row customHeight="true" ht="16.5" outlineLevel="0" r="1081">
      <c r="A1081" s="8" t="n">
        <f aca="false" ca="false" dt2D="false" dtr="false" t="normal">A1080+1</f>
        <v>162</v>
      </c>
      <c r="B1081" s="8" t="s">
        <v>192</v>
      </c>
      <c r="C1081" s="106" t="s">
        <v>717</v>
      </c>
      <c r="D1081" s="8" t="s">
        <v>722</v>
      </c>
      <c r="E1081" s="56" t="s">
        <v>164</v>
      </c>
      <c r="F1081" s="12" t="s">
        <v>5</v>
      </c>
      <c r="G1081" s="12" t="n">
        <v>3</v>
      </c>
      <c r="H1081" s="12" t="n">
        <v>1</v>
      </c>
      <c r="I1081" s="56" t="n">
        <v>843.6</v>
      </c>
      <c r="J1081" s="56" t="n">
        <v>843.6</v>
      </c>
      <c r="K1081" s="56" t="n">
        <v>0</v>
      </c>
      <c r="L1081" s="55" t="n">
        <v>37</v>
      </c>
      <c r="M1081" s="15" t="n">
        <f aca="false" ca="false" dt2D="false" dtr="false" t="normal">SUM(N1081:S1081)</f>
        <v>2436930.65440176</v>
      </c>
      <c r="N1081" s="15" t="n"/>
      <c r="O1081" s="15" t="n"/>
      <c r="P1081" s="15" t="n"/>
      <c r="Q1081" s="15" t="n">
        <v>128665.872</v>
      </c>
      <c r="R1081" s="15" t="n"/>
      <c r="S1081" s="15" t="n">
        <f aca="false" ca="false" dt2D="false" dtr="false" t="normal">'Приложение 2'!E1081-'Приложение 1'!Q1081</f>
        <v>2308264.78240176</v>
      </c>
      <c r="T1081" s="176" t="n"/>
      <c r="U1081" s="176" t="n"/>
      <c r="V1081" s="177" t="n">
        <v>11.4</v>
      </c>
      <c r="W1081" s="131" t="n">
        <v>9.12</v>
      </c>
      <c r="X1081" s="131" t="n">
        <v>7.6</v>
      </c>
      <c r="Y1081" s="131" t="n"/>
      <c r="Z1081" s="131" t="n"/>
      <c r="AA1081" s="178" t="n">
        <v>2026</v>
      </c>
      <c r="AB1081" s="4" t="n"/>
      <c r="AC1081" s="4" t="n"/>
    </row>
    <row customHeight="true" ht="15" outlineLevel="0" r="1082">
      <c r="A1082" s="8" t="n">
        <f aca="false" ca="false" dt2D="false" dtr="false" t="normal">A1081+1</f>
        <v>163</v>
      </c>
      <c r="B1082" s="8" t="s">
        <v>192</v>
      </c>
      <c r="C1082" s="106" t="s">
        <v>717</v>
      </c>
      <c r="D1082" s="8" t="s">
        <v>723</v>
      </c>
      <c r="E1082" s="56" t="s">
        <v>534</v>
      </c>
      <c r="F1082" s="12" t="s">
        <v>5</v>
      </c>
      <c r="G1082" s="12" t="n">
        <v>2</v>
      </c>
      <c r="H1082" s="12" t="n"/>
      <c r="I1082" s="56" t="n">
        <v>615.2</v>
      </c>
      <c r="J1082" s="56" t="n">
        <v>615.2</v>
      </c>
      <c r="K1082" s="56" t="n">
        <v>0</v>
      </c>
      <c r="L1082" s="55" t="n">
        <v>35</v>
      </c>
      <c r="M1082" s="15" t="n">
        <f aca="false" ca="false" dt2D="false" dtr="false" t="normal">SUM(N1082:S1082)</f>
        <v>1777145.256742484</v>
      </c>
      <c r="N1082" s="15" t="n"/>
      <c r="O1082" s="15" t="n"/>
      <c r="P1082" s="15" t="n"/>
      <c r="Q1082" s="15" t="n">
        <v>93830.304</v>
      </c>
      <c r="R1082" s="15" t="n"/>
      <c r="S1082" s="15" t="n">
        <f aca="false" ca="false" dt2D="false" dtr="false" t="normal">'Приложение 2'!E1082-'Приложение 1'!Q1082</f>
        <v>1683314.952742484</v>
      </c>
      <c r="T1082" s="176" t="n"/>
      <c r="U1082" s="176" t="n"/>
      <c r="V1082" s="177" t="n">
        <v>11.4</v>
      </c>
      <c r="W1082" s="131" t="n">
        <v>9.12</v>
      </c>
      <c r="X1082" s="131" t="n">
        <v>7.6</v>
      </c>
      <c r="Y1082" s="131" t="n"/>
      <c r="Z1082" s="131" t="n"/>
      <c r="AA1082" s="178" t="n">
        <v>2026</v>
      </c>
      <c r="AB1082" s="4" t="n"/>
      <c r="AC1082" s="4" t="n"/>
    </row>
    <row customHeight="true" ht="15" outlineLevel="0" r="1083">
      <c r="A1083" s="8" t="n">
        <f aca="false" ca="false" dt2D="false" dtr="false" t="normal">A1082+1</f>
        <v>164</v>
      </c>
      <c r="B1083" s="8" t="s">
        <v>192</v>
      </c>
      <c r="C1083" s="106" t="s">
        <v>114</v>
      </c>
      <c r="D1083" s="8" t="s">
        <v>724</v>
      </c>
      <c r="E1083" s="56" t="s">
        <v>225</v>
      </c>
      <c r="F1083" s="12" t="s">
        <v>5</v>
      </c>
      <c r="G1083" s="12" t="n">
        <v>4</v>
      </c>
      <c r="H1083" s="12" t="n">
        <v>2</v>
      </c>
      <c r="I1083" s="56" t="n">
        <v>1858.5</v>
      </c>
      <c r="J1083" s="56" t="n">
        <v>1387.1</v>
      </c>
      <c r="K1083" s="56" t="n">
        <v>471.4</v>
      </c>
      <c r="L1083" s="55" t="n">
        <v>77</v>
      </c>
      <c r="M1083" s="15" t="n">
        <f aca="false" ca="false" dt2D="false" dtr="false" t="normal">SUM(N1083:S1083)</f>
        <v>21887833.275</v>
      </c>
      <c r="N1083" s="15" t="n"/>
      <c r="O1083" s="15" t="n"/>
      <c r="P1083" s="15" t="n"/>
      <c r="Q1083" s="15" t="n">
        <v>355299.78</v>
      </c>
      <c r="R1083" s="15" t="n"/>
      <c r="S1083" s="15" t="n">
        <f aca="false" ca="false" dt2D="false" dtr="false" t="normal">'Приложение 2'!E1083-'Приложение 1'!Q1083</f>
        <v>21532533.494999997</v>
      </c>
      <c r="T1083" s="176" t="n"/>
      <c r="U1083" s="176" t="n"/>
      <c r="V1083" s="177" t="n">
        <v>48.27</v>
      </c>
      <c r="W1083" s="131" t="n">
        <v>38.62</v>
      </c>
      <c r="X1083" s="131" t="n">
        <v>32.18</v>
      </c>
      <c r="Y1083" s="131" t="n"/>
      <c r="Z1083" s="131" t="n"/>
      <c r="AA1083" s="178" t="n">
        <v>2026</v>
      </c>
      <c r="AB1083" s="4" t="n"/>
      <c r="AC1083" s="4" t="n"/>
    </row>
    <row customHeight="true" ht="15" outlineLevel="0" r="1084">
      <c r="A1084" s="8" t="n">
        <f aca="false" ca="false" dt2D="false" dtr="false" t="normal">A1083+1</f>
        <v>165</v>
      </c>
      <c r="B1084" s="8" t="s">
        <v>192</v>
      </c>
      <c r="C1084" s="106" t="s">
        <v>114</v>
      </c>
      <c r="D1084" s="8" t="s">
        <v>727</v>
      </c>
      <c r="E1084" s="56" t="s">
        <v>228</v>
      </c>
      <c r="F1084" s="12" t="s">
        <v>5</v>
      </c>
      <c r="G1084" s="12" t="n">
        <v>4</v>
      </c>
      <c r="H1084" s="12" t="n">
        <v>4</v>
      </c>
      <c r="I1084" s="56" t="n">
        <v>2070.1</v>
      </c>
      <c r="J1084" s="56" t="n">
        <v>2070.1</v>
      </c>
      <c r="K1084" s="56" t="n">
        <v>0</v>
      </c>
      <c r="L1084" s="55" t="n">
        <v>76</v>
      </c>
      <c r="M1084" s="15" t="n">
        <f aca="false" ca="false" dt2D="false" dtr="false" t="normal">SUM(N1084:S1084)</f>
        <v>27147664.018000003</v>
      </c>
      <c r="N1084" s="15" t="n"/>
      <c r="O1084" s="15" t="n"/>
      <c r="P1084" s="15" t="n"/>
      <c r="Q1084" s="15" t="n">
        <v>315731.652</v>
      </c>
      <c r="R1084" s="15" t="n"/>
      <c r="S1084" s="15" t="n">
        <f aca="false" ca="false" dt2D="false" dtr="false" t="normal">'Приложение 2'!E1084-'Приложение 1'!Q1084</f>
        <v>26831932.366000004</v>
      </c>
      <c r="T1084" s="176" t="n"/>
      <c r="U1084" s="176" t="n"/>
      <c r="V1084" s="177" t="n">
        <v>54.01</v>
      </c>
      <c r="W1084" s="131" t="n">
        <v>43.21</v>
      </c>
      <c r="X1084" s="131" t="n">
        <v>36</v>
      </c>
      <c r="Y1084" s="131" t="n"/>
      <c r="Z1084" s="131" t="n"/>
      <c r="AA1084" s="178" t="n">
        <v>2026</v>
      </c>
      <c r="AB1084" s="4" t="n"/>
      <c r="AC1084" s="4" t="n"/>
    </row>
    <row customHeight="true" ht="15" outlineLevel="0" r="1085">
      <c r="A1085" s="8" t="n">
        <f aca="false" ca="false" dt2D="false" dtr="false" t="normal">A1084+1</f>
        <v>166</v>
      </c>
      <c r="B1085" s="8" t="s">
        <v>192</v>
      </c>
      <c r="C1085" s="106" t="s">
        <v>114</v>
      </c>
      <c r="D1085" s="8" t="s">
        <v>731</v>
      </c>
      <c r="E1085" s="56" t="s">
        <v>274</v>
      </c>
      <c r="F1085" s="12" t="s">
        <v>5</v>
      </c>
      <c r="G1085" s="12" t="n">
        <v>4</v>
      </c>
      <c r="H1085" s="12" t="n">
        <v>4</v>
      </c>
      <c r="I1085" s="56" t="n">
        <v>2073</v>
      </c>
      <c r="J1085" s="56" t="n">
        <v>2073</v>
      </c>
      <c r="K1085" s="56" t="n">
        <v>0</v>
      </c>
      <c r="L1085" s="55" t="n">
        <v>74</v>
      </c>
      <c r="M1085" s="15" t="n">
        <f aca="false" ca="false" dt2D="false" dtr="false" t="normal">SUM(N1085:S1085)</f>
        <v>32179324.109999996</v>
      </c>
      <c r="N1085" s="15" t="n"/>
      <c r="O1085" s="15" t="n"/>
      <c r="P1085" s="15" t="n"/>
      <c r="Q1085" s="15" t="n">
        <v>316173.96</v>
      </c>
      <c r="R1085" s="15" t="n"/>
      <c r="S1085" s="15" t="n">
        <f aca="false" ca="false" dt2D="false" dtr="false" t="normal">'Приложение 2'!E1085-'Приложение 1'!Q1085</f>
        <v>31863150.149999995</v>
      </c>
      <c r="T1085" s="176" t="n"/>
      <c r="U1085" s="176" t="n"/>
      <c r="V1085" s="177" t="n">
        <v>64.04</v>
      </c>
      <c r="W1085" s="131" t="n">
        <v>51.24</v>
      </c>
      <c r="X1085" s="131" t="n">
        <v>42.7</v>
      </c>
      <c r="Y1085" s="131" t="n"/>
      <c r="Z1085" s="131" t="n"/>
      <c r="AA1085" s="178" t="n">
        <v>2026</v>
      </c>
      <c r="AB1085" s="4" t="n"/>
      <c r="AC1085" s="4" t="n"/>
    </row>
    <row customHeight="true" ht="15" outlineLevel="0" r="1086">
      <c r="A1086" s="8" t="n">
        <f aca="false" ca="false" dt2D="false" dtr="false" t="normal">A1085+1</f>
        <v>167</v>
      </c>
      <c r="B1086" s="8" t="s">
        <v>192</v>
      </c>
      <c r="C1086" s="106" t="s">
        <v>114</v>
      </c>
      <c r="D1086" s="8" t="s">
        <v>732</v>
      </c>
      <c r="E1086" s="56" t="s">
        <v>349</v>
      </c>
      <c r="F1086" s="12" t="s">
        <v>5</v>
      </c>
      <c r="G1086" s="12" t="n">
        <v>4</v>
      </c>
      <c r="H1086" s="12" t="n">
        <v>4</v>
      </c>
      <c r="I1086" s="56" t="n">
        <v>2082.67</v>
      </c>
      <c r="J1086" s="56" t="n">
        <v>2027.07</v>
      </c>
      <c r="K1086" s="56" t="n">
        <v>55.6000000000001</v>
      </c>
      <c r="L1086" s="55" t="n">
        <v>71</v>
      </c>
      <c r="M1086" s="15" t="n">
        <f aca="false" ca="false" dt2D="false" dtr="false" t="normal">SUM(N1086:S1086)</f>
        <v>31572673.22569996</v>
      </c>
      <c r="N1086" s="15" t="n"/>
      <c r="O1086" s="15" t="n"/>
      <c r="P1086" s="15" t="n"/>
      <c r="Q1086" s="15" t="n">
        <v>326122.2684</v>
      </c>
      <c r="R1086" s="15" t="n"/>
      <c r="S1086" s="15" t="n">
        <f aca="false" ca="false" dt2D="false" dtr="false" t="normal">'Приложение 2'!E1086-'Приложение 1'!Q1086</f>
        <v>31246550.957299963</v>
      </c>
      <c r="T1086" s="176" t="n"/>
      <c r="U1086" s="176" t="n"/>
      <c r="V1086" s="177" t="n">
        <v>62.51</v>
      </c>
      <c r="W1086" s="131" t="n">
        <v>50.01</v>
      </c>
      <c r="X1086" s="131" t="n">
        <v>41.68</v>
      </c>
      <c r="Y1086" s="131" t="n"/>
      <c r="Z1086" s="131" t="n"/>
      <c r="AA1086" s="178" t="n">
        <v>2026</v>
      </c>
      <c r="AB1086" s="4" t="n"/>
      <c r="AC1086" s="4" t="n"/>
    </row>
    <row customHeight="true" ht="15" outlineLevel="0" r="1087">
      <c r="A1087" s="8" t="n">
        <f aca="false" ca="false" dt2D="false" dtr="false" t="normal">A1086+1</f>
        <v>168</v>
      </c>
      <c r="B1087" s="8" t="s">
        <v>192</v>
      </c>
      <c r="C1087" s="106" t="s">
        <v>114</v>
      </c>
      <c r="D1087" s="106" t="s">
        <v>442</v>
      </c>
      <c r="E1087" s="55" t="s">
        <v>53</v>
      </c>
      <c r="F1087" s="12" t="s">
        <v>5</v>
      </c>
      <c r="G1087" s="12" t="n">
        <v>5</v>
      </c>
      <c r="H1087" s="12" t="n">
        <v>6</v>
      </c>
      <c r="I1087" s="12" t="n">
        <v>4621.34</v>
      </c>
      <c r="J1087" s="12" t="n">
        <v>4621.34</v>
      </c>
      <c r="K1087" s="56" t="n">
        <v>0</v>
      </c>
      <c r="L1087" s="55" t="n">
        <v>157</v>
      </c>
      <c r="M1087" s="15" t="n">
        <f aca="false" ca="false" dt2D="false" dtr="false" t="normal">SUM(N1087:S1087)</f>
        <v>39027723.06</v>
      </c>
      <c r="N1087" s="15" t="n"/>
      <c r="O1087" s="15" t="n"/>
      <c r="P1087" s="15" t="n"/>
      <c r="Q1087" s="15" t="n">
        <v>704846.78</v>
      </c>
      <c r="R1087" s="15" t="n"/>
      <c r="S1087" s="15" t="n">
        <v>38322876.28</v>
      </c>
      <c r="T1087" s="176" t="n"/>
      <c r="U1087" s="176" t="n"/>
      <c r="V1087" s="177" t="n">
        <v>34.55</v>
      </c>
      <c r="W1087" s="131" t="n">
        <v>27.64</v>
      </c>
      <c r="X1087" s="131" t="n">
        <v>23.03</v>
      </c>
      <c r="Y1087" s="131" t="n"/>
      <c r="Z1087" s="131" t="n"/>
      <c r="AA1087" s="178" t="n">
        <v>2025</v>
      </c>
      <c r="AB1087" s="4" t="n"/>
      <c r="AC1087" s="4" t="n"/>
    </row>
    <row customHeight="true" ht="15" outlineLevel="0" r="1088">
      <c r="A1088" s="8" t="n">
        <f aca="false" ca="false" dt2D="false" dtr="false" t="normal">A1087+1</f>
        <v>169</v>
      </c>
      <c r="B1088" s="8" t="s">
        <v>192</v>
      </c>
      <c r="C1088" s="106" t="s">
        <v>114</v>
      </c>
      <c r="D1088" s="106" t="s">
        <v>116</v>
      </c>
      <c r="E1088" s="56" t="s">
        <v>117</v>
      </c>
      <c r="F1088" s="12" t="s">
        <v>5</v>
      </c>
      <c r="G1088" s="12" t="n">
        <v>5</v>
      </c>
      <c r="H1088" s="12" t="n">
        <v>8</v>
      </c>
      <c r="I1088" s="12" t="n">
        <v>6029.9</v>
      </c>
      <c r="J1088" s="12" t="n">
        <v>5880</v>
      </c>
      <c r="K1088" s="56" t="n">
        <v>149.9</v>
      </c>
      <c r="L1088" s="55" t="n">
        <v>198</v>
      </c>
      <c r="M1088" s="15" t="n">
        <f aca="false" ca="false" dt2D="false" dtr="false" t="normal">SUM(N1088:S1088)</f>
        <v>34172468.383</v>
      </c>
      <c r="N1088" s="15" t="n"/>
      <c r="O1088" s="15" t="n"/>
      <c r="P1088" s="15" t="n"/>
      <c r="Q1088" s="15" t="n">
        <v>942525.108</v>
      </c>
      <c r="R1088" s="15" t="n"/>
      <c r="S1088" s="15" t="n">
        <f aca="false" ca="false" dt2D="false" dtr="false" t="normal">'Приложение 2'!E1088-'Приложение 1'!Q1088</f>
        <v>33229943.275000002</v>
      </c>
      <c r="T1088" s="176" t="n"/>
      <c r="U1088" s="176" t="n"/>
      <c r="V1088" s="177" t="n">
        <v>22.96</v>
      </c>
      <c r="W1088" s="131" t="n">
        <v>18.37</v>
      </c>
      <c r="X1088" s="131" t="n">
        <v>15.31</v>
      </c>
      <c r="Y1088" s="131" t="n"/>
      <c r="Z1088" s="131" t="n"/>
      <c r="AA1088" s="178" t="n">
        <v>2027</v>
      </c>
      <c r="AB1088" s="4" t="n"/>
      <c r="AC1088" s="4" t="n"/>
    </row>
    <row customHeight="true" ht="15" outlineLevel="0" r="1089">
      <c r="A1089" s="8" t="n">
        <f aca="false" ca="false" dt2D="false" dtr="false" t="normal">A1088+1</f>
        <v>170</v>
      </c>
      <c r="B1089" s="8" t="s">
        <v>192</v>
      </c>
      <c r="C1089" s="106" t="s">
        <v>114</v>
      </c>
      <c r="D1089" s="8" t="s">
        <v>733</v>
      </c>
      <c r="E1089" s="56" t="s">
        <v>99</v>
      </c>
      <c r="F1089" s="12" t="s">
        <v>5</v>
      </c>
      <c r="G1089" s="12" t="n">
        <v>2</v>
      </c>
      <c r="H1089" s="12" t="n">
        <v>2</v>
      </c>
      <c r="I1089" s="56" t="n">
        <v>579.8</v>
      </c>
      <c r="J1089" s="56" t="n">
        <v>579.8</v>
      </c>
      <c r="K1089" s="56" t="n">
        <v>0</v>
      </c>
      <c r="L1089" s="55" t="n">
        <v>28</v>
      </c>
      <c r="M1089" s="15" t="n">
        <f aca="false" ca="false" dt2D="false" dtr="false" t="normal">SUM(N1089:S1089)</f>
        <v>647228.7293193748</v>
      </c>
      <c r="N1089" s="15" t="n"/>
      <c r="O1089" s="15" t="n"/>
      <c r="P1089" s="15" t="n"/>
      <c r="Q1089" s="15" t="n">
        <v>88431.096</v>
      </c>
      <c r="R1089" s="15" t="n"/>
      <c r="S1089" s="15" t="n">
        <f aca="false" ca="false" dt2D="false" dtr="false" t="normal">'Приложение 2'!E1089-'Приложение 1'!Q1089</f>
        <v>558797.6333193748</v>
      </c>
      <c r="T1089" s="176" t="n"/>
      <c r="U1089" s="176" t="n"/>
      <c r="V1089" s="177" t="n">
        <v>4.02</v>
      </c>
      <c r="W1089" s="131" t="n">
        <v>3.21</v>
      </c>
      <c r="X1089" s="131" t="n">
        <v>2.68</v>
      </c>
      <c r="Y1089" s="131" t="n"/>
      <c r="Z1089" s="131" t="n"/>
      <c r="AA1089" s="178" t="n">
        <v>2026</v>
      </c>
      <c r="AB1089" s="4" t="n"/>
      <c r="AC1089" s="4" t="n"/>
    </row>
    <row customHeight="true" ht="15" outlineLevel="0" r="1090">
      <c r="A1090" s="8" t="n">
        <f aca="false" ca="false" dt2D="false" dtr="false" t="normal">A1089+1</f>
        <v>171</v>
      </c>
      <c r="B1090" s="8" t="s">
        <v>192</v>
      </c>
      <c r="C1090" s="106" t="s">
        <v>114</v>
      </c>
      <c r="D1090" s="106" t="s">
        <v>778</v>
      </c>
      <c r="E1090" s="55" t="s">
        <v>64</v>
      </c>
      <c r="F1090" s="12" t="s">
        <v>5</v>
      </c>
      <c r="G1090" s="12" t="n">
        <v>3</v>
      </c>
      <c r="H1090" s="12" t="n">
        <v>1</v>
      </c>
      <c r="I1090" s="12" t="n">
        <v>942.47</v>
      </c>
      <c r="J1090" s="12" t="n">
        <v>942.47</v>
      </c>
      <c r="K1090" s="56" t="n">
        <v>0</v>
      </c>
      <c r="L1090" s="55" t="n">
        <v>33</v>
      </c>
      <c r="M1090" s="15" t="n">
        <f aca="false" ca="false" dt2D="false" dtr="false" t="normal">SUM(N1090:S1090)</f>
        <v>14916294.19</v>
      </c>
      <c r="N1090" s="15" t="n"/>
      <c r="O1090" s="15" t="n"/>
      <c r="P1090" s="15" t="n"/>
      <c r="Q1090" s="15" t="n"/>
      <c r="R1090" s="15" t="n"/>
      <c r="S1090" s="15" t="n">
        <v>14916294.19</v>
      </c>
      <c r="T1090" s="176" t="n"/>
      <c r="U1090" s="176" t="n"/>
      <c r="V1090" s="177" t="n">
        <v>65.95</v>
      </c>
      <c r="W1090" s="131" t="n">
        <v>52.76</v>
      </c>
      <c r="X1090" s="131" t="n">
        <v>43.96</v>
      </c>
      <c r="Y1090" s="131" t="n"/>
      <c r="Z1090" s="131" t="n"/>
      <c r="AA1090" s="178" t="n">
        <v>2025</v>
      </c>
      <c r="AB1090" s="4" t="n"/>
      <c r="AC1090" s="4" t="n"/>
    </row>
    <row customHeight="true" ht="15" outlineLevel="0" r="1091">
      <c r="A1091" s="8" t="n">
        <f aca="false" ca="false" dt2D="false" dtr="false" t="normal">A1090+1</f>
        <v>172</v>
      </c>
      <c r="B1091" s="8" t="s">
        <v>192</v>
      </c>
      <c r="C1091" s="106" t="s">
        <v>114</v>
      </c>
      <c r="D1091" s="106" t="s">
        <v>779</v>
      </c>
      <c r="E1091" s="55" t="s">
        <v>157</v>
      </c>
      <c r="F1091" s="12" t="s">
        <v>5</v>
      </c>
      <c r="G1091" s="12" t="n">
        <v>5</v>
      </c>
      <c r="H1091" s="12" t="n">
        <v>4</v>
      </c>
      <c r="I1091" s="12" t="n">
        <v>3122.81</v>
      </c>
      <c r="J1091" s="12" t="n">
        <v>3064.81</v>
      </c>
      <c r="K1091" s="56" t="n">
        <v>58</v>
      </c>
      <c r="L1091" s="55" t="n">
        <v>131</v>
      </c>
      <c r="M1091" s="15" t="n">
        <f aca="false" ca="false" dt2D="false" dtr="false" t="normal">SUM(N1091:S1091)</f>
        <v>23075326.37</v>
      </c>
      <c r="N1091" s="15" t="n"/>
      <c r="O1091" s="15" t="n"/>
      <c r="P1091" s="15" t="n"/>
      <c r="Q1091" s="15" t="n"/>
      <c r="R1091" s="15" t="n"/>
      <c r="S1091" s="15" t="n">
        <v>23075326.37</v>
      </c>
      <c r="T1091" s="176" t="n"/>
      <c r="U1091" s="176" t="n"/>
      <c r="V1091" s="177" t="n">
        <v>30.79</v>
      </c>
      <c r="W1091" s="131" t="n">
        <v>24.63</v>
      </c>
      <c r="X1091" s="131" t="n">
        <v>20.53</v>
      </c>
      <c r="Y1091" s="131" t="n"/>
      <c r="Z1091" s="131" t="n"/>
      <c r="AA1091" s="178" t="n">
        <v>2025</v>
      </c>
      <c r="AB1091" s="4" t="n"/>
      <c r="AC1091" s="4" t="n"/>
    </row>
    <row customHeight="true" ht="15" outlineLevel="0" r="1092">
      <c r="A1092" s="8" t="n">
        <f aca="false" ca="false" dt2D="false" dtr="false" t="normal">A1091+1</f>
        <v>173</v>
      </c>
      <c r="B1092" s="8" t="s">
        <v>192</v>
      </c>
      <c r="C1092" s="106" t="s">
        <v>114</v>
      </c>
      <c r="D1092" s="106" t="s">
        <v>126</v>
      </c>
      <c r="E1092" s="56" t="s">
        <v>127</v>
      </c>
      <c r="F1092" s="12" t="s">
        <v>5</v>
      </c>
      <c r="G1092" s="12" t="n">
        <v>5</v>
      </c>
      <c r="H1092" s="12" t="n">
        <v>3</v>
      </c>
      <c r="I1092" s="12" t="n">
        <v>4860.8</v>
      </c>
      <c r="J1092" s="12" t="n">
        <v>4313.1</v>
      </c>
      <c r="K1092" s="56" t="n">
        <v>547.7</v>
      </c>
      <c r="L1092" s="55" t="n">
        <v>144</v>
      </c>
      <c r="M1092" s="15" t="n">
        <f aca="false" ca="false" dt2D="false" dtr="false" t="normal">SUM(N1092:S1092)</f>
        <v>23115680.224000003</v>
      </c>
      <c r="N1092" s="15" t="n"/>
      <c r="O1092" s="15" t="n"/>
      <c r="P1092" s="15" t="n"/>
      <c r="Q1092" s="15" t="n">
        <v>824838.696</v>
      </c>
      <c r="R1092" s="15" t="n"/>
      <c r="S1092" s="15" t="n">
        <f aca="false" ca="false" dt2D="false" dtr="false" t="normal">'Приложение 2'!E1092-'Приложение 1'!Q1092</f>
        <v>22290841.528000005</v>
      </c>
      <c r="T1092" s="176" t="n"/>
      <c r="U1092" s="176" t="n"/>
      <c r="V1092" s="177" t="n">
        <v>19.11</v>
      </c>
      <c r="W1092" s="131" t="n">
        <v>15.29</v>
      </c>
      <c r="X1092" s="131" t="n">
        <v>12.74</v>
      </c>
      <c r="Y1092" s="131" t="n"/>
      <c r="Z1092" s="131" t="n"/>
      <c r="AA1092" s="178" t="n">
        <v>2027</v>
      </c>
      <c r="AB1092" s="4" t="n"/>
      <c r="AC1092" s="4" t="n"/>
    </row>
    <row customHeight="true" ht="15" outlineLevel="0" r="1093">
      <c r="A1093" s="8" t="n">
        <f aca="false" ca="false" dt2D="false" dtr="false" t="normal">A1092+1</f>
        <v>174</v>
      </c>
      <c r="B1093" s="8" t="s">
        <v>192</v>
      </c>
      <c r="C1093" s="106" t="s">
        <v>114</v>
      </c>
      <c r="D1093" s="8" t="s">
        <v>737</v>
      </c>
      <c r="E1093" s="56" t="s">
        <v>396</v>
      </c>
      <c r="F1093" s="12" t="s">
        <v>5</v>
      </c>
      <c r="G1093" s="12" t="n">
        <v>2</v>
      </c>
      <c r="H1093" s="12" t="n">
        <v>2</v>
      </c>
      <c r="I1093" s="56" t="n">
        <v>1159.7</v>
      </c>
      <c r="J1093" s="56" t="n">
        <v>834.7</v>
      </c>
      <c r="K1093" s="56" t="n">
        <v>325</v>
      </c>
      <c r="L1093" s="55" t="n">
        <v>43</v>
      </c>
      <c r="M1093" s="15" t="n">
        <f aca="false" ca="false" dt2D="false" dtr="false" t="normal">SUM(N1093:S1093)</f>
        <v>4423157.622668164</v>
      </c>
      <c r="N1093" s="15" t="n"/>
      <c r="O1093" s="15" t="n"/>
      <c r="P1093" s="15" t="n"/>
      <c r="Q1093" s="15" t="n">
        <v>226407.444</v>
      </c>
      <c r="R1093" s="15" t="n"/>
      <c r="S1093" s="15" t="n">
        <f aca="false" ca="false" dt2D="false" dtr="false" t="normal">'Приложение 2'!E1093-'Приложение 1'!Q1093</f>
        <v>4196750.178668164</v>
      </c>
      <c r="T1093" s="176" t="n"/>
      <c r="U1093" s="176" t="n"/>
      <c r="V1093" s="177" t="n">
        <v>15.08</v>
      </c>
      <c r="W1093" s="131" t="n">
        <v>12.06</v>
      </c>
      <c r="X1093" s="131" t="n">
        <v>10.05</v>
      </c>
      <c r="Y1093" s="131" t="n"/>
      <c r="Z1093" s="131" t="n"/>
      <c r="AA1093" s="178" t="n">
        <v>2026</v>
      </c>
      <c r="AB1093" s="4" t="n"/>
      <c r="AC1093" s="4" t="n"/>
    </row>
    <row customHeight="true" ht="15" outlineLevel="0" r="1094">
      <c r="A1094" s="8" t="n">
        <f aca="false" ca="false" dt2D="false" dtr="false" t="normal">A1093+1</f>
        <v>175</v>
      </c>
      <c r="B1094" s="8" t="s">
        <v>192</v>
      </c>
      <c r="C1094" s="106" t="s">
        <v>214</v>
      </c>
      <c r="D1094" s="8" t="s">
        <v>220</v>
      </c>
      <c r="E1094" s="56" t="s">
        <v>152</v>
      </c>
      <c r="F1094" s="12" t="s">
        <v>5</v>
      </c>
      <c r="G1094" s="12" t="n">
        <v>5</v>
      </c>
      <c r="H1094" s="12" t="n">
        <v>4</v>
      </c>
      <c r="I1094" s="56" t="n">
        <v>2555.4</v>
      </c>
      <c r="J1094" s="56" t="n">
        <v>2468.5</v>
      </c>
      <c r="K1094" s="56" t="n">
        <v>86.9000000000001</v>
      </c>
      <c r="L1094" s="55" t="n">
        <v>97</v>
      </c>
      <c r="M1094" s="15" t="n">
        <f aca="false" ca="false" dt2D="false" dtr="false" t="normal">SUM(N1094:S1094)</f>
        <v>28662502.22151383</v>
      </c>
      <c r="N1094" s="15" t="n"/>
      <c r="O1094" s="15" t="n"/>
      <c r="P1094" s="15" t="n"/>
      <c r="Q1094" s="15" t="n">
        <v>402993.168</v>
      </c>
      <c r="R1094" s="15" t="n"/>
      <c r="S1094" s="15" t="n">
        <f aca="false" ca="false" dt2D="false" dtr="false" t="normal">'Приложение 2'!E1094-'Приложение 1'!Q1094</f>
        <v>28259509.05351383</v>
      </c>
      <c r="T1094" s="176" t="n"/>
      <c r="U1094" s="176" t="n"/>
      <c r="V1094" s="177" t="n">
        <v>46.08</v>
      </c>
      <c r="W1094" s="131" t="n">
        <v>36.86</v>
      </c>
      <c r="X1094" s="131" t="n">
        <v>30.72</v>
      </c>
      <c r="Y1094" s="131" t="n"/>
      <c r="Z1094" s="131" t="n"/>
      <c r="AA1094" s="178" t="n">
        <v>2027</v>
      </c>
      <c r="AB1094" s="4" t="n"/>
      <c r="AC1094" s="4" t="n"/>
    </row>
    <row customHeight="true" ht="15" outlineLevel="0" r="1095">
      <c r="A1095" s="8" t="n">
        <f aca="false" ca="false" dt2D="false" dtr="false" t="normal">A1094+1</f>
        <v>176</v>
      </c>
      <c r="B1095" s="8" t="n">
        <f aca="false" ca="false" dt2D="false" dtr="false" t="normal">B1078+1</f>
        <v>42</v>
      </c>
      <c r="C1095" s="106" t="s">
        <v>214</v>
      </c>
      <c r="D1095" s="8" t="s">
        <v>782</v>
      </c>
      <c r="E1095" s="55" t="s">
        <v>166</v>
      </c>
      <c r="F1095" s="12" t="s">
        <v>5</v>
      </c>
      <c r="G1095" s="12" t="n">
        <v>2</v>
      </c>
      <c r="H1095" s="12" t="n">
        <v>2</v>
      </c>
      <c r="I1095" s="56" t="n">
        <v>984.4</v>
      </c>
      <c r="J1095" s="56" t="n">
        <v>984.4</v>
      </c>
      <c r="K1095" s="56" t="n">
        <v>0</v>
      </c>
      <c r="L1095" s="55" t="n">
        <v>43</v>
      </c>
      <c r="M1095" s="15" t="n">
        <f aca="false" ca="false" dt2D="false" dtr="false" t="normal">SUM(N1095:S1095)</f>
        <v>9171665.18524848</v>
      </c>
      <c r="N1095" s="15" t="n"/>
      <c r="O1095" s="15" t="n"/>
      <c r="P1095" s="15" t="n"/>
      <c r="Q1095" s="15" t="n"/>
      <c r="R1095" s="15" t="n"/>
      <c r="S1095" s="15" t="n">
        <f aca="false" ca="false" dt2D="false" dtr="false" t="normal">'Приложение 2'!E1095</f>
        <v>9171665.18524848</v>
      </c>
      <c r="T1095" s="176" t="n"/>
      <c r="U1095" s="176" t="n"/>
      <c r="V1095" s="177" t="n">
        <v>38.82</v>
      </c>
      <c r="W1095" s="131" t="n">
        <v>31.06</v>
      </c>
      <c r="X1095" s="131" t="n">
        <v>25.88</v>
      </c>
      <c r="Y1095" s="131" t="n"/>
      <c r="Z1095" s="131" t="n"/>
      <c r="AA1095" s="178" t="n">
        <v>2025</v>
      </c>
      <c r="AB1095" s="4" t="s">
        <v>783</v>
      </c>
      <c r="AC1095" s="4" t="n"/>
    </row>
    <row customHeight="true" ht="15" outlineLevel="0" r="1096">
      <c r="A1096" s="8" t="n">
        <f aca="false" ca="false" dt2D="false" dtr="false" t="normal">A1095+1</f>
        <v>177</v>
      </c>
      <c r="B1096" s="8" t="s">
        <v>192</v>
      </c>
      <c r="C1096" s="106" t="s">
        <v>214</v>
      </c>
      <c r="D1096" s="8" t="s">
        <v>226</v>
      </c>
      <c r="E1096" s="55" t="s">
        <v>94</v>
      </c>
      <c r="F1096" s="12" t="s">
        <v>5</v>
      </c>
      <c r="G1096" s="12" t="n">
        <v>4</v>
      </c>
      <c r="H1096" s="12" t="n">
        <v>4</v>
      </c>
      <c r="I1096" s="56" t="n">
        <v>3437.1</v>
      </c>
      <c r="J1096" s="56" t="n">
        <v>3437.1</v>
      </c>
      <c r="K1096" s="56" t="n">
        <v>0</v>
      </c>
      <c r="L1096" s="55" t="n">
        <v>147</v>
      </c>
      <c r="M1096" s="15" t="n">
        <f aca="false" ca="false" dt2D="false" dtr="false" t="normal">SUM(N1096:S1096)</f>
        <v>58546090.93</v>
      </c>
      <c r="N1096" s="15" t="n"/>
      <c r="O1096" s="15" t="n"/>
      <c r="P1096" s="15" t="n"/>
      <c r="Q1096" s="15" t="n"/>
      <c r="R1096" s="15" t="n"/>
      <c r="S1096" s="15" t="n">
        <v>58546090.93</v>
      </c>
      <c r="T1096" s="176" t="n"/>
      <c r="U1096" s="176" t="n"/>
      <c r="V1096" s="177" t="n">
        <v>70.97</v>
      </c>
      <c r="W1096" s="131" t="n">
        <v>56.78</v>
      </c>
      <c r="X1096" s="131" t="n">
        <v>47.32</v>
      </c>
      <c r="Y1096" s="131" t="n"/>
      <c r="Z1096" s="131" t="n"/>
      <c r="AA1096" s="178" t="n">
        <v>2025</v>
      </c>
      <c r="AB1096" s="4" t="n"/>
      <c r="AC1096" s="4" t="n"/>
    </row>
    <row customHeight="true" ht="15" outlineLevel="0" r="1097">
      <c r="A1097" s="8" t="n">
        <f aca="false" ca="false" dt2D="false" dtr="false" t="normal">A1096+1</f>
        <v>178</v>
      </c>
      <c r="B1097" s="8" t="s">
        <v>192</v>
      </c>
      <c r="C1097" s="106" t="s">
        <v>214</v>
      </c>
      <c r="D1097" s="8" t="s">
        <v>229</v>
      </c>
      <c r="E1097" s="55" t="s">
        <v>166</v>
      </c>
      <c r="F1097" s="12" t="s">
        <v>5</v>
      </c>
      <c r="G1097" s="12" t="n">
        <v>5</v>
      </c>
      <c r="H1097" s="12" t="n">
        <v>4</v>
      </c>
      <c r="I1097" s="56" t="n">
        <v>4328.9</v>
      </c>
      <c r="J1097" s="56" t="n">
        <v>4328.9</v>
      </c>
      <c r="K1097" s="56" t="n">
        <v>0</v>
      </c>
      <c r="L1097" s="55" t="n">
        <v>159</v>
      </c>
      <c r="M1097" s="15" t="n">
        <f aca="false" ca="false" dt2D="false" dtr="false" t="normal">SUM(N1097:S1097)</f>
        <v>53928451.58</v>
      </c>
      <c r="N1097" s="15" t="n"/>
      <c r="O1097" s="15" t="n"/>
      <c r="P1097" s="15" t="n"/>
      <c r="Q1097" s="15" t="n"/>
      <c r="R1097" s="15" t="n"/>
      <c r="S1097" s="15" t="n">
        <v>53928451.58</v>
      </c>
      <c r="T1097" s="176" t="n"/>
      <c r="U1097" s="176" t="n"/>
      <c r="V1097" s="177" t="n">
        <v>51.91</v>
      </c>
      <c r="W1097" s="131" t="n">
        <v>41.53</v>
      </c>
      <c r="X1097" s="131" t="n">
        <v>34.6</v>
      </c>
      <c r="Y1097" s="131" t="n"/>
      <c r="Z1097" s="131" t="n"/>
      <c r="AA1097" s="178" t="n">
        <v>2025</v>
      </c>
      <c r="AB1097" s="4" t="n"/>
      <c r="AC1097" s="4" t="n"/>
    </row>
    <row customHeight="true" ht="15" outlineLevel="0" r="1098">
      <c r="A1098" s="8" t="n">
        <f aca="false" ca="false" dt2D="false" dtr="false" t="normal">A1097+1</f>
        <v>179</v>
      </c>
      <c r="B1098" s="8" t="s">
        <v>192</v>
      </c>
      <c r="C1098" s="106" t="s">
        <v>214</v>
      </c>
      <c r="D1098" s="8" t="s">
        <v>785</v>
      </c>
      <c r="E1098" s="56" t="s">
        <v>170</v>
      </c>
      <c r="F1098" s="12" t="s">
        <v>5</v>
      </c>
      <c r="G1098" s="12" t="n">
        <v>2</v>
      </c>
      <c r="H1098" s="12" t="n">
        <v>2</v>
      </c>
      <c r="I1098" s="56" t="n">
        <v>635.1</v>
      </c>
      <c r="J1098" s="56" t="n">
        <v>635.1</v>
      </c>
      <c r="K1098" s="56" t="n">
        <v>0</v>
      </c>
      <c r="L1098" s="55" t="n">
        <v>33</v>
      </c>
      <c r="M1098" s="15" t="n">
        <f aca="false" ca="false" dt2D="false" dtr="false" t="normal">SUM(N1098:S1098)</f>
        <v>6287897.47308092</v>
      </c>
      <c r="N1098" s="15" t="n"/>
      <c r="O1098" s="15" t="n"/>
      <c r="P1098" s="15" t="n"/>
      <c r="Q1098" s="15" t="n">
        <v>96865.452</v>
      </c>
      <c r="R1098" s="15" t="n"/>
      <c r="S1098" s="15" t="n">
        <f aca="false" ca="false" dt2D="false" dtr="false" t="normal">'Приложение 2'!E1098-'Приложение 1'!Q1098</f>
        <v>6191032.0210809205</v>
      </c>
      <c r="T1098" s="176" t="n"/>
      <c r="U1098" s="176" t="n"/>
      <c r="V1098" s="177" t="n">
        <v>40.62</v>
      </c>
      <c r="W1098" s="131" t="n">
        <v>32.49</v>
      </c>
      <c r="X1098" s="131" t="n">
        <v>27.08</v>
      </c>
      <c r="Y1098" s="131" t="n"/>
      <c r="Z1098" s="131" t="n"/>
      <c r="AA1098" s="178" t="n">
        <v>2026</v>
      </c>
      <c r="AB1098" s="4" t="n"/>
      <c r="AC1098" s="4" t="n"/>
    </row>
    <row customHeight="true" ht="15" outlineLevel="0" r="1099">
      <c r="A1099" s="8" t="n">
        <f aca="false" ca="false" dt2D="false" dtr="false" t="normal">A1098+1</f>
        <v>180</v>
      </c>
      <c r="B1099" s="8" t="s">
        <v>192</v>
      </c>
      <c r="C1099" s="106" t="s">
        <v>214</v>
      </c>
      <c r="D1099" s="8" t="s">
        <v>786</v>
      </c>
      <c r="E1099" s="56" t="s">
        <v>178</v>
      </c>
      <c r="F1099" s="12" t="s">
        <v>5</v>
      </c>
      <c r="G1099" s="12" t="n">
        <v>2</v>
      </c>
      <c r="H1099" s="12" t="n">
        <v>3</v>
      </c>
      <c r="I1099" s="56" t="n">
        <v>853.6</v>
      </c>
      <c r="J1099" s="56" t="n">
        <v>853.6</v>
      </c>
      <c r="K1099" s="56" t="n">
        <v>0</v>
      </c>
      <c r="L1099" s="55" t="n">
        <v>40</v>
      </c>
      <c r="M1099" s="15" t="n">
        <f aca="false" ca="false" dt2D="false" dtr="false" t="normal">SUM(N1099:S1099)</f>
        <v>28553019.171307564</v>
      </c>
      <c r="N1099" s="15" t="n"/>
      <c r="O1099" s="15" t="n"/>
      <c r="P1099" s="15" t="n"/>
      <c r="Q1099" s="15" t="n">
        <v>130191.072</v>
      </c>
      <c r="R1099" s="15" t="n"/>
      <c r="S1099" s="15" t="n">
        <f aca="false" ca="false" dt2D="false" dtr="false" t="normal">'Приложение 2'!E1099-'Приложение 1'!Q1099</f>
        <v>28422828.099307563</v>
      </c>
      <c r="T1099" s="176" t="n"/>
      <c r="U1099" s="176" t="n"/>
      <c r="V1099" s="177" t="n">
        <v>138.74</v>
      </c>
      <c r="W1099" s="131" t="n">
        <v>110.99</v>
      </c>
      <c r="X1099" s="131" t="n">
        <v>92.49</v>
      </c>
      <c r="Y1099" s="131" t="n"/>
      <c r="Z1099" s="131" t="n"/>
      <c r="AA1099" s="178" t="n">
        <v>2026</v>
      </c>
      <c r="AB1099" s="4" t="n"/>
      <c r="AC1099" s="4" t="n"/>
    </row>
    <row customHeight="true" ht="15" outlineLevel="0" r="1100">
      <c r="A1100" s="8" t="n">
        <f aca="false" ca="false" dt2D="false" dtr="false" t="normal">A1099+1</f>
        <v>181</v>
      </c>
      <c r="B1100" s="8" t="s">
        <v>192</v>
      </c>
      <c r="C1100" s="106" t="s">
        <v>214</v>
      </c>
      <c r="D1100" s="8" t="s">
        <v>787</v>
      </c>
      <c r="E1100" s="56" t="s">
        <v>64</v>
      </c>
      <c r="F1100" s="12" t="s">
        <v>5</v>
      </c>
      <c r="G1100" s="12" t="n">
        <v>2</v>
      </c>
      <c r="H1100" s="12" t="n">
        <v>3</v>
      </c>
      <c r="I1100" s="56" t="n">
        <v>918.6</v>
      </c>
      <c r="J1100" s="56" t="n">
        <v>918.6</v>
      </c>
      <c r="K1100" s="56" t="n">
        <v>0</v>
      </c>
      <c r="L1100" s="55" t="n">
        <v>34</v>
      </c>
      <c r="M1100" s="15" t="n">
        <f aca="false" ca="false" dt2D="false" dtr="false" t="normal">SUM(N1100:S1100)</f>
        <v>30727276.723012086</v>
      </c>
      <c r="N1100" s="15" t="n"/>
      <c r="O1100" s="15" t="n"/>
      <c r="P1100" s="15" t="n"/>
      <c r="Q1100" s="15" t="n">
        <v>140104.872</v>
      </c>
      <c r="R1100" s="15" t="n"/>
      <c r="S1100" s="15" t="n">
        <f aca="false" ca="false" dt2D="false" dtr="false" t="normal">'Приложение 2'!E1100-'Приложение 1'!Q1100</f>
        <v>30587171.851012085</v>
      </c>
      <c r="T1100" s="176" t="n"/>
      <c r="U1100" s="176" t="n"/>
      <c r="V1100" s="177" t="n">
        <v>138.74</v>
      </c>
      <c r="W1100" s="131" t="n">
        <v>110.99</v>
      </c>
      <c r="X1100" s="131" t="n">
        <v>92.49</v>
      </c>
      <c r="Y1100" s="131" t="n"/>
      <c r="Z1100" s="131" t="n"/>
      <c r="AA1100" s="178" t="n">
        <v>2026</v>
      </c>
      <c r="AB1100" s="4" t="n"/>
      <c r="AC1100" s="4" t="n"/>
    </row>
    <row customHeight="true" ht="15" outlineLevel="0" r="1101">
      <c r="A1101" s="8" t="n">
        <f aca="false" ca="false" dt2D="false" dtr="false" t="normal">A1100+1</f>
        <v>182</v>
      </c>
      <c r="B1101" s="8" t="s">
        <v>192</v>
      </c>
      <c r="C1101" s="106" t="s">
        <v>214</v>
      </c>
      <c r="D1101" s="8" t="s">
        <v>789</v>
      </c>
      <c r="E1101" s="56" t="s">
        <v>216</v>
      </c>
      <c r="F1101" s="12" t="s">
        <v>5</v>
      </c>
      <c r="G1101" s="12" t="n">
        <v>2</v>
      </c>
      <c r="H1101" s="12" t="n">
        <v>2</v>
      </c>
      <c r="I1101" s="56" t="n">
        <v>610.4</v>
      </c>
      <c r="J1101" s="56" t="n">
        <v>610.4</v>
      </c>
      <c r="K1101" s="56" t="n">
        <v>0</v>
      </c>
      <c r="L1101" s="55" t="n">
        <v>32</v>
      </c>
      <c r="M1101" s="15" t="n">
        <f aca="false" ca="false" dt2D="false" dtr="false" t="normal">SUM(N1101:S1101)</f>
        <v>20417950.916314583</v>
      </c>
      <c r="N1101" s="15" t="n"/>
      <c r="O1101" s="15" t="n"/>
      <c r="P1101" s="15" t="n"/>
      <c r="Q1101" s="15" t="n">
        <v>93098.208</v>
      </c>
      <c r="R1101" s="15" t="n"/>
      <c r="S1101" s="15" t="n">
        <f aca="false" ca="false" dt2D="false" dtr="false" t="normal">'Приложение 2'!E1101-'Приложение 1'!Q1101</f>
        <v>20324852.708314583</v>
      </c>
      <c r="T1101" s="176" t="n"/>
      <c r="U1101" s="176" t="n"/>
      <c r="V1101" s="177" t="n">
        <v>138.74</v>
      </c>
      <c r="W1101" s="131" t="n">
        <v>110.99</v>
      </c>
      <c r="X1101" s="131" t="n">
        <v>92.49</v>
      </c>
      <c r="Y1101" s="131" t="n"/>
      <c r="Z1101" s="131" t="n"/>
      <c r="AA1101" s="178" t="n">
        <v>2026</v>
      </c>
      <c r="AB1101" s="4" t="n"/>
      <c r="AC1101" s="4" t="n"/>
    </row>
    <row customHeight="true" ht="15" outlineLevel="0" r="1102">
      <c r="A1102" s="8" t="n">
        <f aca="false" ca="false" dt2D="false" dtr="false" t="normal">A1101+1</f>
        <v>183</v>
      </c>
      <c r="B1102" s="8" t="s">
        <v>192</v>
      </c>
      <c r="C1102" s="106" t="s">
        <v>214</v>
      </c>
      <c r="D1102" s="8" t="s">
        <v>790</v>
      </c>
      <c r="E1102" s="56" t="s">
        <v>152</v>
      </c>
      <c r="F1102" s="12" t="s">
        <v>5</v>
      </c>
      <c r="G1102" s="12" t="n">
        <v>2</v>
      </c>
      <c r="H1102" s="12" t="n">
        <v>2</v>
      </c>
      <c r="I1102" s="56" t="n">
        <v>610.1</v>
      </c>
      <c r="J1102" s="56" t="n">
        <v>610.1</v>
      </c>
      <c r="K1102" s="56" t="n">
        <v>0</v>
      </c>
      <c r="L1102" s="55" t="n">
        <v>28</v>
      </c>
      <c r="M1102" s="15" t="n">
        <f aca="false" ca="false" dt2D="false" dtr="false" t="normal">SUM(N1102:S1102)</f>
        <v>20407915.881460574</v>
      </c>
      <c r="N1102" s="15" t="n"/>
      <c r="O1102" s="15" t="n"/>
      <c r="P1102" s="15" t="n"/>
      <c r="Q1102" s="15" t="n">
        <v>93052.452</v>
      </c>
      <c r="R1102" s="15" t="n"/>
      <c r="S1102" s="15" t="n">
        <f aca="false" ca="false" dt2D="false" dtr="false" t="normal">'Приложение 2'!E1102-'Приложение 1'!Q1102</f>
        <v>20314863.429460574</v>
      </c>
      <c r="T1102" s="176" t="n"/>
      <c r="U1102" s="176" t="n"/>
      <c r="V1102" s="177" t="n">
        <v>138.74</v>
      </c>
      <c r="W1102" s="131" t="n">
        <v>110.99</v>
      </c>
      <c r="X1102" s="131" t="n">
        <v>92.49</v>
      </c>
      <c r="Y1102" s="131" t="n"/>
      <c r="Z1102" s="131" t="n"/>
      <c r="AA1102" s="178" t="n">
        <v>2026</v>
      </c>
      <c r="AB1102" s="4" t="n"/>
      <c r="AC1102" s="4" t="n"/>
    </row>
    <row customHeight="true" ht="15" outlineLevel="0" r="1103">
      <c r="A1103" s="8" t="n">
        <f aca="false" ca="false" dt2D="false" dtr="false" t="normal">A1102+1</f>
        <v>184</v>
      </c>
      <c r="B1103" s="8" t="s">
        <v>192</v>
      </c>
      <c r="C1103" s="106" t="s">
        <v>214</v>
      </c>
      <c r="D1103" s="8" t="s">
        <v>215</v>
      </c>
      <c r="E1103" s="56" t="s">
        <v>216</v>
      </c>
      <c r="F1103" s="12" t="s">
        <v>79</v>
      </c>
      <c r="G1103" s="12" t="n">
        <v>2</v>
      </c>
      <c r="H1103" s="12" t="n">
        <v>2</v>
      </c>
      <c r="I1103" s="56" t="n">
        <v>1051.8</v>
      </c>
      <c r="J1103" s="56" t="n">
        <v>958.2</v>
      </c>
      <c r="K1103" s="56" t="n">
        <v>93.5999999999999</v>
      </c>
      <c r="L1103" s="55" t="n">
        <v>40</v>
      </c>
      <c r="M1103" s="15" t="n">
        <f aca="false" ca="false" dt2D="false" dtr="false" t="normal">SUM(N1103:S1103)</f>
        <v>19689891.695130497</v>
      </c>
      <c r="N1103" s="15" t="n"/>
      <c r="O1103" s="15" t="n"/>
      <c r="P1103" s="15" t="n"/>
      <c r="Q1103" s="15" t="n">
        <v>131663.448</v>
      </c>
      <c r="R1103" s="15" t="n"/>
      <c r="S1103" s="15" t="n">
        <f aca="false" ca="false" dt2D="false" dtr="false" t="normal">'Приложение 2'!E1103-'Приложение 1'!Q1103</f>
        <v>19558228.2471305</v>
      </c>
      <c r="T1103" s="176" t="n"/>
      <c r="U1103" s="176" t="n"/>
      <c r="V1103" s="177" t="n">
        <v>77.48</v>
      </c>
      <c r="W1103" s="131" t="n">
        <v>61.98</v>
      </c>
      <c r="X1103" s="131" t="n">
        <v>51.65</v>
      </c>
      <c r="Y1103" s="131" t="n"/>
      <c r="Z1103" s="131" t="n"/>
      <c r="AA1103" s="178" t="n">
        <v>2027</v>
      </c>
      <c r="AB1103" s="4" t="n"/>
      <c r="AC1103" s="4" t="n"/>
      <c r="AD1103" s="0" t="s">
        <v>81</v>
      </c>
    </row>
    <row customHeight="true" ht="15" outlineLevel="0" r="1104">
      <c r="A1104" s="8" t="n">
        <f aca="false" ca="false" dt2D="false" dtr="false" t="normal">A1103+1</f>
        <v>185</v>
      </c>
      <c r="B1104" s="8" t="s">
        <v>192</v>
      </c>
      <c r="C1104" s="106" t="s">
        <v>214</v>
      </c>
      <c r="D1104" s="8" t="s">
        <v>793</v>
      </c>
      <c r="E1104" s="56" t="s">
        <v>452</v>
      </c>
      <c r="F1104" s="12" t="s">
        <v>5</v>
      </c>
      <c r="G1104" s="12" t="n">
        <v>4</v>
      </c>
      <c r="H1104" s="12" t="n">
        <v>2</v>
      </c>
      <c r="I1104" s="56" t="n">
        <v>1255.4</v>
      </c>
      <c r="J1104" s="56" t="n">
        <v>1255.4</v>
      </c>
      <c r="K1104" s="56" t="n">
        <v>0</v>
      </c>
      <c r="L1104" s="55" t="n">
        <v>70</v>
      </c>
      <c r="M1104" s="15" t="n">
        <f aca="false" ca="false" dt2D="false" dtr="false" t="normal">SUM(N1104:S1104)</f>
        <v>26265265.44963083</v>
      </c>
      <c r="N1104" s="15" t="n"/>
      <c r="O1104" s="15" t="n"/>
      <c r="P1104" s="15" t="n"/>
      <c r="Q1104" s="15" t="n">
        <v>195541.104</v>
      </c>
      <c r="R1104" s="15" t="n"/>
      <c r="S1104" s="15" t="n">
        <f aca="false" ca="false" dt2D="false" dtr="false" t="normal">'Приложение 2'!E1104-'Приложение 1'!Q1104</f>
        <v>26069724.345630832</v>
      </c>
      <c r="T1104" s="176" t="n"/>
      <c r="U1104" s="176" t="n"/>
      <c r="V1104" s="177" t="n">
        <v>86.53</v>
      </c>
      <c r="W1104" s="131" t="n">
        <v>69.22</v>
      </c>
      <c r="X1104" s="131" t="n">
        <v>57.68</v>
      </c>
      <c r="Y1104" s="131" t="n"/>
      <c r="Z1104" s="131" t="n"/>
      <c r="AA1104" s="178" t="n">
        <v>2026</v>
      </c>
      <c r="AB1104" s="4" t="n"/>
      <c r="AC1104" s="4" t="n"/>
    </row>
    <row customHeight="true" ht="15" outlineLevel="0" r="1105">
      <c r="A1105" s="8" t="n">
        <f aca="false" ca="false" dt2D="false" dtr="false" t="normal">A1104+1</f>
        <v>186</v>
      </c>
      <c r="B1105" s="8" t="s">
        <v>192</v>
      </c>
      <c r="C1105" s="106" t="s">
        <v>214</v>
      </c>
      <c r="D1105" s="8" t="s">
        <v>794</v>
      </c>
      <c r="E1105" s="56" t="s">
        <v>336</v>
      </c>
      <c r="F1105" s="12" t="s">
        <v>5</v>
      </c>
      <c r="G1105" s="12" t="n">
        <v>4</v>
      </c>
      <c r="H1105" s="12" t="n">
        <v>2</v>
      </c>
      <c r="I1105" s="56" t="n">
        <v>1197.7</v>
      </c>
      <c r="J1105" s="56" t="n">
        <v>1197.7</v>
      </c>
      <c r="K1105" s="56" t="n">
        <v>0</v>
      </c>
      <c r="L1105" s="55" t="n">
        <v>75</v>
      </c>
      <c r="M1105" s="15" t="n">
        <f aca="false" ca="false" dt2D="false" dtr="false" t="normal">SUM(N1105:S1105)</f>
        <v>25058075.855522424</v>
      </c>
      <c r="N1105" s="15" t="n"/>
      <c r="O1105" s="15" t="n"/>
      <c r="P1105" s="15" t="n"/>
      <c r="Q1105" s="15" t="n">
        <v>186553.752</v>
      </c>
      <c r="R1105" s="15" t="n"/>
      <c r="S1105" s="15" t="n">
        <f aca="false" ca="false" dt2D="false" dtr="false" t="normal">'Приложение 2'!E1105-'Приложение 1'!Q1105</f>
        <v>24871522.103522424</v>
      </c>
      <c r="T1105" s="176" t="n"/>
      <c r="U1105" s="176" t="n"/>
      <c r="V1105" s="177" t="n">
        <v>86.53</v>
      </c>
      <c r="W1105" s="131" t="n">
        <v>69.22</v>
      </c>
      <c r="X1105" s="131" t="n">
        <v>57.68</v>
      </c>
      <c r="Y1105" s="131" t="n"/>
      <c r="Z1105" s="131" t="n"/>
      <c r="AA1105" s="178" t="n">
        <v>2026</v>
      </c>
      <c r="AB1105" s="4" t="n"/>
      <c r="AC1105" s="4" t="n"/>
    </row>
    <row customHeight="true" ht="15" outlineLevel="0" r="1106">
      <c r="A1106" s="8" t="n">
        <f aca="false" ca="false" dt2D="false" dtr="false" t="normal">A1105+1</f>
        <v>187</v>
      </c>
      <c r="B1106" s="8" t="s">
        <v>192</v>
      </c>
      <c r="C1106" s="106" t="s">
        <v>214</v>
      </c>
      <c r="D1106" s="8" t="s">
        <v>218</v>
      </c>
      <c r="E1106" s="56" t="s">
        <v>162</v>
      </c>
      <c r="F1106" s="12" t="s">
        <v>5</v>
      </c>
      <c r="G1106" s="12" t="n">
        <v>2</v>
      </c>
      <c r="H1106" s="12" t="n">
        <v>2</v>
      </c>
      <c r="I1106" s="56" t="n">
        <v>1004.1</v>
      </c>
      <c r="J1106" s="56" t="n">
        <v>1004.1</v>
      </c>
      <c r="K1106" s="56" t="n">
        <v>0</v>
      </c>
      <c r="L1106" s="55" t="n">
        <v>43</v>
      </c>
      <c r="M1106" s="15" t="n">
        <f aca="false" ca="false" dt2D="false" dtr="false" t="normal">SUM(N1106:S1106)</f>
        <v>31319435.28170348</v>
      </c>
      <c r="N1106" s="15" t="n"/>
      <c r="O1106" s="15" t="n"/>
      <c r="P1106" s="15" t="n"/>
      <c r="Q1106" s="15" t="n">
        <v>153145.332</v>
      </c>
      <c r="R1106" s="15" t="n"/>
      <c r="S1106" s="15" t="n">
        <f aca="false" ca="false" dt2D="false" dtr="false" t="normal">'Приложение 2'!E1106-'Приложение 1'!Q1106</f>
        <v>31166289.94970348</v>
      </c>
      <c r="T1106" s="176" t="n"/>
      <c r="U1106" s="176" t="n"/>
      <c r="V1106" s="177" t="n">
        <v>129.33</v>
      </c>
      <c r="W1106" s="131" t="n">
        <v>103.46</v>
      </c>
      <c r="X1106" s="131" t="n">
        <v>86.22</v>
      </c>
      <c r="Y1106" s="131" t="n"/>
      <c r="Z1106" s="131" t="n"/>
      <c r="AA1106" s="178" t="n">
        <v>2027</v>
      </c>
      <c r="AB1106" s="4" t="n"/>
      <c r="AC1106" s="4" t="n"/>
    </row>
    <row customHeight="true" ht="15" outlineLevel="0" r="1107">
      <c r="A1107" s="8" t="n">
        <f aca="false" ca="false" dt2D="false" dtr="false" t="normal">A1106+1</f>
        <v>188</v>
      </c>
      <c r="B1107" s="8" t="s">
        <v>192</v>
      </c>
      <c r="C1107" s="106" t="s">
        <v>214</v>
      </c>
      <c r="D1107" s="8" t="s">
        <v>797</v>
      </c>
      <c r="E1107" s="56" t="s">
        <v>162</v>
      </c>
      <c r="F1107" s="12" t="s">
        <v>5</v>
      </c>
      <c r="G1107" s="12" t="n">
        <v>2</v>
      </c>
      <c r="H1107" s="12" t="n">
        <v>2</v>
      </c>
      <c r="I1107" s="56" t="n">
        <v>1000.4</v>
      </c>
      <c r="J1107" s="56" t="n">
        <v>1000.4</v>
      </c>
      <c r="K1107" s="56" t="n">
        <v>0</v>
      </c>
      <c r="L1107" s="55" t="n">
        <v>40</v>
      </c>
      <c r="M1107" s="15" t="n">
        <f aca="false" ca="false" dt2D="false" dtr="false" t="normal">SUM(N1107:S1107)</f>
        <v>1058865.2983157886</v>
      </c>
      <c r="N1107" s="15" t="n"/>
      <c r="O1107" s="15" t="n"/>
      <c r="P1107" s="15" t="n"/>
      <c r="Q1107" s="15" t="n">
        <v>152581.008</v>
      </c>
      <c r="R1107" s="15" t="n"/>
      <c r="S1107" s="15" t="n">
        <f aca="false" ca="false" dt2D="false" dtr="false" t="normal">'Приложение 2'!E1107-'Приложение 1'!Q1107</f>
        <v>906284.2903157886</v>
      </c>
      <c r="T1107" s="176" t="n"/>
      <c r="U1107" s="176" t="n"/>
      <c r="V1107" s="177" t="n">
        <v>3.77</v>
      </c>
      <c r="W1107" s="131" t="n">
        <v>3.02</v>
      </c>
      <c r="X1107" s="131" t="n">
        <v>2.52</v>
      </c>
      <c r="Y1107" s="131" t="n"/>
      <c r="Z1107" s="131" t="n"/>
      <c r="AA1107" s="178" t="n">
        <v>2026</v>
      </c>
      <c r="AB1107" s="4" t="n"/>
      <c r="AC1107" s="4" t="n"/>
    </row>
    <row customHeight="true" ht="15" outlineLevel="0" r="1108">
      <c r="A1108" s="8" t="n">
        <f aca="false" ca="false" dt2D="false" dtr="false" t="normal">A1107+1</f>
        <v>189</v>
      </c>
      <c r="B1108" s="8" t="s">
        <v>192</v>
      </c>
      <c r="C1108" s="106" t="s">
        <v>214</v>
      </c>
      <c r="D1108" s="8" t="s">
        <v>221</v>
      </c>
      <c r="E1108" s="55" t="s">
        <v>83</v>
      </c>
      <c r="F1108" s="12" t="s">
        <v>5</v>
      </c>
      <c r="G1108" s="12" t="n">
        <v>2</v>
      </c>
      <c r="H1108" s="12" t="n">
        <v>3</v>
      </c>
      <c r="I1108" s="56" t="n">
        <v>901.9</v>
      </c>
      <c r="J1108" s="56" t="n">
        <v>901.9</v>
      </c>
      <c r="K1108" s="56" t="n">
        <v>0</v>
      </c>
      <c r="L1108" s="55" t="n">
        <v>60</v>
      </c>
      <c r="M1108" s="15" t="n">
        <f aca="false" ca="false" dt2D="false" dtr="false" t="normal">SUM(N1108:S1108)</f>
        <v>7318636.32</v>
      </c>
      <c r="N1108" s="15" t="n"/>
      <c r="O1108" s="15" t="n"/>
      <c r="P1108" s="15" t="n"/>
      <c r="Q1108" s="15" t="n"/>
      <c r="R1108" s="15" t="n"/>
      <c r="S1108" s="15" t="n">
        <v>7318636.32</v>
      </c>
      <c r="T1108" s="176" t="n"/>
      <c r="U1108" s="176" t="n"/>
      <c r="V1108" s="177" t="n">
        <v>33.81</v>
      </c>
      <c r="W1108" s="131" t="n">
        <v>27.05</v>
      </c>
      <c r="X1108" s="131" t="n">
        <v>22.54</v>
      </c>
      <c r="Y1108" s="131" t="n"/>
      <c r="Z1108" s="131" t="n"/>
      <c r="AA1108" s="178" t="n">
        <v>2025</v>
      </c>
      <c r="AB1108" s="4" t="n"/>
      <c r="AC1108" s="4" t="n"/>
    </row>
    <row customHeight="true" ht="15" outlineLevel="0" r="1109">
      <c r="A1109" s="8" t="n">
        <f aca="false" ca="false" dt2D="false" dtr="false" t="normal">A1108+1</f>
        <v>190</v>
      </c>
      <c r="B1109" s="8" t="s">
        <v>192</v>
      </c>
      <c r="C1109" s="106" t="s">
        <v>214</v>
      </c>
      <c r="D1109" s="8" t="s">
        <v>224</v>
      </c>
      <c r="E1109" s="56" t="s">
        <v>225</v>
      </c>
      <c r="F1109" s="12" t="s">
        <v>5</v>
      </c>
      <c r="G1109" s="12" t="n">
        <v>5</v>
      </c>
      <c r="H1109" s="12" t="n">
        <v>1</v>
      </c>
      <c r="I1109" s="56" t="n">
        <v>3042.62</v>
      </c>
      <c r="J1109" s="56" t="n">
        <v>3042.62</v>
      </c>
      <c r="K1109" s="56" t="n">
        <v>0</v>
      </c>
      <c r="L1109" s="55" t="n">
        <v>305</v>
      </c>
      <c r="M1109" s="15" t="n">
        <f aca="false" ca="false" dt2D="false" dtr="false" t="normal">SUM(N1109:S1109)</f>
        <v>52059684.75691187</v>
      </c>
      <c r="N1109" s="15" t="n"/>
      <c r="O1109" s="15" t="n"/>
      <c r="P1109" s="15" t="n"/>
      <c r="Q1109" s="15" t="n">
        <v>464060.4024</v>
      </c>
      <c r="R1109" s="15" t="n"/>
      <c r="S1109" s="15" t="n">
        <f aca="false" ca="false" dt2D="false" dtr="false" t="normal">'Приложение 2'!E1109-'Приложение 1'!Q1109</f>
        <v>51595624.354511864</v>
      </c>
      <c r="T1109" s="176" t="n"/>
      <c r="U1109" s="176" t="n"/>
      <c r="V1109" s="177" t="n">
        <v>70.66</v>
      </c>
      <c r="W1109" s="131" t="n">
        <v>56.53</v>
      </c>
      <c r="X1109" s="131" t="n">
        <v>47.1</v>
      </c>
      <c r="Y1109" s="131" t="n"/>
      <c r="Z1109" s="131" t="n"/>
      <c r="AA1109" s="178" t="n">
        <v>2027</v>
      </c>
      <c r="AB1109" s="4" t="n"/>
      <c r="AC1109" s="4" t="n"/>
    </row>
    <row customHeight="true" ht="15" outlineLevel="0" r="1110">
      <c r="A1110" s="8" t="n">
        <f aca="false" ca="false" dt2D="false" dtr="false" t="normal">A1109+1</f>
        <v>191</v>
      </c>
      <c r="B1110" s="8" t="s">
        <v>192</v>
      </c>
      <c r="C1110" s="106" t="s">
        <v>214</v>
      </c>
      <c r="D1110" s="8" t="s">
        <v>227</v>
      </c>
      <c r="E1110" s="56" t="s">
        <v>228</v>
      </c>
      <c r="F1110" s="12" t="s">
        <v>5</v>
      </c>
      <c r="G1110" s="12" t="n">
        <v>5</v>
      </c>
      <c r="H1110" s="12" t="n">
        <v>4</v>
      </c>
      <c r="I1110" s="56" t="n">
        <v>3182.6</v>
      </c>
      <c r="J1110" s="56" t="n">
        <v>2503.5</v>
      </c>
      <c r="K1110" s="56" t="n">
        <v>679.1</v>
      </c>
      <c r="L1110" s="55" t="n">
        <v>128</v>
      </c>
      <c r="M1110" s="15" t="n">
        <f aca="false" ca="false" dt2D="false" dtr="false" t="normal">SUM(N1110:S1110)</f>
        <v>25074909.75</v>
      </c>
      <c r="N1110" s="15" t="n"/>
      <c r="O1110" s="15" t="n"/>
      <c r="P1110" s="15" t="n"/>
      <c r="Q1110" s="15" t="n">
        <v>601579.884</v>
      </c>
      <c r="R1110" s="15" t="n"/>
      <c r="S1110" s="15" t="n">
        <f aca="false" ca="false" dt2D="false" dtr="false" t="normal">'Приложение 2'!E1110-'Приложение 1'!Q1110</f>
        <v>24473329.866</v>
      </c>
      <c r="T1110" s="176" t="n"/>
      <c r="U1110" s="176" t="n"/>
      <c r="V1110" s="177" t="n">
        <v>32.04</v>
      </c>
      <c r="W1110" s="131" t="n">
        <v>25.63</v>
      </c>
      <c r="X1110" s="131" t="n">
        <v>21.36</v>
      </c>
      <c r="Y1110" s="131" t="n"/>
      <c r="Z1110" s="131" t="n"/>
      <c r="AA1110" s="178" t="n">
        <v>2027</v>
      </c>
      <c r="AB1110" s="4" t="n"/>
      <c r="AC1110" s="4" t="n"/>
    </row>
    <row customHeight="true" ht="15" outlineLevel="0" r="1111">
      <c r="A1111" s="8" t="n">
        <f aca="false" ca="false" dt2D="false" dtr="false" t="normal">A1110+1</f>
        <v>192</v>
      </c>
      <c r="B1111" s="8" t="s">
        <v>192</v>
      </c>
      <c r="C1111" s="106" t="s">
        <v>214</v>
      </c>
      <c r="D1111" s="8" t="s">
        <v>230</v>
      </c>
      <c r="E1111" s="56" t="s">
        <v>231</v>
      </c>
      <c r="F1111" s="12" t="s">
        <v>5</v>
      </c>
      <c r="G1111" s="12" t="n">
        <v>3</v>
      </c>
      <c r="H1111" s="12" t="n">
        <v>4</v>
      </c>
      <c r="I1111" s="56" t="n">
        <v>2394</v>
      </c>
      <c r="J1111" s="56" t="n">
        <v>1760.3</v>
      </c>
      <c r="K1111" s="56" t="n">
        <v>633.7</v>
      </c>
      <c r="L1111" s="55" t="n">
        <v>67</v>
      </c>
      <c r="M1111" s="15" t="n">
        <f aca="false" ca="false" dt2D="false" dtr="false" t="normal">SUM(N1111:S1111)</f>
        <v>47704089.495792486</v>
      </c>
      <c r="N1111" s="15" t="n"/>
      <c r="O1111" s="15" t="n"/>
      <c r="P1111" s="15" t="n"/>
      <c r="Q1111" s="15" t="n">
        <v>471670.596</v>
      </c>
      <c r="R1111" s="15" t="n"/>
      <c r="S1111" s="15" t="n">
        <f aca="false" ca="false" dt2D="false" dtr="false" t="normal">'Приложение 2'!E1111-'Приложение 1'!Q1111</f>
        <v>47232418.899792485</v>
      </c>
      <c r="T1111" s="176" t="n"/>
      <c r="U1111" s="176" t="n"/>
      <c r="V1111" s="177" t="n">
        <v>82.21</v>
      </c>
      <c r="W1111" s="131" t="n">
        <v>65.77</v>
      </c>
      <c r="X1111" s="131" t="n">
        <v>54.8</v>
      </c>
      <c r="Y1111" s="131" t="n"/>
      <c r="Z1111" s="131" t="n"/>
      <c r="AA1111" s="178" t="n">
        <v>2027</v>
      </c>
      <c r="AB1111" s="4" t="n"/>
      <c r="AC1111" s="4" t="n"/>
    </row>
    <row customHeight="true" ht="15" outlineLevel="0" r="1112">
      <c r="A1112" s="8" t="n">
        <f aca="false" ca="false" dt2D="false" dtr="false" t="normal">A1111+1</f>
        <v>193</v>
      </c>
      <c r="B1112" s="8" t="s">
        <v>192</v>
      </c>
      <c r="C1112" s="106" t="s">
        <v>214</v>
      </c>
      <c r="D1112" s="8" t="s">
        <v>234</v>
      </c>
      <c r="E1112" s="56" t="s">
        <v>235</v>
      </c>
      <c r="F1112" s="12" t="s">
        <v>5</v>
      </c>
      <c r="G1112" s="12" t="n">
        <v>4</v>
      </c>
      <c r="H1112" s="12" t="n">
        <v>2</v>
      </c>
      <c r="I1112" s="56" t="n">
        <v>1858.34</v>
      </c>
      <c r="J1112" s="56" t="n">
        <v>1382.4</v>
      </c>
      <c r="K1112" s="56" t="n">
        <v>475.94</v>
      </c>
      <c r="L1112" s="55" t="n">
        <v>37</v>
      </c>
      <c r="M1112" s="15" t="n">
        <f aca="false" ca="false" dt2D="false" dtr="false" t="normal">SUM(N1112:S1112)</f>
        <v>20843967.43301558</v>
      </c>
      <c r="N1112" s="15" t="n"/>
      <c r="O1112" s="15" t="n"/>
      <c r="P1112" s="15" t="n"/>
      <c r="Q1112" s="15" t="n">
        <v>363644.5656</v>
      </c>
      <c r="R1112" s="15" t="n"/>
      <c r="S1112" s="15" t="n">
        <f aca="false" ca="false" dt2D="false" dtr="false" t="normal">'Приложение 2'!E1112-'Приложение 1'!Q1112</f>
        <v>20480322.86741558</v>
      </c>
      <c r="T1112" s="176" t="n"/>
      <c r="U1112" s="176" t="n"/>
      <c r="V1112" s="177" t="n">
        <v>45.92</v>
      </c>
      <c r="W1112" s="131" t="n">
        <v>36.74</v>
      </c>
      <c r="X1112" s="131" t="n">
        <v>30.61</v>
      </c>
      <c r="Y1112" s="131" t="n"/>
      <c r="Z1112" s="131" t="n"/>
      <c r="AA1112" s="178" t="n">
        <v>2027</v>
      </c>
      <c r="AB1112" s="4" t="n"/>
      <c r="AC1112" s="4" t="n"/>
    </row>
    <row customHeight="true" ht="15" outlineLevel="0" r="1113">
      <c r="A1113" s="8" t="n">
        <f aca="false" ca="false" dt2D="false" dtr="false" t="normal">A1112+1</f>
        <v>194</v>
      </c>
      <c r="B1113" s="8" t="s">
        <v>192</v>
      </c>
      <c r="C1113" s="106" t="s">
        <v>214</v>
      </c>
      <c r="D1113" s="8" t="s">
        <v>237</v>
      </c>
      <c r="E1113" s="56" t="s">
        <v>238</v>
      </c>
      <c r="F1113" s="12" t="s">
        <v>5</v>
      </c>
      <c r="G1113" s="12" t="n">
        <v>5</v>
      </c>
      <c r="H1113" s="12" t="n">
        <v>7</v>
      </c>
      <c r="I1113" s="56" t="n">
        <v>6384.4</v>
      </c>
      <c r="J1113" s="56" t="n">
        <v>5253.8</v>
      </c>
      <c r="K1113" s="56" t="n">
        <v>1130.6</v>
      </c>
      <c r="L1113" s="55" t="n">
        <v>210</v>
      </c>
      <c r="M1113" s="15" t="n">
        <f aca="false" ca="false" dt2D="false" dtr="false" t="normal">SUM(N1113:S1113)</f>
        <v>71610268.13142084</v>
      </c>
      <c r="N1113" s="15" t="n"/>
      <c r="O1113" s="15" t="n"/>
      <c r="P1113" s="15" t="n"/>
      <c r="Q1113" s="15" t="n">
        <v>1170672.072</v>
      </c>
      <c r="R1113" s="15" t="n"/>
      <c r="S1113" s="15" t="n">
        <f aca="false" ca="false" dt2D="false" dtr="false" t="normal">'Приложение 2'!E1113-'Приложение 1'!Q1113</f>
        <v>70439596.05942084</v>
      </c>
      <c r="T1113" s="176" t="n"/>
      <c r="U1113" s="176" t="n"/>
      <c r="V1113" s="177" t="n">
        <v>45.97</v>
      </c>
      <c r="W1113" s="131" t="n">
        <v>36.78</v>
      </c>
      <c r="X1113" s="131" t="n">
        <v>30.65</v>
      </c>
      <c r="Y1113" s="131" t="n"/>
      <c r="Z1113" s="131" t="n"/>
      <c r="AA1113" s="178" t="n">
        <v>2027</v>
      </c>
      <c r="AB1113" s="4" t="n"/>
      <c r="AC1113" s="4" t="n"/>
    </row>
    <row customHeight="true" ht="15" outlineLevel="0" r="1114">
      <c r="A1114" s="8" t="n">
        <f aca="false" ca="false" dt2D="false" dtr="false" t="normal">A1113+1</f>
        <v>195</v>
      </c>
      <c r="B1114" s="8" t="s">
        <v>192</v>
      </c>
      <c r="C1114" s="106" t="s">
        <v>214</v>
      </c>
      <c r="D1114" s="8" t="s">
        <v>240</v>
      </c>
      <c r="E1114" s="56" t="s">
        <v>241</v>
      </c>
      <c r="F1114" s="12" t="s">
        <v>5</v>
      </c>
      <c r="G1114" s="12" t="n">
        <v>3</v>
      </c>
      <c r="H1114" s="12" t="n">
        <v>3</v>
      </c>
      <c r="I1114" s="56" t="n">
        <v>1802.3</v>
      </c>
      <c r="J1114" s="56" t="n">
        <v>1033</v>
      </c>
      <c r="K1114" s="56" t="n">
        <v>769.3</v>
      </c>
      <c r="L1114" s="55" t="n">
        <v>35</v>
      </c>
      <c r="M1114" s="15" t="n">
        <f aca="false" ca="false" dt2D="false" dtr="false" t="normal">SUM(N1114:S1114)</f>
        <v>34635974.449541844</v>
      </c>
      <c r="N1114" s="15" t="n"/>
      <c r="O1114" s="15" t="n"/>
      <c r="P1114" s="15" t="n"/>
      <c r="Q1114" s="15" t="n">
        <v>400644.732</v>
      </c>
      <c r="R1114" s="15" t="n"/>
      <c r="S1114" s="15" t="n">
        <f aca="false" ca="false" dt2D="false" dtr="false" t="normal">'Приложение 2'!E1114-'Приложение 1'!Q1114</f>
        <v>34235329.71754184</v>
      </c>
      <c r="T1114" s="176" t="n"/>
      <c r="U1114" s="176" t="n"/>
      <c r="V1114" s="177" t="n">
        <v>79.15</v>
      </c>
      <c r="W1114" s="131" t="n">
        <v>63.32</v>
      </c>
      <c r="X1114" s="131" t="n">
        <v>52.76</v>
      </c>
      <c r="Y1114" s="131" t="n"/>
      <c r="Z1114" s="131" t="n"/>
      <c r="AA1114" s="178" t="n">
        <v>2027</v>
      </c>
      <c r="AB1114" s="4" t="n"/>
      <c r="AC1114" s="4" t="n"/>
    </row>
    <row customHeight="true" ht="15" outlineLevel="0" r="1115">
      <c r="A1115" s="8" t="n">
        <f aca="false" ca="false" dt2D="false" dtr="false" t="normal">A1114+1</f>
        <v>196</v>
      </c>
      <c r="B1115" s="8" t="s">
        <v>192</v>
      </c>
      <c r="C1115" s="106" t="s">
        <v>214</v>
      </c>
      <c r="D1115" s="8" t="s">
        <v>243</v>
      </c>
      <c r="E1115" s="56" t="s">
        <v>231</v>
      </c>
      <c r="F1115" s="12" t="s">
        <v>5</v>
      </c>
      <c r="G1115" s="12" t="n">
        <v>4</v>
      </c>
      <c r="H1115" s="12" t="n">
        <v>4</v>
      </c>
      <c r="I1115" s="56" t="n">
        <v>4071.4</v>
      </c>
      <c r="J1115" s="56" t="n">
        <v>3188.1</v>
      </c>
      <c r="K1115" s="56" t="n">
        <v>883.3</v>
      </c>
      <c r="L1115" s="55" t="n">
        <v>80</v>
      </c>
      <c r="M1115" s="15" t="n">
        <f aca="false" ca="false" dt2D="false" dtr="false" t="normal">SUM(N1115:S1115)</f>
        <v>69662264.9293342</v>
      </c>
      <c r="N1115" s="15" t="n"/>
      <c r="O1115" s="15" t="n"/>
      <c r="P1115" s="15" t="n"/>
      <c r="Q1115" s="15" t="n">
        <v>755584.848</v>
      </c>
      <c r="R1115" s="15" t="n"/>
      <c r="S1115" s="15" t="n">
        <f aca="false" ca="false" dt2D="false" dtr="false" t="normal">'Приложение 2'!E1115-'Приложение 1'!Q1115</f>
        <v>68906680.08133419</v>
      </c>
      <c r="T1115" s="176" t="n"/>
      <c r="U1115" s="176" t="n"/>
      <c r="V1115" s="177" t="n">
        <v>70.52</v>
      </c>
      <c r="W1115" s="131" t="n">
        <v>56.42</v>
      </c>
      <c r="X1115" s="131" t="n">
        <v>47.01</v>
      </c>
      <c r="Y1115" s="131" t="n"/>
      <c r="Z1115" s="131" t="n"/>
      <c r="AA1115" s="178" t="n">
        <v>2027</v>
      </c>
      <c r="AB1115" s="4" t="n"/>
      <c r="AC1115" s="4" t="n"/>
    </row>
    <row customHeight="true" ht="15" outlineLevel="0" r="1116">
      <c r="A1116" s="8" t="n">
        <f aca="false" ca="false" dt2D="false" dtr="false" t="normal">A1115+1</f>
        <v>197</v>
      </c>
      <c r="B1116" s="8" t="s">
        <v>192</v>
      </c>
      <c r="C1116" s="106" t="s">
        <v>214</v>
      </c>
      <c r="D1116" s="8" t="s">
        <v>245</v>
      </c>
      <c r="E1116" s="56" t="s">
        <v>246</v>
      </c>
      <c r="F1116" s="12" t="s">
        <v>5</v>
      </c>
      <c r="G1116" s="12" t="n">
        <v>3</v>
      </c>
      <c r="H1116" s="12" t="n">
        <v>2</v>
      </c>
      <c r="I1116" s="56" t="n">
        <v>1349.3</v>
      </c>
      <c r="J1116" s="56" t="n">
        <v>898.8</v>
      </c>
      <c r="K1116" s="56" t="n">
        <v>450.5</v>
      </c>
      <c r="L1116" s="55" t="n">
        <v>25</v>
      </c>
      <c r="M1116" s="15" t="n">
        <f aca="false" ca="false" dt2D="false" dtr="false" t="normal">SUM(N1116:S1116)</f>
        <v>42086758.316504955</v>
      </c>
      <c r="N1116" s="15" t="n"/>
      <c r="O1116" s="15" t="n"/>
      <c r="P1116" s="15" t="n"/>
      <c r="Q1116" s="15" t="n">
        <v>280390.908</v>
      </c>
      <c r="R1116" s="15" t="n"/>
      <c r="S1116" s="15" t="n">
        <f aca="false" ca="false" dt2D="false" dtr="false" t="normal">'Приложение 2'!E1116-'Приложение 1'!Q1116</f>
        <v>41806367.408504955</v>
      </c>
      <c r="T1116" s="176" t="n"/>
      <c r="U1116" s="176" t="n"/>
      <c r="V1116" s="177" t="n">
        <v>129.1</v>
      </c>
      <c r="W1116" s="131" t="n">
        <v>103.28</v>
      </c>
      <c r="X1116" s="131" t="n">
        <v>86.07</v>
      </c>
      <c r="Y1116" s="131" t="n"/>
      <c r="Z1116" s="131" t="n"/>
      <c r="AA1116" s="178" t="n">
        <v>2027</v>
      </c>
      <c r="AB1116" s="4" t="n"/>
      <c r="AC1116" s="4" t="n"/>
    </row>
    <row customHeight="true" ht="15" outlineLevel="0" r="1117">
      <c r="A1117" s="8" t="n">
        <f aca="false" ca="false" dt2D="false" dtr="false" t="normal">A1116+1</f>
        <v>198</v>
      </c>
      <c r="B1117" s="8" t="s">
        <v>192</v>
      </c>
      <c r="C1117" s="106" t="s">
        <v>214</v>
      </c>
      <c r="D1117" s="8" t="s">
        <v>249</v>
      </c>
      <c r="E1117" s="56" t="s">
        <v>250</v>
      </c>
      <c r="F1117" s="12" t="s">
        <v>5</v>
      </c>
      <c r="G1117" s="12" t="n">
        <v>4</v>
      </c>
      <c r="H1117" s="12" t="n">
        <v>3</v>
      </c>
      <c r="I1117" s="56" t="n">
        <v>1951.7</v>
      </c>
      <c r="J1117" s="56" t="n">
        <v>1451.8</v>
      </c>
      <c r="K1117" s="56" t="n">
        <v>499.9</v>
      </c>
      <c r="L1117" s="55" t="n">
        <v>64</v>
      </c>
      <c r="M1117" s="15" t="n">
        <f aca="false" ca="false" dt2D="false" dtr="false" t="normal">SUM(N1117:S1117)</f>
        <v>33393879.860141896</v>
      </c>
      <c r="N1117" s="15" t="n"/>
      <c r="O1117" s="15" t="n"/>
      <c r="P1117" s="15" t="n"/>
      <c r="Q1117" s="15" t="n">
        <v>381921.204</v>
      </c>
      <c r="R1117" s="15" t="n"/>
      <c r="S1117" s="15" t="n">
        <f aca="false" ca="false" dt2D="false" dtr="false" t="normal">'Приложение 2'!E1117-'Приложение 1'!Q1117</f>
        <v>33011958.656141896</v>
      </c>
      <c r="T1117" s="176" t="n"/>
      <c r="U1117" s="176" t="n"/>
      <c r="V1117" s="177" t="n">
        <v>70.48</v>
      </c>
      <c r="W1117" s="131" t="n">
        <v>56.38</v>
      </c>
      <c r="X1117" s="131" t="n">
        <v>46.98</v>
      </c>
      <c r="Y1117" s="131" t="n"/>
      <c r="Z1117" s="131" t="n"/>
      <c r="AA1117" s="178" t="n">
        <v>2027</v>
      </c>
      <c r="AB1117" s="4" t="n"/>
      <c r="AC1117" s="4" t="n"/>
    </row>
    <row customHeight="true" ht="15" outlineLevel="0" r="1118">
      <c r="A1118" s="8" t="n">
        <f aca="false" ca="false" dt2D="false" dtr="false" t="normal">A1117+1</f>
        <v>199</v>
      </c>
      <c r="B1118" s="8" t="s">
        <v>192</v>
      </c>
      <c r="C1118" s="106" t="s">
        <v>214</v>
      </c>
      <c r="D1118" s="8" t="s">
        <v>252</v>
      </c>
      <c r="E1118" s="56" t="s">
        <v>246</v>
      </c>
      <c r="F1118" s="12" t="s">
        <v>5</v>
      </c>
      <c r="G1118" s="12" t="n">
        <v>4</v>
      </c>
      <c r="H1118" s="12" t="n">
        <v>3</v>
      </c>
      <c r="I1118" s="56" t="n">
        <v>2378.2</v>
      </c>
      <c r="J1118" s="56" t="n">
        <v>1790.7</v>
      </c>
      <c r="K1118" s="56" t="n">
        <v>587.5</v>
      </c>
      <c r="L1118" s="55" t="n">
        <v>74</v>
      </c>
      <c r="M1118" s="15" t="n">
        <f aca="false" ca="false" dt2D="false" dtr="false" t="normal">SUM(N1118:S1118)</f>
        <v>40691358.85811826</v>
      </c>
      <c r="N1118" s="15" t="n"/>
      <c r="O1118" s="15" t="n"/>
      <c r="P1118" s="15" t="n"/>
      <c r="Q1118" s="15" t="n">
        <v>462007.932</v>
      </c>
      <c r="R1118" s="15" t="n"/>
      <c r="S1118" s="15" t="n">
        <f aca="false" ca="false" dt2D="false" dtr="false" t="normal">'Приложение 2'!E1118-'Приложение 1'!Q1118</f>
        <v>40229350.92611826</v>
      </c>
      <c r="T1118" s="176" t="n"/>
      <c r="U1118" s="176" t="n"/>
      <c r="V1118" s="177" t="n">
        <v>70.48</v>
      </c>
      <c r="W1118" s="131" t="n">
        <v>56.39</v>
      </c>
      <c r="X1118" s="131" t="n">
        <v>46.99</v>
      </c>
      <c r="Y1118" s="131" t="n"/>
      <c r="Z1118" s="131" t="n"/>
      <c r="AA1118" s="178" t="n">
        <v>2027</v>
      </c>
      <c r="AB1118" s="4" t="n"/>
      <c r="AC1118" s="4" t="n"/>
    </row>
    <row customHeight="true" ht="15" outlineLevel="0" r="1119">
      <c r="A1119" s="8" t="n">
        <f aca="false" ca="false" dt2D="false" dtr="false" t="normal">A1118+1</f>
        <v>200</v>
      </c>
      <c r="B1119" s="8" t="s">
        <v>192</v>
      </c>
      <c r="C1119" s="106" t="s">
        <v>214</v>
      </c>
      <c r="D1119" s="8" t="s">
        <v>254</v>
      </c>
      <c r="E1119" s="56" t="s">
        <v>250</v>
      </c>
      <c r="F1119" s="12" t="s">
        <v>5</v>
      </c>
      <c r="G1119" s="12" t="n">
        <v>5</v>
      </c>
      <c r="H1119" s="12" t="n">
        <v>4</v>
      </c>
      <c r="I1119" s="56" t="n">
        <v>3228.9</v>
      </c>
      <c r="J1119" s="56" t="n">
        <v>2518.9</v>
      </c>
      <c r="K1119" s="56" t="n">
        <v>710</v>
      </c>
      <c r="L1119" s="55" t="n">
        <v>136</v>
      </c>
      <c r="M1119" s="15" t="n">
        <f aca="false" ca="false" dt2D="false" dtr="false" t="normal">SUM(N1119:S1119)</f>
        <v>25439695.875</v>
      </c>
      <c r="N1119" s="15" t="n"/>
      <c r="O1119" s="15" t="n"/>
      <c r="P1119" s="15" t="n"/>
      <c r="Q1119" s="15" t="n">
        <v>613608.264</v>
      </c>
      <c r="R1119" s="15" t="n"/>
      <c r="S1119" s="15" t="n">
        <f aca="false" ca="false" dt2D="false" dtr="false" t="normal">'Приложение 2'!E1119-'Приложение 1'!Q1119</f>
        <v>24826087.611</v>
      </c>
      <c r="T1119" s="176" t="n"/>
      <c r="U1119" s="176" t="n"/>
      <c r="V1119" s="177" t="n">
        <v>32.04</v>
      </c>
      <c r="W1119" s="131" t="n">
        <v>25.63</v>
      </c>
      <c r="X1119" s="131" t="n">
        <v>21.36</v>
      </c>
      <c r="Y1119" s="131" t="n"/>
      <c r="Z1119" s="131" t="n"/>
      <c r="AA1119" s="178" t="n">
        <v>2027</v>
      </c>
      <c r="AB1119" s="4" t="n"/>
      <c r="AC1119" s="4" t="n"/>
    </row>
    <row customHeight="true" ht="15" outlineLevel="0" r="1120">
      <c r="A1120" s="8" t="n">
        <f aca="false" ca="false" dt2D="false" dtr="false" t="normal">A1119+1</f>
        <v>201</v>
      </c>
      <c r="B1120" s="8" t="s">
        <v>192</v>
      </c>
      <c r="C1120" s="106" t="s">
        <v>214</v>
      </c>
      <c r="D1120" s="8" t="s">
        <v>256</v>
      </c>
      <c r="E1120" s="56" t="s">
        <v>257</v>
      </c>
      <c r="F1120" s="12" t="s">
        <v>5</v>
      </c>
      <c r="G1120" s="12" t="n">
        <v>4</v>
      </c>
      <c r="H1120" s="12" t="n">
        <v>2</v>
      </c>
      <c r="I1120" s="56" t="n">
        <v>1947.7</v>
      </c>
      <c r="J1120" s="56" t="n">
        <v>1410</v>
      </c>
      <c r="K1120" s="56" t="n">
        <v>537.7</v>
      </c>
      <c r="L1120" s="55" t="n">
        <v>38</v>
      </c>
      <c r="M1120" s="15" t="n">
        <f aca="false" ca="false" dt2D="false" dtr="false" t="normal">SUM(N1120:S1120)</f>
        <v>21846268.911654722</v>
      </c>
      <c r="N1120" s="15" t="n"/>
      <c r="O1120" s="15" t="n"/>
      <c r="P1120" s="15" t="n"/>
      <c r="Q1120" s="15" t="n">
        <v>387190.428</v>
      </c>
      <c r="R1120" s="15" t="n"/>
      <c r="S1120" s="15" t="n">
        <f aca="false" ca="false" dt2D="false" dtr="false" t="normal">'Приложение 2'!E1120-'Приложение 1'!Q1120</f>
        <v>21459078.483654723</v>
      </c>
      <c r="T1120" s="176" t="n"/>
      <c r="U1120" s="176" t="n"/>
      <c r="V1120" s="177" t="n">
        <v>45.91</v>
      </c>
      <c r="W1120" s="131" t="n">
        <v>36.73</v>
      </c>
      <c r="X1120" s="131" t="n">
        <v>30.6</v>
      </c>
      <c r="Y1120" s="131" t="n"/>
      <c r="Z1120" s="131" t="n"/>
      <c r="AA1120" s="178" t="n">
        <v>2027</v>
      </c>
      <c r="AB1120" s="4" t="n"/>
      <c r="AC1120" s="4" t="n"/>
    </row>
    <row customHeight="true" ht="15" outlineLevel="0" r="1121">
      <c r="A1121" s="8" t="n">
        <f aca="false" ca="false" dt2D="false" dtr="false" t="normal">A1120+1</f>
        <v>202</v>
      </c>
      <c r="B1121" s="8" t="s">
        <v>192</v>
      </c>
      <c r="C1121" s="106" t="s">
        <v>214</v>
      </c>
      <c r="D1121" s="8" t="s">
        <v>260</v>
      </c>
      <c r="E1121" s="56" t="s">
        <v>74</v>
      </c>
      <c r="F1121" s="12" t="s">
        <v>5</v>
      </c>
      <c r="G1121" s="12" t="n">
        <v>4</v>
      </c>
      <c r="H1121" s="12" t="n">
        <v>3</v>
      </c>
      <c r="I1121" s="56" t="n">
        <v>2328.4</v>
      </c>
      <c r="J1121" s="56" t="n">
        <v>1950.9</v>
      </c>
      <c r="K1121" s="56" t="n">
        <v>377.5</v>
      </c>
      <c r="L1121" s="55" t="n">
        <v>49</v>
      </c>
      <c r="M1121" s="15" t="n">
        <f aca="false" ca="false" dt2D="false" dtr="false" t="normal">SUM(N1121:S1121)</f>
        <v>32067785.560643688</v>
      </c>
      <c r="N1121" s="15" t="n"/>
      <c r="O1121" s="15" t="n"/>
      <c r="P1121" s="15" t="n"/>
      <c r="Q1121" s="15" t="n">
        <v>421516.284</v>
      </c>
      <c r="R1121" s="15" t="n"/>
      <c r="S1121" s="15" t="n">
        <f aca="false" ca="false" dt2D="false" dtr="false" t="normal">'Приложение 2'!E1121-'Приложение 1'!Q1121</f>
        <v>31646269.276643686</v>
      </c>
      <c r="T1121" s="176" t="n"/>
      <c r="U1121" s="176" t="n"/>
      <c r="V1121" s="177" t="n">
        <v>56.63</v>
      </c>
      <c r="W1121" s="131" t="n">
        <v>45.3</v>
      </c>
      <c r="X1121" s="131" t="n">
        <v>37.75</v>
      </c>
      <c r="Y1121" s="131" t="n"/>
      <c r="Z1121" s="131" t="n"/>
      <c r="AA1121" s="178" t="n">
        <v>2027</v>
      </c>
      <c r="AB1121" s="4" t="n"/>
      <c r="AC1121" s="4" t="n"/>
    </row>
    <row customHeight="true" ht="15" outlineLevel="0" r="1122">
      <c r="A1122" s="8" t="n">
        <f aca="false" ca="false" dt2D="false" dtr="false" t="normal">A1121+1</f>
        <v>203</v>
      </c>
      <c r="B1122" s="8" t="s">
        <v>192</v>
      </c>
      <c r="C1122" s="106" t="s">
        <v>214</v>
      </c>
      <c r="D1122" s="8" t="s">
        <v>262</v>
      </c>
      <c r="E1122" s="56" t="s">
        <v>231</v>
      </c>
      <c r="F1122" s="12" t="s">
        <v>5</v>
      </c>
      <c r="G1122" s="12" t="n">
        <v>4</v>
      </c>
      <c r="H1122" s="12" t="n">
        <v>4</v>
      </c>
      <c r="I1122" s="56" t="n">
        <v>3217.2</v>
      </c>
      <c r="J1122" s="56" t="n">
        <v>1859.9</v>
      </c>
      <c r="K1122" s="56" t="n">
        <v>1357.3</v>
      </c>
      <c r="L1122" s="55" t="n">
        <v>96</v>
      </c>
      <c r="M1122" s="15" t="n">
        <f aca="false" ca="false" dt2D="false" dtr="false" t="normal">SUM(N1122:S1122)</f>
        <v>55046774.75331689</v>
      </c>
      <c r="N1122" s="15" t="n"/>
      <c r="O1122" s="15" t="n"/>
      <c r="P1122" s="15" t="n"/>
      <c r="Q1122" s="15" t="n">
        <v>712686.996</v>
      </c>
      <c r="R1122" s="15" t="n"/>
      <c r="S1122" s="15" t="n">
        <f aca="false" ca="false" dt2D="false" dtr="false" t="normal">'Приложение 2'!E1122-'Приложение 1'!Q1122</f>
        <v>54334087.75731689</v>
      </c>
      <c r="T1122" s="176" t="n"/>
      <c r="U1122" s="176" t="n"/>
      <c r="V1122" s="177" t="n">
        <v>70.37</v>
      </c>
      <c r="W1122" s="131" t="n">
        <v>56.3</v>
      </c>
      <c r="X1122" s="131" t="n">
        <v>46.91</v>
      </c>
      <c r="Y1122" s="131" t="n"/>
      <c r="Z1122" s="131" t="n"/>
      <c r="AA1122" s="178" t="n">
        <v>2027</v>
      </c>
      <c r="AB1122" s="4" t="n"/>
      <c r="AC1122" s="4" t="n"/>
    </row>
    <row customHeight="true" ht="15" outlineLevel="0" r="1123">
      <c r="A1123" s="8" t="n">
        <f aca="false" ca="false" dt2D="false" dtr="false" t="normal">A1122+1</f>
        <v>204</v>
      </c>
      <c r="B1123" s="8" t="s">
        <v>192</v>
      </c>
      <c r="C1123" s="106" t="s">
        <v>214</v>
      </c>
      <c r="D1123" s="8" t="s">
        <v>805</v>
      </c>
      <c r="E1123" s="55" t="s">
        <v>349</v>
      </c>
      <c r="F1123" s="12" t="s">
        <v>5</v>
      </c>
      <c r="G1123" s="12" t="n">
        <v>1</v>
      </c>
      <c r="H1123" s="12" t="n">
        <v>5</v>
      </c>
      <c r="I1123" s="56" t="n">
        <v>672.9</v>
      </c>
      <c r="J1123" s="56" t="n">
        <v>672.9</v>
      </c>
      <c r="K1123" s="56" t="n">
        <v>0</v>
      </c>
      <c r="L1123" s="55" t="n">
        <v>33</v>
      </c>
      <c r="M1123" s="15" t="n">
        <f aca="false" ca="false" dt2D="false" dtr="false" t="normal">SUM(N1123:S1123)</f>
        <v>16502434.82</v>
      </c>
      <c r="N1123" s="15" t="n"/>
      <c r="O1123" s="15" t="n"/>
      <c r="P1123" s="15" t="n"/>
      <c r="Q1123" s="15" t="n"/>
      <c r="R1123" s="15" t="n"/>
      <c r="S1123" s="15" t="n">
        <v>16502434.82</v>
      </c>
      <c r="T1123" s="176" t="n"/>
      <c r="U1123" s="176" t="n"/>
      <c r="V1123" s="177" t="n">
        <v>102.18</v>
      </c>
      <c r="W1123" s="131" t="n">
        <v>81.75</v>
      </c>
      <c r="X1123" s="131" t="n">
        <v>68.12</v>
      </c>
      <c r="Y1123" s="131" t="n"/>
      <c r="Z1123" s="131" t="n"/>
      <c r="AA1123" s="178" t="n">
        <v>2025</v>
      </c>
      <c r="AB1123" s="4" t="n"/>
      <c r="AC1123" s="4" t="n"/>
    </row>
    <row customHeight="true" ht="15" outlineLevel="0" r="1124">
      <c r="A1124" s="8" t="n">
        <f aca="false" ca="false" dt2D="false" dtr="false" t="normal">A1123+1</f>
        <v>205</v>
      </c>
      <c r="B1124" s="8" t="s">
        <v>192</v>
      </c>
      <c r="C1124" s="106" t="s">
        <v>214</v>
      </c>
      <c r="D1124" s="8" t="s">
        <v>265</v>
      </c>
      <c r="E1124" s="56" t="s">
        <v>58</v>
      </c>
      <c r="F1124" s="12" t="s">
        <v>5</v>
      </c>
      <c r="G1124" s="12" t="n">
        <v>4</v>
      </c>
      <c r="H1124" s="12" t="n">
        <v>3</v>
      </c>
      <c r="I1124" s="56" t="n">
        <v>2072.4</v>
      </c>
      <c r="J1124" s="56" t="n">
        <v>2072.4</v>
      </c>
      <c r="K1124" s="56" t="n">
        <v>0</v>
      </c>
      <c r="L1124" s="55" t="n">
        <v>81</v>
      </c>
      <c r="M1124" s="15" t="n">
        <f aca="false" ca="false" dt2D="false" dtr="false" t="normal">SUM(N1124:S1124)</f>
        <v>35459074.9716442</v>
      </c>
      <c r="N1124" s="15" t="n"/>
      <c r="O1124" s="15" t="n"/>
      <c r="P1124" s="15" t="n"/>
      <c r="Q1124" s="15" t="n">
        <v>316082.448</v>
      </c>
      <c r="R1124" s="15" t="n"/>
      <c r="S1124" s="15" t="n">
        <f aca="false" ca="false" dt2D="false" dtr="false" t="normal">'Приложение 2'!E1124-'Приложение 1'!Q1124</f>
        <v>35142992.5236442</v>
      </c>
      <c r="T1124" s="176" t="n"/>
      <c r="U1124" s="176" t="n"/>
      <c r="V1124" s="177" t="n">
        <v>70.66</v>
      </c>
      <c r="W1124" s="131" t="n">
        <v>56.53</v>
      </c>
      <c r="X1124" s="131" t="n">
        <v>47.1</v>
      </c>
      <c r="Y1124" s="131" t="n"/>
      <c r="Z1124" s="131" t="n"/>
      <c r="AA1124" s="178" t="n">
        <v>2027</v>
      </c>
      <c r="AB1124" s="4" t="n"/>
      <c r="AC1124" s="4" t="n"/>
    </row>
    <row customHeight="true" ht="15" outlineLevel="0" r="1125">
      <c r="A1125" s="8" t="n">
        <f aca="false" ca="false" dt2D="false" dtr="false" t="normal">A1124+1</f>
        <v>206</v>
      </c>
      <c r="B1125" s="8" t="n">
        <f aca="false" ca="false" dt2D="false" dtr="false" t="normal">B1095+1</f>
        <v>43</v>
      </c>
      <c r="C1125" s="106" t="s">
        <v>214</v>
      </c>
      <c r="D1125" s="8" t="s">
        <v>806</v>
      </c>
      <c r="E1125" s="56" t="s">
        <v>162</v>
      </c>
      <c r="F1125" s="12" t="s">
        <v>5</v>
      </c>
      <c r="G1125" s="12" t="n">
        <v>5</v>
      </c>
      <c r="H1125" s="12" t="n">
        <v>4</v>
      </c>
      <c r="I1125" s="56" t="n">
        <v>4288.9</v>
      </c>
      <c r="J1125" s="56" t="n">
        <v>4288.9</v>
      </c>
      <c r="K1125" s="56" t="n">
        <v>0</v>
      </c>
      <c r="L1125" s="55" t="n">
        <v>209</v>
      </c>
      <c r="M1125" s="15" t="n">
        <f aca="false" ca="false" dt2D="false" dtr="false" t="normal">SUM(N1125:S1125)</f>
        <v>103406529.19916444</v>
      </c>
      <c r="N1125" s="15" t="n"/>
      <c r="O1125" s="15" t="n"/>
      <c r="P1125" s="15" t="n"/>
      <c r="Q1125" s="15" t="n">
        <v>654143.028</v>
      </c>
      <c r="R1125" s="15" t="n"/>
      <c r="S1125" s="15" t="n">
        <f aca="false" ca="false" dt2D="false" dtr="false" t="normal">'Приложение 2'!E1125-'Приложение 1'!Q1125</f>
        <v>102752386.17116444</v>
      </c>
      <c r="T1125" s="176" t="n"/>
      <c r="U1125" s="176" t="n"/>
      <c r="V1125" s="177" t="n">
        <v>99.82</v>
      </c>
      <c r="W1125" s="131" t="n">
        <v>79.86</v>
      </c>
      <c r="X1125" s="131" t="n">
        <v>66.55</v>
      </c>
      <c r="Y1125" s="131" t="n"/>
      <c r="Z1125" s="131" t="n"/>
      <c r="AA1125" s="178" t="n">
        <v>2027</v>
      </c>
      <c r="AB1125" s="4" t="n"/>
      <c r="AC1125" s="4" t="n"/>
    </row>
    <row customHeight="true" ht="15" outlineLevel="0" r="1126">
      <c r="A1126" s="8" t="n">
        <f aca="false" ca="false" dt2D="false" dtr="false" t="normal">A1125+1</f>
        <v>207</v>
      </c>
      <c r="B1126" s="8" t="s">
        <v>192</v>
      </c>
      <c r="C1126" s="106" t="s">
        <v>214</v>
      </c>
      <c r="D1126" s="8" t="s">
        <v>242</v>
      </c>
      <c r="E1126" s="56" t="s">
        <v>269</v>
      </c>
      <c r="F1126" s="12" t="s">
        <v>5</v>
      </c>
      <c r="G1126" s="12" t="n">
        <v>5</v>
      </c>
      <c r="H1126" s="12" t="n">
        <v>4</v>
      </c>
      <c r="I1126" s="56" t="n">
        <v>4300.8</v>
      </c>
      <c r="J1126" s="56" t="n">
        <v>4300.8</v>
      </c>
      <c r="K1126" s="56" t="n">
        <v>0</v>
      </c>
      <c r="L1126" s="55" t="n">
        <v>196</v>
      </c>
      <c r="M1126" s="15" t="n">
        <f aca="false" ca="false" dt2D="false" dtr="false" t="normal">SUM(N1126:S1126)</f>
        <v>73587333.3516924</v>
      </c>
      <c r="N1126" s="15" t="n"/>
      <c r="O1126" s="15" t="n"/>
      <c r="P1126" s="15" t="n"/>
      <c r="Q1126" s="15" t="n">
        <v>669892.608</v>
      </c>
      <c r="R1126" s="15" t="n"/>
      <c r="S1126" s="15" t="n">
        <f aca="false" ca="false" dt2D="false" dtr="false" t="normal">'Приложение 2'!E1126-'Приложение 1'!Q1126</f>
        <v>72917440.7436924</v>
      </c>
      <c r="T1126" s="176" t="n"/>
      <c r="U1126" s="176" t="n"/>
      <c r="V1126" s="177" t="n">
        <v>70.64</v>
      </c>
      <c r="W1126" s="131" t="n">
        <v>56.51</v>
      </c>
      <c r="X1126" s="131" t="n">
        <v>47.1</v>
      </c>
      <c r="Y1126" s="131" t="n"/>
      <c r="Z1126" s="131" t="n"/>
      <c r="AA1126" s="178" t="n">
        <v>2027</v>
      </c>
      <c r="AB1126" s="4" t="n"/>
      <c r="AC1126" s="4" t="n"/>
    </row>
    <row customHeight="true" ht="15" outlineLevel="0" r="1127">
      <c r="A1127" s="8" t="n">
        <f aca="false" ca="false" dt2D="false" dtr="false" t="normal">A1126+1</f>
        <v>208</v>
      </c>
      <c r="B1127" s="8" t="n">
        <f aca="false" ca="false" dt2D="false" dtr="false" t="normal">B1125+1</f>
        <v>44</v>
      </c>
      <c r="C1127" s="106" t="s">
        <v>214</v>
      </c>
      <c r="D1127" s="8" t="s">
        <v>807</v>
      </c>
      <c r="E1127" s="56" t="s">
        <v>64</v>
      </c>
      <c r="F1127" s="12" t="s">
        <v>5</v>
      </c>
      <c r="G1127" s="12" t="n">
        <v>3</v>
      </c>
      <c r="H1127" s="12" t="n">
        <v>2</v>
      </c>
      <c r="I1127" s="56" t="n">
        <v>1322.9</v>
      </c>
      <c r="J1127" s="56" t="n">
        <v>1322.9</v>
      </c>
      <c r="K1127" s="56" t="n">
        <v>0</v>
      </c>
      <c r="L1127" s="55" t="n">
        <v>67</v>
      </c>
      <c r="M1127" s="15" t="n">
        <f aca="false" ca="false" dt2D="false" dtr="false" t="normal">SUM(N1127:S1127)</f>
        <v>12325473.256364536</v>
      </c>
      <c r="N1127" s="15" t="n"/>
      <c r="O1127" s="15" t="n"/>
      <c r="P1127" s="15" t="n"/>
      <c r="Q1127" s="15" t="n">
        <v>201768.708</v>
      </c>
      <c r="R1127" s="15" t="n"/>
      <c r="S1127" s="15" t="n">
        <f aca="false" ca="false" dt2D="false" dtr="false" t="normal">'Приложение 2'!E1127-'Приложение 1'!Q1127</f>
        <v>12123704.548364535</v>
      </c>
      <c r="T1127" s="176" t="n"/>
      <c r="U1127" s="176" t="n"/>
      <c r="V1127" s="177" t="n">
        <v>38.19</v>
      </c>
      <c r="W1127" s="131" t="n">
        <v>30.55</v>
      </c>
      <c r="X1127" s="131" t="n">
        <v>25.46</v>
      </c>
      <c r="Y1127" s="131" t="n"/>
      <c r="Z1127" s="131" t="n"/>
      <c r="AA1127" s="178" t="n">
        <v>2027</v>
      </c>
      <c r="AB1127" s="4" t="n"/>
      <c r="AC1127" s="4" t="n"/>
    </row>
    <row customHeight="true" ht="15" outlineLevel="0" r="1128">
      <c r="A1128" s="8" t="n">
        <f aca="false" ca="false" dt2D="false" dtr="false" t="normal">A1127+1</f>
        <v>209</v>
      </c>
      <c r="B1128" s="8" t="n">
        <f aca="false" ca="false" dt2D="false" dtr="false" t="normal">B1127+1</f>
        <v>45</v>
      </c>
      <c r="C1128" s="106" t="s">
        <v>214</v>
      </c>
      <c r="D1128" s="8" t="s">
        <v>809</v>
      </c>
      <c r="E1128" s="56" t="s">
        <v>64</v>
      </c>
      <c r="F1128" s="12" t="s">
        <v>5</v>
      </c>
      <c r="G1128" s="12" t="n">
        <v>3</v>
      </c>
      <c r="H1128" s="12" t="n">
        <v>2</v>
      </c>
      <c r="I1128" s="56" t="n">
        <v>1377.8</v>
      </c>
      <c r="J1128" s="56" t="n">
        <v>1377.8</v>
      </c>
      <c r="K1128" s="56" t="n">
        <v>0</v>
      </c>
      <c r="L1128" s="55" t="n">
        <v>67</v>
      </c>
      <c r="M1128" s="15" t="n">
        <f aca="false" ca="false" dt2D="false" dtr="false" t="normal">SUM(N1128:S1128)</f>
        <v>12836977.135549966</v>
      </c>
      <c r="N1128" s="15" t="n"/>
      <c r="O1128" s="15" t="n"/>
      <c r="P1128" s="15" t="n"/>
      <c r="Q1128" s="15" t="n">
        <v>210142.056</v>
      </c>
      <c r="R1128" s="15" t="n"/>
      <c r="S1128" s="15" t="n">
        <f aca="false" ca="false" dt2D="false" dtr="false" t="normal">'Приложение 2'!E1128-'Приложение 1'!Q1128</f>
        <v>12626835.079549966</v>
      </c>
      <c r="T1128" s="176" t="n"/>
      <c r="U1128" s="176" t="n"/>
      <c r="V1128" s="177" t="n">
        <v>38.19</v>
      </c>
      <c r="W1128" s="131" t="n">
        <v>30.55</v>
      </c>
      <c r="X1128" s="131" t="n">
        <v>25.46</v>
      </c>
      <c r="Y1128" s="131" t="n"/>
      <c r="Z1128" s="131" t="n"/>
      <c r="AA1128" s="178" t="n">
        <v>2027</v>
      </c>
      <c r="AB1128" s="4" t="n"/>
      <c r="AC1128" s="4" t="n"/>
    </row>
    <row customHeight="true" ht="15" outlineLevel="0" r="1129">
      <c r="A1129" s="8" t="n">
        <f aca="false" ca="false" dt2D="false" dtr="false" t="normal">A1128+1</f>
        <v>210</v>
      </c>
      <c r="B1129" s="8" t="n">
        <f aca="false" ca="false" dt2D="false" dtr="false" t="normal">B1128+1</f>
        <v>46</v>
      </c>
      <c r="C1129" s="106" t="s">
        <v>214</v>
      </c>
      <c r="D1129" s="8" t="s">
        <v>810</v>
      </c>
      <c r="E1129" s="56" t="s">
        <v>143</v>
      </c>
      <c r="F1129" s="12" t="s">
        <v>5</v>
      </c>
      <c r="G1129" s="12" t="n">
        <v>4</v>
      </c>
      <c r="H1129" s="12" t="n">
        <v>3</v>
      </c>
      <c r="I1129" s="56" t="n">
        <v>4080.94</v>
      </c>
      <c r="J1129" s="56" t="n">
        <v>3632.44</v>
      </c>
      <c r="K1129" s="56" t="n">
        <v>448.5</v>
      </c>
      <c r="L1129" s="55" t="n">
        <v>282</v>
      </c>
      <c r="M1129" s="15" t="n">
        <f aca="false" ca="false" dt2D="false" dtr="false" t="normal">SUM(N1129:S1129)</f>
        <v>32152706.025000002</v>
      </c>
      <c r="N1129" s="15" t="n"/>
      <c r="O1129" s="15" t="n"/>
      <c r="P1129" s="15" t="n"/>
      <c r="Q1129" s="15" t="n">
        <v>690776.3688</v>
      </c>
      <c r="R1129" s="15" t="n"/>
      <c r="S1129" s="15" t="n">
        <f aca="false" ca="false" dt2D="false" dtr="false" t="normal">'Приложение 2'!E1129-'Приложение 1'!Q1129</f>
        <v>31461929.656200003</v>
      </c>
      <c r="T1129" s="176" t="n"/>
      <c r="U1129" s="176" t="n"/>
      <c r="V1129" s="177" t="n">
        <v>32.12</v>
      </c>
      <c r="W1129" s="131" t="n">
        <v>25.7</v>
      </c>
      <c r="X1129" s="131" t="n">
        <v>21.42</v>
      </c>
      <c r="Y1129" s="131" t="n"/>
      <c r="Z1129" s="131" t="n"/>
      <c r="AA1129" s="178" t="n">
        <v>2026</v>
      </c>
      <c r="AB1129" s="4" t="n"/>
      <c r="AC1129" s="4" t="n"/>
    </row>
    <row customHeight="true" ht="15" outlineLevel="0" r="1130">
      <c r="A1130" s="8" t="n">
        <f aca="false" ca="false" dt2D="false" dtr="false" t="normal">A1129+1</f>
        <v>211</v>
      </c>
      <c r="B1130" s="8" t="s">
        <v>192</v>
      </c>
      <c r="C1130" s="106" t="s">
        <v>214</v>
      </c>
      <c r="D1130" s="8" t="s">
        <v>273</v>
      </c>
      <c r="E1130" s="56" t="s">
        <v>274</v>
      </c>
      <c r="F1130" s="12" t="s">
        <v>5</v>
      </c>
      <c r="G1130" s="12" t="n">
        <v>5</v>
      </c>
      <c r="H1130" s="12" t="n">
        <v>2</v>
      </c>
      <c r="I1130" s="56" t="n">
        <v>3330.25</v>
      </c>
      <c r="J1130" s="56" t="n">
        <v>2549.45</v>
      </c>
      <c r="K1130" s="56" t="n">
        <v>780.8</v>
      </c>
      <c r="L1130" s="55" t="n">
        <v>190</v>
      </c>
      <c r="M1130" s="15" t="n">
        <f aca="false" ca="false" dt2D="false" dtr="false" t="normal">SUM(N1130:S1130)</f>
        <v>56981077.21690703</v>
      </c>
      <c r="N1130" s="15" t="n"/>
      <c r="O1130" s="15" t="n"/>
      <c r="P1130" s="15" t="n"/>
      <c r="Q1130" s="15" t="n">
        <v>640430.844</v>
      </c>
      <c r="R1130" s="15" t="n"/>
      <c r="S1130" s="15" t="n">
        <f aca="false" ca="false" dt2D="false" dtr="false" t="normal">'Приложение 2'!E1130-'Приложение 1'!Q1130</f>
        <v>56340646.372907035</v>
      </c>
      <c r="T1130" s="176" t="n"/>
      <c r="U1130" s="176" t="n"/>
      <c r="V1130" s="177" t="n">
        <v>70.49</v>
      </c>
      <c r="W1130" s="131" t="n">
        <v>56.39</v>
      </c>
      <c r="X1130" s="131" t="n">
        <v>46.99</v>
      </c>
      <c r="Y1130" s="131" t="n"/>
      <c r="Z1130" s="131" t="n"/>
      <c r="AA1130" s="178" t="n">
        <v>2027</v>
      </c>
      <c r="AB1130" s="4" t="n"/>
      <c r="AC1130" s="4" t="n"/>
    </row>
    <row customHeight="true" ht="15" outlineLevel="0" r="1131">
      <c r="A1131" s="8" t="n">
        <f aca="false" ca="false" dt2D="false" dtr="false" t="normal">A1130+1</f>
        <v>212</v>
      </c>
      <c r="B1131" s="8" t="s">
        <v>192</v>
      </c>
      <c r="C1131" s="106" t="s">
        <v>214</v>
      </c>
      <c r="D1131" s="8" t="s">
        <v>813</v>
      </c>
      <c r="E1131" s="56" t="s">
        <v>143</v>
      </c>
      <c r="F1131" s="12" t="s">
        <v>5</v>
      </c>
      <c r="G1131" s="12" t="n">
        <v>9</v>
      </c>
      <c r="H1131" s="12" t="n">
        <v>1</v>
      </c>
      <c r="I1131" s="56" t="n">
        <v>4367.2</v>
      </c>
      <c r="J1131" s="56" t="n">
        <v>4285.1</v>
      </c>
      <c r="K1131" s="56" t="n">
        <v>82.0999999999995</v>
      </c>
      <c r="L1131" s="55" t="n">
        <v>209</v>
      </c>
      <c r="M1131" s="15" t="n">
        <f aca="false" ca="false" dt2D="false" dtr="false" t="normal">SUM(N1131:S1131)</f>
        <v>13400886.535658924</v>
      </c>
      <c r="N1131" s="15" t="n"/>
      <c r="O1131" s="15" t="n"/>
      <c r="P1131" s="15" t="n"/>
      <c r="Q1131" s="15" t="n">
        <v>916347.012</v>
      </c>
      <c r="R1131" s="15" t="n"/>
      <c r="S1131" s="15" t="n">
        <f aca="false" ca="false" dt2D="false" dtr="false" t="normal">'Приложение 2'!E1131-'Приложение 1'!Q1131</f>
        <v>12484539.523658924</v>
      </c>
      <c r="T1131" s="176" t="n"/>
      <c r="U1131" s="176" t="n"/>
      <c r="V1131" s="177" t="n">
        <v>11.91</v>
      </c>
      <c r="W1131" s="131" t="n">
        <v>9.53</v>
      </c>
      <c r="X1131" s="131" t="n">
        <v>7.94</v>
      </c>
      <c r="Y1131" s="131" t="n"/>
      <c r="Z1131" s="131" t="n"/>
      <c r="AA1131" s="178" t="n">
        <v>2026</v>
      </c>
      <c r="AB1131" s="4" t="n"/>
      <c r="AC1131" s="4" t="n"/>
    </row>
    <row customHeight="true" ht="15" outlineLevel="0" r="1132">
      <c r="A1132" s="8" t="n">
        <f aca="false" ca="false" dt2D="false" dtr="false" t="normal">A1131+1</f>
        <v>213</v>
      </c>
      <c r="B1132" s="8" t="s">
        <v>192</v>
      </c>
      <c r="C1132" s="106" t="s">
        <v>214</v>
      </c>
      <c r="D1132" s="8" t="s">
        <v>814</v>
      </c>
      <c r="E1132" s="56" t="s">
        <v>152</v>
      </c>
      <c r="F1132" s="12" t="s">
        <v>5</v>
      </c>
      <c r="G1132" s="12" t="n">
        <v>4</v>
      </c>
      <c r="H1132" s="12" t="n">
        <v>3</v>
      </c>
      <c r="I1132" s="56" t="n">
        <v>845.4</v>
      </c>
      <c r="J1132" s="56" t="n">
        <v>845.4</v>
      </c>
      <c r="K1132" s="56" t="n">
        <v>0</v>
      </c>
      <c r="L1132" s="55" t="n">
        <v>33</v>
      </c>
      <c r="M1132" s="15" t="n">
        <f aca="false" ca="false" dt2D="false" dtr="false" t="normal">SUM(N1132:S1132)</f>
        <v>7329032.46496935</v>
      </c>
      <c r="N1132" s="15" t="n"/>
      <c r="O1132" s="15" t="n"/>
      <c r="P1132" s="15" t="n"/>
      <c r="Q1132" s="15" t="n">
        <v>131679.504</v>
      </c>
      <c r="R1132" s="15" t="n"/>
      <c r="S1132" s="15" t="n">
        <f aca="false" ca="false" dt2D="false" dtr="false" t="normal">'Приложение 2'!E1132-'Приложение 1'!Q1132</f>
        <v>7197352.96096935</v>
      </c>
      <c r="T1132" s="176" t="n"/>
      <c r="U1132" s="176" t="n"/>
      <c r="V1132" s="177" t="n">
        <v>35.47</v>
      </c>
      <c r="W1132" s="131" t="n">
        <v>28.38</v>
      </c>
      <c r="X1132" s="131" t="n">
        <v>23.65</v>
      </c>
      <c r="Y1132" s="131" t="n"/>
      <c r="Z1132" s="131" t="n"/>
      <c r="AA1132" s="178" t="n">
        <v>2026</v>
      </c>
      <c r="AB1132" s="4" t="n"/>
      <c r="AC1132" s="4" t="n"/>
    </row>
    <row customHeight="true" ht="15" outlineLevel="0" r="1133">
      <c r="A1133" s="8" t="n">
        <f aca="false" ca="false" dt2D="false" dtr="false" t="normal">A1132+1</f>
        <v>214</v>
      </c>
      <c r="B1133" s="8" t="s">
        <v>192</v>
      </c>
      <c r="C1133" s="106" t="s">
        <v>214</v>
      </c>
      <c r="D1133" s="8" t="s">
        <v>816</v>
      </c>
      <c r="E1133" s="55" t="s">
        <v>225</v>
      </c>
      <c r="F1133" s="12" t="s">
        <v>5</v>
      </c>
      <c r="G1133" s="12" t="n">
        <v>4</v>
      </c>
      <c r="H1133" s="12" t="n">
        <v>4</v>
      </c>
      <c r="I1133" s="56" t="n">
        <v>2735</v>
      </c>
      <c r="J1133" s="56" t="n">
        <v>2484.4</v>
      </c>
      <c r="K1133" s="56" t="n">
        <v>250.6</v>
      </c>
      <c r="L1133" s="55" t="n">
        <v>122</v>
      </c>
      <c r="M1133" s="15" t="n">
        <f aca="false" ca="false" dt2D="false" dtr="false" t="normal">SUM(N1133:S1133)</f>
        <v>18767648.84</v>
      </c>
      <c r="N1133" s="15" t="n"/>
      <c r="O1133" s="15" t="n"/>
      <c r="P1133" s="15" t="n"/>
      <c r="Q1133" s="15" t="n"/>
      <c r="R1133" s="15" t="n"/>
      <c r="S1133" s="15" t="n">
        <v>18767648.84</v>
      </c>
      <c r="T1133" s="176" t="n"/>
      <c r="U1133" s="176" t="n"/>
      <c r="V1133" s="177" t="n">
        <v>28.59</v>
      </c>
      <c r="W1133" s="131" t="n">
        <v>22.87</v>
      </c>
      <c r="X1133" s="131" t="n">
        <v>19.06</v>
      </c>
      <c r="Y1133" s="131" t="n"/>
      <c r="Z1133" s="131" t="n"/>
      <c r="AA1133" s="178" t="n">
        <v>2025</v>
      </c>
      <c r="AB1133" s="4" t="n"/>
      <c r="AC1133" s="4" t="n"/>
    </row>
    <row customHeight="true" ht="15" outlineLevel="0" r="1134">
      <c r="A1134" s="8" t="n">
        <f aca="false" ca="false" dt2D="false" dtr="false" t="normal">A1133+1</f>
        <v>215</v>
      </c>
      <c r="B1134" s="8" t="s">
        <v>192</v>
      </c>
      <c r="C1134" s="106" t="s">
        <v>214</v>
      </c>
      <c r="D1134" s="8" t="s">
        <v>244</v>
      </c>
      <c r="E1134" s="55" t="n">
        <v>1971</v>
      </c>
      <c r="F1134" s="12" t="s">
        <v>5</v>
      </c>
      <c r="G1134" s="12" t="n">
        <v>5</v>
      </c>
      <c r="H1134" s="12" t="n">
        <v>4</v>
      </c>
      <c r="I1134" s="116" t="n">
        <v>4021.68</v>
      </c>
      <c r="J1134" s="116" t="n">
        <v>3212.2</v>
      </c>
      <c r="K1134" s="116" t="n">
        <v>201.5</v>
      </c>
      <c r="L1134" s="55" t="n">
        <v>152</v>
      </c>
      <c r="M1134" s="15" t="n">
        <f aca="false" ca="false" dt2D="false" dtr="false" t="normal">SUM(N1134:S1134)</f>
        <v>8643306.53</v>
      </c>
      <c r="N1134" s="15" t="n"/>
      <c r="O1134" s="15" t="n"/>
      <c r="P1134" s="15" t="n"/>
      <c r="Q1134" s="15" t="n"/>
      <c r="R1134" s="15" t="n"/>
      <c r="S1134" s="15" t="n">
        <v>8643306.53</v>
      </c>
      <c r="T1134" s="176" t="n"/>
      <c r="U1134" s="176" t="n"/>
      <c r="V1134" s="177" t="n">
        <v>10.55</v>
      </c>
      <c r="W1134" s="131" t="n">
        <v>8.44</v>
      </c>
      <c r="X1134" s="131" t="n">
        <v>7.03</v>
      </c>
      <c r="Y1134" s="131" t="n"/>
      <c r="Z1134" s="131" t="n"/>
      <c r="AA1134" s="178" t="n">
        <v>2025</v>
      </c>
      <c r="AB1134" s="4" t="n"/>
      <c r="AC1134" s="4" t="n"/>
    </row>
    <row outlineLevel="0" r="1135">
      <c r="A1135" s="8" t="n">
        <f aca="false" ca="false" dt2D="false" dtr="false" t="normal">A1134+1</f>
        <v>216</v>
      </c>
      <c r="B1135" s="8" t="s">
        <v>192</v>
      </c>
      <c r="C1135" s="106" t="s">
        <v>68</v>
      </c>
      <c r="D1135" s="106" t="s">
        <v>73</v>
      </c>
      <c r="E1135" s="55" t="s">
        <v>74</v>
      </c>
      <c r="F1135" s="12" t="s">
        <v>5</v>
      </c>
      <c r="G1135" s="12" t="s">
        <v>75</v>
      </c>
      <c r="H1135" s="12" t="s">
        <v>76</v>
      </c>
      <c r="I1135" s="12" t="n">
        <v>1276.4</v>
      </c>
      <c r="J1135" s="12" t="n">
        <v>1181.5</v>
      </c>
      <c r="K1135" s="56" t="n">
        <v>48.4</v>
      </c>
      <c r="L1135" s="55" t="n">
        <v>69</v>
      </c>
      <c r="M1135" s="15" t="n">
        <f aca="false" ca="false" dt2D="false" dtr="false" t="normal">SUM(N1135:S1135)</f>
        <v>7144121.92</v>
      </c>
      <c r="N1135" s="15" t="n"/>
      <c r="O1135" s="15" t="n"/>
      <c r="P1135" s="15" t="n"/>
      <c r="Q1135" s="15" t="n"/>
      <c r="R1135" s="15" t="n"/>
      <c r="S1135" s="15" t="n">
        <v>7144121.92</v>
      </c>
      <c r="T1135" s="15" t="n">
        <v>5954813.78</v>
      </c>
      <c r="U1135" s="15" t="n"/>
      <c r="V1135" s="15" t="n">
        <v>24.2</v>
      </c>
      <c r="W1135" s="15" t="n">
        <v>19.36</v>
      </c>
      <c r="X1135" s="12" t="n">
        <v>16.14</v>
      </c>
      <c r="Y1135" s="111" t="n"/>
      <c r="Z1135" s="28" t="n">
        <f aca="false" ca="false" dt2D="false" dtr="false" t="normal">AC1135-R1135</f>
        <v>1189308.14</v>
      </c>
      <c r="AA1135" s="112" t="n"/>
      <c r="AB1135" s="110" t="n">
        <v>169246.7436</v>
      </c>
      <c r="AC1135" s="110" t="n">
        <v>1189308.14</v>
      </c>
    </row>
    <row customHeight="true" ht="15" outlineLevel="0" r="1136">
      <c r="A1136" s="8" t="n">
        <f aca="false" ca="false" dt2D="false" dtr="false" t="normal">A1135+1</f>
        <v>217</v>
      </c>
      <c r="B1136" s="8" t="n">
        <f aca="false" ca="false" dt2D="false" dtr="false" t="normal">B1129+1</f>
        <v>47</v>
      </c>
      <c r="C1136" s="106" t="s">
        <v>214</v>
      </c>
      <c r="D1136" s="8" t="s">
        <v>818</v>
      </c>
      <c r="E1136" s="55" t="s">
        <v>122</v>
      </c>
      <c r="F1136" s="12" t="s">
        <v>5</v>
      </c>
      <c r="G1136" s="12" t="n">
        <v>5</v>
      </c>
      <c r="H1136" s="12" t="n">
        <v>6</v>
      </c>
      <c r="I1136" s="56" t="n">
        <v>4692.05</v>
      </c>
      <c r="J1136" s="56" t="n">
        <v>4692.05</v>
      </c>
      <c r="K1136" s="56" t="n">
        <v>0</v>
      </c>
      <c r="L1136" s="55" t="n">
        <v>215</v>
      </c>
      <c r="M1136" s="15" t="n">
        <f aca="false" ca="false" dt2D="false" dtr="false" t="normal">SUM(N1136:S1136)</f>
        <v>32196982.36</v>
      </c>
      <c r="N1136" s="15" t="n"/>
      <c r="O1136" s="15" t="n"/>
      <c r="P1136" s="15" t="n"/>
      <c r="Q1136" s="15" t="n"/>
      <c r="R1136" s="15" t="n"/>
      <c r="S1136" s="15" t="n">
        <v>32196982.36</v>
      </c>
      <c r="T1136" s="176" t="n"/>
      <c r="U1136" s="176" t="n"/>
      <c r="V1136" s="177" t="n">
        <v>28.59</v>
      </c>
      <c r="W1136" s="131" t="n">
        <v>22.87</v>
      </c>
      <c r="X1136" s="131" t="n">
        <v>19.06</v>
      </c>
      <c r="Y1136" s="131" t="n"/>
      <c r="Z1136" s="131" t="n"/>
      <c r="AA1136" s="178" t="n">
        <v>2025</v>
      </c>
      <c r="AB1136" s="4" t="n"/>
      <c r="AC1136" s="4" t="n"/>
    </row>
    <row customHeight="true" ht="12.75" outlineLevel="0" r="1137">
      <c r="A1137" s="8" t="n">
        <f aca="false" ca="false" dt2D="false" dtr="false" t="normal">A1136+1</f>
        <v>218</v>
      </c>
      <c r="B1137" s="8" t="s">
        <v>192</v>
      </c>
      <c r="C1137" s="106" t="s">
        <v>214</v>
      </c>
      <c r="D1137" s="8" t="s">
        <v>251</v>
      </c>
      <c r="E1137" s="56" t="s">
        <v>157</v>
      </c>
      <c r="F1137" s="12" t="s">
        <v>5</v>
      </c>
      <c r="G1137" s="12" t="n">
        <v>4</v>
      </c>
      <c r="H1137" s="12" t="n">
        <v>6</v>
      </c>
      <c r="I1137" s="56" t="n">
        <v>3968.9</v>
      </c>
      <c r="J1137" s="56" t="n">
        <v>3725.7</v>
      </c>
      <c r="K1137" s="56" t="n">
        <v>243.2</v>
      </c>
      <c r="L1137" s="55" t="n">
        <v>159</v>
      </c>
      <c r="M1137" s="15" t="n">
        <f aca="false" ca="false" dt2D="false" dtr="false" t="normal">SUM(N1137:S1137)</f>
        <v>31269970.875</v>
      </c>
      <c r="N1137" s="15" t="n"/>
      <c r="O1137" s="15" t="n"/>
      <c r="P1137" s="15" t="n"/>
      <c r="Q1137" s="15" t="n">
        <v>642400.308</v>
      </c>
      <c r="R1137" s="15" t="n"/>
      <c r="S1137" s="15" t="n">
        <f aca="false" ca="false" dt2D="false" dtr="false" t="normal">'Приложение 2'!E1137-'Приложение 1'!Q1137</f>
        <v>30627570.567</v>
      </c>
      <c r="T1137" s="15" t="n"/>
      <c r="U1137" s="15" t="n"/>
      <c r="V1137" s="15" t="n">
        <v>32.15</v>
      </c>
      <c r="W1137" s="15" t="n">
        <v>25.72</v>
      </c>
      <c r="X1137" s="12" t="n">
        <v>21.44</v>
      </c>
      <c r="Y1137" s="12" t="n"/>
      <c r="Z1137" s="12" t="n"/>
      <c r="AA1137" s="30" t="n">
        <v>0</v>
      </c>
      <c r="AB1137" s="30" t="n">
        <f aca="false" ca="false" dt2D="false" dtr="false" t="normal">+(J1137*12.71+K1137*25.41)*12</f>
        <v>642400.3080000001</v>
      </c>
      <c r="AC1137" s="30" t="n">
        <f aca="false" ca="false" dt2D="false" dtr="false" t="normal">+(J1137*12.71+K1137*25.41)*12*30-'[7]Лист1'!$AQ$577</f>
        <v>5317095.660000002</v>
      </c>
    </row>
    <row customHeight="true" ht="15" outlineLevel="0" r="1138">
      <c r="A1138" s="8" t="n">
        <f aca="false" ca="false" dt2D="false" dtr="false" t="normal">A1137+1</f>
        <v>219</v>
      </c>
      <c r="B1138" s="8" t="s">
        <v>192</v>
      </c>
      <c r="C1138" s="106" t="s">
        <v>214</v>
      </c>
      <c r="D1138" s="8" t="s">
        <v>253</v>
      </c>
      <c r="E1138" s="55" t="s">
        <v>157</v>
      </c>
      <c r="F1138" s="12" t="s">
        <v>5</v>
      </c>
      <c r="G1138" s="12" t="n">
        <v>5</v>
      </c>
      <c r="H1138" s="12" t="n">
        <v>6</v>
      </c>
      <c r="I1138" s="56" t="n">
        <v>5011.7</v>
      </c>
      <c r="J1138" s="56" t="n">
        <v>4019.3</v>
      </c>
      <c r="K1138" s="56" t="n">
        <v>992.4</v>
      </c>
      <c r="L1138" s="55" t="n">
        <v>185</v>
      </c>
      <c r="M1138" s="15" t="n">
        <f aca="false" ca="false" dt2D="false" dtr="false" t="normal">SUM(N1138:S1138)</f>
        <v>59352290.28</v>
      </c>
      <c r="N1138" s="15" t="n"/>
      <c r="O1138" s="15" t="n"/>
      <c r="P1138" s="15" t="n"/>
      <c r="Q1138" s="15" t="n"/>
      <c r="R1138" s="15" t="n"/>
      <c r="S1138" s="15" t="n">
        <v>59352290.28</v>
      </c>
      <c r="T1138" s="176" t="n"/>
      <c r="U1138" s="176" t="n"/>
      <c r="V1138" s="177" t="n">
        <v>49.34</v>
      </c>
      <c r="W1138" s="131" t="n">
        <v>39.48</v>
      </c>
      <c r="X1138" s="131" t="n">
        <v>32.9</v>
      </c>
      <c r="Y1138" s="131" t="n"/>
      <c r="Z1138" s="131" t="n"/>
      <c r="AA1138" s="178" t="n">
        <v>2025</v>
      </c>
      <c r="AB1138" s="4" t="n"/>
      <c r="AC1138" s="4" t="n"/>
    </row>
    <row customHeight="true" ht="15" outlineLevel="0" r="1139">
      <c r="A1139" s="8" t="n">
        <f aca="false" ca="false" dt2D="false" dtr="false" t="normal">A1138+1</f>
        <v>220</v>
      </c>
      <c r="B1139" s="8" t="s">
        <v>192</v>
      </c>
      <c r="C1139" s="106" t="s">
        <v>214</v>
      </c>
      <c r="D1139" s="8" t="s">
        <v>255</v>
      </c>
      <c r="E1139" s="56" t="s">
        <v>264</v>
      </c>
      <c r="F1139" s="12" t="s">
        <v>5</v>
      </c>
      <c r="G1139" s="12" t="n">
        <v>4</v>
      </c>
      <c r="H1139" s="12" t="n">
        <v>6</v>
      </c>
      <c r="I1139" s="56" t="n">
        <v>5045</v>
      </c>
      <c r="J1139" s="56" t="n">
        <v>5045</v>
      </c>
      <c r="K1139" s="56" t="n">
        <v>0</v>
      </c>
      <c r="L1139" s="55" t="n">
        <v>218</v>
      </c>
      <c r="M1139" s="15" t="n">
        <f aca="false" ca="false" dt2D="false" dtr="false" t="normal">SUM(N1139:S1139)</f>
        <v>86320707.02178389</v>
      </c>
      <c r="N1139" s="15" t="n"/>
      <c r="O1139" s="15" t="n"/>
      <c r="P1139" s="15" t="n"/>
      <c r="Q1139" s="15" t="n">
        <v>785809.2</v>
      </c>
      <c r="R1139" s="15" t="n"/>
      <c r="S1139" s="15" t="n">
        <f aca="false" ca="false" dt2D="false" dtr="false" t="normal">'Приложение 2'!E1139-'Приложение 1'!Q1139</f>
        <v>85534897.82178389</v>
      </c>
      <c r="T1139" s="176" t="n"/>
      <c r="U1139" s="176" t="n"/>
      <c r="V1139" s="177" t="n">
        <v>70.64</v>
      </c>
      <c r="W1139" s="131" t="n">
        <v>56.51</v>
      </c>
      <c r="X1139" s="131" t="n">
        <v>47.1</v>
      </c>
      <c r="Y1139" s="131" t="n"/>
      <c r="Z1139" s="131" t="n"/>
      <c r="AA1139" s="178" t="n">
        <v>2027</v>
      </c>
      <c r="AB1139" s="4" t="n"/>
      <c r="AC1139" s="4" t="n"/>
    </row>
    <row customHeight="true" ht="15" outlineLevel="0" r="1140">
      <c r="A1140" s="8" t="n">
        <f aca="false" ca="false" dt2D="false" dtr="false" t="normal">A1139+1</f>
        <v>221</v>
      </c>
      <c r="B1140" s="8" t="s">
        <v>192</v>
      </c>
      <c r="C1140" s="106" t="s">
        <v>214</v>
      </c>
      <c r="D1140" s="8" t="s">
        <v>258</v>
      </c>
      <c r="E1140" s="56" t="s">
        <v>225</v>
      </c>
      <c r="F1140" s="12" t="s">
        <v>5</v>
      </c>
      <c r="G1140" s="12" t="n">
        <v>4</v>
      </c>
      <c r="H1140" s="12" t="n">
        <v>4</v>
      </c>
      <c r="I1140" s="56" t="n">
        <v>3363.2</v>
      </c>
      <c r="J1140" s="56" t="n">
        <v>3294.1</v>
      </c>
      <c r="K1140" s="56" t="n">
        <v>69.0999999999999</v>
      </c>
      <c r="L1140" s="55" t="n">
        <v>114</v>
      </c>
      <c r="M1140" s="15" t="n">
        <f aca="false" ca="false" dt2D="false" dtr="false" t="normal">SUM(N1140:S1140)</f>
        <v>57544856.66118206</v>
      </c>
      <c r="N1140" s="15" t="n"/>
      <c r="O1140" s="15" t="n"/>
      <c r="P1140" s="15" t="n"/>
      <c r="Q1140" s="15" t="n">
        <v>523486.104</v>
      </c>
      <c r="R1140" s="15" t="n"/>
      <c r="S1140" s="15" t="n">
        <f aca="false" ca="false" dt2D="false" dtr="false" t="normal">'Приложение 2'!E1140-'Приложение 1'!Q1140</f>
        <v>57021370.55718206</v>
      </c>
      <c r="T1140" s="176" t="n"/>
      <c r="U1140" s="176" t="n"/>
      <c r="V1140" s="177" t="n">
        <v>70.64</v>
      </c>
      <c r="W1140" s="131" t="n">
        <v>56.52</v>
      </c>
      <c r="X1140" s="131" t="n">
        <v>47.1</v>
      </c>
      <c r="Y1140" s="131" t="n"/>
      <c r="Z1140" s="131" t="n"/>
      <c r="AA1140" s="178" t="n">
        <v>2027</v>
      </c>
      <c r="AB1140" s="4" t="n"/>
      <c r="AC1140" s="4" t="n"/>
    </row>
    <row customHeight="true" ht="15" outlineLevel="0" r="1141">
      <c r="A1141" s="8" t="n">
        <f aca="false" ca="false" dt2D="false" dtr="false" t="normal">A1140+1</f>
        <v>222</v>
      </c>
      <c r="B1141" s="8" t="s">
        <v>192</v>
      </c>
      <c r="C1141" s="106" t="s">
        <v>214</v>
      </c>
      <c r="D1141" s="8" t="s">
        <v>280</v>
      </c>
      <c r="E1141" s="56" t="s">
        <v>152</v>
      </c>
      <c r="F1141" s="12" t="s">
        <v>5</v>
      </c>
      <c r="G1141" s="12" t="n">
        <v>9</v>
      </c>
      <c r="H1141" s="12" t="n">
        <v>1</v>
      </c>
      <c r="I1141" s="56" t="n">
        <v>2018.8</v>
      </c>
      <c r="J1141" s="56" t="n">
        <v>1894.7</v>
      </c>
      <c r="K1141" s="56" t="n">
        <v>124.1</v>
      </c>
      <c r="L1141" s="55" t="n">
        <v>74</v>
      </c>
      <c r="M1141" s="15" t="n">
        <f aca="false" ca="false" dt2D="false" dtr="false" t="normal">SUM(N1141:S1141)</f>
        <v>30150556.706223432</v>
      </c>
      <c r="N1141" s="15" t="n"/>
      <c r="O1141" s="15" t="n"/>
      <c r="P1141" s="15" t="n"/>
      <c r="Q1141" s="15" t="n">
        <v>426638.7</v>
      </c>
      <c r="R1141" s="15" t="n"/>
      <c r="S1141" s="15" t="n">
        <f aca="false" ca="false" dt2D="false" dtr="false" t="normal">'Приложение 2'!E1141-'Приложение 1'!Q1141</f>
        <v>29723918.006223433</v>
      </c>
      <c r="T1141" s="176" t="n"/>
      <c r="U1141" s="176" t="n"/>
      <c r="V1141" s="177" t="n">
        <v>61.35</v>
      </c>
      <c r="W1141" s="131" t="n">
        <v>49.08</v>
      </c>
      <c r="X1141" s="131" t="n">
        <v>40.9</v>
      </c>
      <c r="Y1141" s="131" t="n"/>
      <c r="Z1141" s="131" t="n"/>
      <c r="AA1141" s="178" t="n">
        <v>2027</v>
      </c>
      <c r="AB1141" s="4" t="n"/>
      <c r="AC1141" s="4" t="n"/>
    </row>
    <row customHeight="true" ht="15" outlineLevel="0" r="1142">
      <c r="A1142" s="8" t="n">
        <f aca="false" ca="false" dt2D="false" dtr="false" t="normal">A1141+1</f>
        <v>223</v>
      </c>
      <c r="B1142" s="8" t="s">
        <v>192</v>
      </c>
      <c r="C1142" s="106" t="s">
        <v>214</v>
      </c>
      <c r="D1142" s="8" t="s">
        <v>288</v>
      </c>
      <c r="E1142" s="56" t="s">
        <v>152</v>
      </c>
      <c r="F1142" s="12" t="s">
        <v>5</v>
      </c>
      <c r="G1142" s="12" t="n">
        <v>5</v>
      </c>
      <c r="H1142" s="12" t="n">
        <v>2</v>
      </c>
      <c r="I1142" s="56" t="n">
        <v>1534.7</v>
      </c>
      <c r="J1142" s="56" t="n">
        <v>1534.7</v>
      </c>
      <c r="K1142" s="56" t="n">
        <v>0</v>
      </c>
      <c r="L1142" s="55" t="n">
        <v>55</v>
      </c>
      <c r="M1142" s="15" t="n">
        <f aca="false" ca="false" dt2D="false" dtr="false" t="normal">SUM(N1142:S1142)</f>
        <v>26258947.287677262</v>
      </c>
      <c r="N1142" s="15" t="n"/>
      <c r="O1142" s="15" t="n"/>
      <c r="P1142" s="15" t="n"/>
      <c r="Q1142" s="15" t="n">
        <v>239044.872</v>
      </c>
      <c r="R1142" s="15" t="n"/>
      <c r="S1142" s="15" t="n">
        <f aca="false" ca="false" dt2D="false" dtr="false" t="normal">'Приложение 2'!E1142-'Приложение 1'!Q1142</f>
        <v>26019902.41567726</v>
      </c>
      <c r="T1142" s="176" t="n"/>
      <c r="U1142" s="176" t="n"/>
      <c r="V1142" s="177" t="n">
        <v>70.64</v>
      </c>
      <c r="W1142" s="131" t="n">
        <v>56.51</v>
      </c>
      <c r="X1142" s="131" t="n">
        <v>47.1</v>
      </c>
      <c r="Y1142" s="131" t="n"/>
      <c r="Z1142" s="131" t="n"/>
      <c r="AA1142" s="178" t="n">
        <v>2027</v>
      </c>
      <c r="AB1142" s="4" t="n"/>
      <c r="AC1142" s="4" t="n"/>
    </row>
    <row customHeight="true" ht="15" outlineLevel="0" r="1143">
      <c r="A1143" s="8" t="n">
        <f aca="false" ca="false" dt2D="false" dtr="false" t="normal">A1142+1</f>
        <v>224</v>
      </c>
      <c r="B1143" s="8" t="s">
        <v>192</v>
      </c>
      <c r="C1143" s="106" t="s">
        <v>214</v>
      </c>
      <c r="D1143" s="8" t="s">
        <v>282</v>
      </c>
      <c r="E1143" s="56" t="s">
        <v>283</v>
      </c>
      <c r="F1143" s="12" t="s">
        <v>5</v>
      </c>
      <c r="G1143" s="12" t="n">
        <v>5</v>
      </c>
      <c r="H1143" s="12" t="n">
        <v>4</v>
      </c>
      <c r="I1143" s="56" t="n">
        <v>3251.9</v>
      </c>
      <c r="J1143" s="56" t="n">
        <v>3251.9</v>
      </c>
      <c r="K1143" s="56" t="n">
        <v>0</v>
      </c>
      <c r="L1143" s="55" t="n">
        <v>162</v>
      </c>
      <c r="M1143" s="15" t="n">
        <f aca="false" ca="false" dt2D="false" dtr="false" t="normal">SUM(N1143:S1143)</f>
        <v>25620907.125000004</v>
      </c>
      <c r="N1143" s="15" t="n"/>
      <c r="O1143" s="15" t="n"/>
      <c r="P1143" s="15" t="n"/>
      <c r="Q1143" s="15" t="n">
        <v>506515.944</v>
      </c>
      <c r="R1143" s="15" t="n"/>
      <c r="S1143" s="15" t="n">
        <f aca="false" ca="false" dt2D="false" dtr="false" t="normal">'Приложение 2'!E1143-'Приложение 1'!Q1143</f>
        <v>25114391.181000005</v>
      </c>
      <c r="T1143" s="176" t="n"/>
      <c r="U1143" s="176" t="n"/>
      <c r="V1143" s="177" t="n">
        <v>32.18</v>
      </c>
      <c r="W1143" s="131" t="n">
        <v>25.74</v>
      </c>
      <c r="X1143" s="131" t="n">
        <v>21.45</v>
      </c>
      <c r="Y1143" s="131" t="n"/>
      <c r="Z1143" s="131" t="n"/>
      <c r="AA1143" s="178" t="n">
        <v>2027</v>
      </c>
      <c r="AB1143" s="4" t="n"/>
      <c r="AC1143" s="4" t="n"/>
    </row>
    <row customHeight="true" ht="15" outlineLevel="0" r="1144">
      <c r="A1144" s="8" t="n">
        <f aca="false" ca="false" dt2D="false" dtr="false" t="normal">A1143+1</f>
        <v>225</v>
      </c>
      <c r="B1144" s="8" t="s">
        <v>192</v>
      </c>
      <c r="C1144" s="106" t="s">
        <v>214</v>
      </c>
      <c r="D1144" s="8" t="s">
        <v>285</v>
      </c>
      <c r="E1144" s="56" t="s">
        <v>157</v>
      </c>
      <c r="F1144" s="12" t="s">
        <v>5</v>
      </c>
      <c r="G1144" s="12" t="n">
        <v>4</v>
      </c>
      <c r="H1144" s="12" t="n">
        <v>6</v>
      </c>
      <c r="I1144" s="56" t="n">
        <v>4892.2</v>
      </c>
      <c r="J1144" s="56" t="n">
        <v>4892.2</v>
      </c>
      <c r="K1144" s="56" t="n">
        <v>0</v>
      </c>
      <c r="L1144" s="55" t="n">
        <v>201</v>
      </c>
      <c r="M1144" s="15" t="n">
        <f aca="false" ca="false" dt2D="false" dtr="false" t="normal">SUM(N1144:S1144)</f>
        <v>47927854.21059252</v>
      </c>
      <c r="N1144" s="15" t="n"/>
      <c r="O1144" s="15" t="n"/>
      <c r="P1144" s="15" t="n"/>
      <c r="Q1144" s="15" t="n">
        <v>746158.344</v>
      </c>
      <c r="R1144" s="15" t="n"/>
      <c r="S1144" s="15" t="n">
        <f aca="false" ca="false" dt2D="false" dtr="false" t="normal">'Приложение 2'!E1144-'Приложение 1'!Q1144</f>
        <v>47181695.86659253</v>
      </c>
      <c r="T1144" s="176" t="n"/>
      <c r="U1144" s="176" t="n"/>
      <c r="V1144" s="177" t="n">
        <v>40.18</v>
      </c>
      <c r="W1144" s="131" t="n">
        <v>32.15</v>
      </c>
      <c r="X1144" s="131" t="n">
        <v>26.79</v>
      </c>
      <c r="Y1144" s="131" t="n"/>
      <c r="Z1144" s="131" t="n"/>
      <c r="AA1144" s="178" t="n">
        <v>2027</v>
      </c>
      <c r="AB1144" s="4" t="n"/>
      <c r="AC1144" s="4" t="n"/>
    </row>
    <row customHeight="true" ht="15" outlineLevel="0" r="1145">
      <c r="A1145" s="8" t="n">
        <f aca="false" ca="false" dt2D="false" dtr="false" t="normal">A1144+1</f>
        <v>226</v>
      </c>
      <c r="B1145" s="8" t="s">
        <v>192</v>
      </c>
      <c r="C1145" s="106" t="s">
        <v>214</v>
      </c>
      <c r="D1145" s="8" t="s">
        <v>474</v>
      </c>
      <c r="E1145" s="55" t="s">
        <v>228</v>
      </c>
      <c r="F1145" s="12" t="s">
        <v>5</v>
      </c>
      <c r="G1145" s="12" t="n">
        <v>5</v>
      </c>
      <c r="H1145" s="12" t="n">
        <v>2</v>
      </c>
      <c r="I1145" s="56" t="n">
        <v>1596.4</v>
      </c>
      <c r="J1145" s="56" t="n">
        <v>1596.4</v>
      </c>
      <c r="K1145" s="56" t="n">
        <v>0</v>
      </c>
      <c r="L1145" s="55" t="n">
        <v>61</v>
      </c>
      <c r="M1145" s="15" t="n">
        <f aca="false" ca="false" dt2D="false" dtr="false" t="normal">SUM(N1145:S1145)</f>
        <v>10954542.82</v>
      </c>
      <c r="N1145" s="15" t="n"/>
      <c r="O1145" s="15" t="n"/>
      <c r="P1145" s="15" t="n"/>
      <c r="Q1145" s="15" t="n"/>
      <c r="R1145" s="15" t="n"/>
      <c r="S1145" s="15" t="n">
        <v>10954542.82</v>
      </c>
      <c r="T1145" s="176" t="n"/>
      <c r="U1145" s="176" t="n"/>
      <c r="V1145" s="177" t="n">
        <v>28.59</v>
      </c>
      <c r="W1145" s="131" t="n">
        <v>22.87</v>
      </c>
      <c r="X1145" s="131" t="n">
        <v>19.06</v>
      </c>
      <c r="Y1145" s="131" t="n"/>
      <c r="Z1145" s="131" t="n"/>
      <c r="AA1145" s="178" t="n">
        <v>2025</v>
      </c>
      <c r="AB1145" s="4" t="n"/>
      <c r="AC1145" s="4" t="n"/>
    </row>
    <row customHeight="true" ht="15" outlineLevel="0" r="1146">
      <c r="A1146" s="8" t="n">
        <f aca="false" ca="false" dt2D="false" dtr="false" t="normal">A1145+1</f>
        <v>227</v>
      </c>
      <c r="B1146" s="8" t="s">
        <v>192</v>
      </c>
      <c r="C1146" s="106" t="s">
        <v>214</v>
      </c>
      <c r="D1146" s="8" t="s">
        <v>826</v>
      </c>
      <c r="E1146" s="56" t="s">
        <v>349</v>
      </c>
      <c r="F1146" s="12" t="s">
        <v>5</v>
      </c>
      <c r="G1146" s="12" t="n">
        <v>2</v>
      </c>
      <c r="H1146" s="12" t="n">
        <v>2</v>
      </c>
      <c r="I1146" s="56" t="n">
        <v>730.1</v>
      </c>
      <c r="J1146" s="56" t="n">
        <v>730.1</v>
      </c>
      <c r="K1146" s="56" t="n">
        <v>0</v>
      </c>
      <c r="L1146" s="55" t="n">
        <v>33</v>
      </c>
      <c r="M1146" s="15" t="n">
        <f aca="false" ca="false" dt2D="false" dtr="false" t="normal">SUM(N1146:S1146)</f>
        <v>26798978.0431513</v>
      </c>
      <c r="N1146" s="15" t="n"/>
      <c r="O1146" s="15" t="n"/>
      <c r="P1146" s="15" t="n"/>
      <c r="Q1146" s="15" t="n">
        <v>113720.376</v>
      </c>
      <c r="R1146" s="15" t="n"/>
      <c r="S1146" s="15" t="n">
        <f aca="false" ca="false" dt2D="false" dtr="false" t="normal">'Приложение 2'!E1146-'Приложение 1'!Q1146</f>
        <v>26685257.667151302</v>
      </c>
      <c r="T1146" s="176" t="n"/>
      <c r="U1146" s="176" t="n"/>
      <c r="V1146" s="177" t="n">
        <v>152.29</v>
      </c>
      <c r="W1146" s="131" t="n">
        <v>121.83</v>
      </c>
      <c r="X1146" s="131" t="n">
        <v>101.53</v>
      </c>
      <c r="Y1146" s="131" t="n"/>
      <c r="Z1146" s="131" t="n"/>
      <c r="AA1146" s="178" t="n">
        <v>2026</v>
      </c>
      <c r="AB1146" s="4" t="n"/>
      <c r="AC1146" s="4" t="n"/>
    </row>
    <row customHeight="true" ht="15" outlineLevel="0" r="1147">
      <c r="A1147" s="8" t="n">
        <f aca="false" ca="false" dt2D="false" dtr="false" t="normal">A1146+1</f>
        <v>228</v>
      </c>
      <c r="B1147" s="8" t="s">
        <v>192</v>
      </c>
      <c r="C1147" s="106" t="s">
        <v>214</v>
      </c>
      <c r="D1147" s="8" t="s">
        <v>259</v>
      </c>
      <c r="E1147" s="55" t="s">
        <v>157</v>
      </c>
      <c r="F1147" s="12" t="s">
        <v>5</v>
      </c>
      <c r="G1147" s="12" t="n">
        <v>4</v>
      </c>
      <c r="H1147" s="12" t="n">
        <v>4</v>
      </c>
      <c r="I1147" s="56" t="n">
        <v>3415.9</v>
      </c>
      <c r="J1147" s="56" t="n">
        <v>3415.9</v>
      </c>
      <c r="K1147" s="56" t="n">
        <v>0</v>
      </c>
      <c r="L1147" s="55" t="n">
        <v>110</v>
      </c>
      <c r="M1147" s="15" t="n">
        <f aca="false" ca="false" dt2D="false" dtr="false" t="normal">SUM(N1147:S1147)</f>
        <v>7083697.84</v>
      </c>
      <c r="N1147" s="15" t="n"/>
      <c r="O1147" s="15" t="n"/>
      <c r="P1147" s="15" t="n"/>
      <c r="Q1147" s="15" t="n"/>
      <c r="R1147" s="15" t="n"/>
      <c r="S1147" s="15" t="n">
        <v>7083697.84</v>
      </c>
      <c r="T1147" s="176" t="n"/>
      <c r="U1147" s="176" t="n"/>
      <c r="V1147" s="177" t="n">
        <v>8.64</v>
      </c>
      <c r="W1147" s="131" t="n">
        <v>6.91</v>
      </c>
      <c r="X1147" s="131" t="n">
        <v>5.76</v>
      </c>
      <c r="Y1147" s="131" t="n"/>
      <c r="Z1147" s="131" t="n"/>
      <c r="AA1147" s="178" t="n">
        <v>2025</v>
      </c>
      <c r="AB1147" s="4" t="n"/>
      <c r="AC1147" s="4" t="n"/>
    </row>
    <row customHeight="true" ht="15" outlineLevel="0" r="1148">
      <c r="A1148" s="8" t="n">
        <f aca="false" ca="false" dt2D="false" dtr="false" t="normal">A1147+1</f>
        <v>229</v>
      </c>
      <c r="B1148" s="8" t="s">
        <v>192</v>
      </c>
      <c r="C1148" s="106" t="s">
        <v>214</v>
      </c>
      <c r="D1148" s="8" t="s">
        <v>293</v>
      </c>
      <c r="E1148" s="56" t="s">
        <v>90</v>
      </c>
      <c r="F1148" s="12" t="s">
        <v>5</v>
      </c>
      <c r="G1148" s="12" t="n">
        <v>4</v>
      </c>
      <c r="H1148" s="12" t="n">
        <v>4</v>
      </c>
      <c r="I1148" s="56" t="n">
        <v>3406.6</v>
      </c>
      <c r="J1148" s="56" t="n">
        <v>3406.6</v>
      </c>
      <c r="K1148" s="56" t="n">
        <v>0</v>
      </c>
      <c r="L1148" s="55" t="n">
        <v>175</v>
      </c>
      <c r="M1148" s="15" t="n">
        <f aca="false" ca="false" dt2D="false" dtr="false" t="normal">SUM(N1148:S1148)</f>
        <v>28314894.673522454</v>
      </c>
      <c r="N1148" s="15" t="n"/>
      <c r="O1148" s="15" t="n"/>
      <c r="P1148" s="15" t="n"/>
      <c r="Q1148" s="15" t="n">
        <v>530612.016</v>
      </c>
      <c r="R1148" s="15" t="n"/>
      <c r="S1148" s="15" t="n">
        <f aca="false" ca="false" dt2D="false" dtr="false" t="normal">'Приложение 2'!E1148-'Приложение 1'!Q1148</f>
        <v>27784282.657522455</v>
      </c>
      <c r="T1148" s="176" t="n"/>
      <c r="U1148" s="176" t="n"/>
      <c r="V1148" s="177" t="n">
        <v>33.98</v>
      </c>
      <c r="W1148" s="131" t="n">
        <v>27.19</v>
      </c>
      <c r="X1148" s="131" t="n">
        <v>22.66</v>
      </c>
      <c r="Y1148" s="131" t="n"/>
      <c r="Z1148" s="131" t="n"/>
      <c r="AA1148" s="178" t="n">
        <v>2027</v>
      </c>
      <c r="AB1148" s="4" t="n"/>
      <c r="AC1148" s="4" t="n"/>
    </row>
    <row customHeight="true" ht="15" outlineLevel="0" r="1149">
      <c r="A1149" s="8" t="n">
        <f aca="false" ca="false" dt2D="false" dtr="false" t="normal">A1148+1</f>
        <v>230</v>
      </c>
      <c r="B1149" s="8" t="s">
        <v>192</v>
      </c>
      <c r="C1149" s="106" t="s">
        <v>214</v>
      </c>
      <c r="D1149" s="8" t="s">
        <v>263</v>
      </c>
      <c r="E1149" s="55" t="s">
        <v>264</v>
      </c>
      <c r="F1149" s="12" t="s">
        <v>5</v>
      </c>
      <c r="G1149" s="12" t="n">
        <v>4</v>
      </c>
      <c r="H1149" s="12" t="n">
        <v>4</v>
      </c>
      <c r="I1149" s="56" t="n">
        <v>3452.8</v>
      </c>
      <c r="J1149" s="56" t="n">
        <v>3452.8</v>
      </c>
      <c r="K1149" s="56" t="n">
        <v>0</v>
      </c>
      <c r="L1149" s="55" t="n">
        <v>160</v>
      </c>
      <c r="M1149" s="15" t="n">
        <f aca="false" ca="false" dt2D="false" dtr="false" t="normal">SUM(N1149:S1149)</f>
        <v>33730414.54</v>
      </c>
      <c r="N1149" s="15" t="n"/>
      <c r="O1149" s="15" t="n"/>
      <c r="P1149" s="15" t="n"/>
      <c r="Q1149" s="15" t="n"/>
      <c r="R1149" s="15" t="n"/>
      <c r="S1149" s="15" t="n">
        <v>33730414.54</v>
      </c>
      <c r="T1149" s="176" t="n"/>
      <c r="U1149" s="176" t="n"/>
      <c r="V1149" s="177" t="n">
        <v>40.7</v>
      </c>
      <c r="W1149" s="131" t="n">
        <v>32.56</v>
      </c>
      <c r="X1149" s="131" t="n">
        <v>27.14</v>
      </c>
      <c r="Y1149" s="131" t="n"/>
      <c r="Z1149" s="131" t="n"/>
      <c r="AA1149" s="178" t="n">
        <v>2025</v>
      </c>
      <c r="AB1149" s="4" t="n"/>
      <c r="AC1149" s="4" t="n"/>
    </row>
    <row customHeight="true" ht="15" outlineLevel="0" r="1150">
      <c r="A1150" s="8" t="n">
        <f aca="false" ca="false" dt2D="false" dtr="false" t="normal">A1149+1</f>
        <v>231</v>
      </c>
      <c r="B1150" s="8" t="s">
        <v>192</v>
      </c>
      <c r="C1150" s="106" t="s">
        <v>214</v>
      </c>
      <c r="D1150" s="8" t="s">
        <v>827</v>
      </c>
      <c r="E1150" s="55" t="s">
        <v>264</v>
      </c>
      <c r="F1150" s="12" t="s">
        <v>5</v>
      </c>
      <c r="G1150" s="12" t="n">
        <v>4</v>
      </c>
      <c r="H1150" s="12" t="n">
        <v>4</v>
      </c>
      <c r="I1150" s="56" t="n">
        <v>3426.4</v>
      </c>
      <c r="J1150" s="56" t="n">
        <v>3426.4</v>
      </c>
      <c r="K1150" s="56" t="n">
        <v>0</v>
      </c>
      <c r="L1150" s="55" t="n">
        <v>156</v>
      </c>
      <c r="M1150" s="15" t="n">
        <f aca="false" ca="false" dt2D="false" dtr="false" t="normal">SUM(N1150:S1150)</f>
        <v>33472512.85</v>
      </c>
      <c r="N1150" s="15" t="n"/>
      <c r="O1150" s="15" t="n"/>
      <c r="P1150" s="15" t="n"/>
      <c r="Q1150" s="15" t="n"/>
      <c r="R1150" s="15" t="n"/>
      <c r="S1150" s="15" t="n">
        <v>33472512.85</v>
      </c>
      <c r="T1150" s="176" t="n"/>
      <c r="U1150" s="176" t="n"/>
      <c r="V1150" s="177" t="n">
        <v>40.7</v>
      </c>
      <c r="W1150" s="131" t="n">
        <v>32.56</v>
      </c>
      <c r="X1150" s="131" t="n">
        <v>27.14</v>
      </c>
      <c r="Y1150" s="131" t="n"/>
      <c r="Z1150" s="131" t="n"/>
      <c r="AA1150" s="178" t="n">
        <v>2025</v>
      </c>
      <c r="AB1150" s="4" t="n"/>
      <c r="AC1150" s="4" t="n"/>
    </row>
    <row customHeight="true" ht="15" outlineLevel="0" r="1151">
      <c r="A1151" s="8" t="n">
        <f aca="false" ca="false" dt2D="false" dtr="false" t="normal">A1150+1</f>
        <v>232</v>
      </c>
      <c r="B1151" s="8" t="s">
        <v>192</v>
      </c>
      <c r="C1151" s="106" t="s">
        <v>214</v>
      </c>
      <c r="D1151" s="8" t="s">
        <v>828</v>
      </c>
      <c r="E1151" s="56" t="s">
        <v>170</v>
      </c>
      <c r="F1151" s="12" t="s">
        <v>79</v>
      </c>
      <c r="G1151" s="12" t="n">
        <v>2</v>
      </c>
      <c r="H1151" s="12" t="n">
        <v>2</v>
      </c>
      <c r="I1151" s="56" t="n">
        <v>820.1</v>
      </c>
      <c r="J1151" s="56" t="n">
        <v>820.1</v>
      </c>
      <c r="K1151" s="56" t="n">
        <v>0</v>
      </c>
      <c r="L1151" s="55" t="n">
        <v>31</v>
      </c>
      <c r="M1151" s="15" t="n">
        <f aca="false" ca="false" dt2D="false" dtr="false" t="normal">SUM(N1151:S1151)</f>
        <v>15187450.418876743</v>
      </c>
      <c r="N1151" s="15" t="n"/>
      <c r="O1151" s="15" t="n"/>
      <c r="P1151" s="15" t="n"/>
      <c r="Q1151" s="15" t="n">
        <v>88866.036</v>
      </c>
      <c r="R1151" s="15" t="n"/>
      <c r="S1151" s="15" t="n">
        <f aca="false" ca="false" dt2D="false" dtr="false" t="normal">'Приложение 2'!E1151-'Приложение 1'!Q1151</f>
        <v>15098584.382876743</v>
      </c>
      <c r="T1151" s="176" t="n"/>
      <c r="U1151" s="176" t="n"/>
      <c r="V1151" s="177" t="n">
        <v>76.71</v>
      </c>
      <c r="W1151" s="131" t="n">
        <v>61.37</v>
      </c>
      <c r="X1151" s="131" t="n">
        <v>51.14</v>
      </c>
      <c r="Y1151" s="131" t="n"/>
      <c r="Z1151" s="131" t="n"/>
      <c r="AA1151" s="178" t="n">
        <v>2026</v>
      </c>
      <c r="AB1151" s="4" t="n"/>
      <c r="AC1151" s="4" t="n"/>
      <c r="AD1151" s="0" t="s">
        <v>81</v>
      </c>
    </row>
    <row customHeight="true" ht="15" outlineLevel="0" r="1152">
      <c r="A1152" s="8" t="n">
        <f aca="false" ca="false" dt2D="false" dtr="false" t="normal">A1151+1</f>
        <v>233</v>
      </c>
      <c r="B1152" s="8" t="s">
        <v>192</v>
      </c>
      <c r="C1152" s="106" t="s">
        <v>214</v>
      </c>
      <c r="D1152" s="8" t="s">
        <v>830</v>
      </c>
      <c r="E1152" s="56" t="s">
        <v>269</v>
      </c>
      <c r="F1152" s="12" t="s">
        <v>79</v>
      </c>
      <c r="G1152" s="12" t="n">
        <v>2</v>
      </c>
      <c r="H1152" s="12" t="n">
        <v>2</v>
      </c>
      <c r="I1152" s="56" t="n">
        <v>806.5</v>
      </c>
      <c r="J1152" s="56" t="n">
        <v>806.5</v>
      </c>
      <c r="K1152" s="56" t="n">
        <v>0</v>
      </c>
      <c r="L1152" s="55" t="n">
        <v>58</v>
      </c>
      <c r="M1152" s="15" t="n">
        <f aca="false" ca="false" dt2D="false" dtr="false" t="normal">SUM(N1152:S1152)</f>
        <v>14935591.71177185</v>
      </c>
      <c r="N1152" s="15" t="n"/>
      <c r="O1152" s="15" t="n"/>
      <c r="P1152" s="15" t="n"/>
      <c r="Q1152" s="15" t="n">
        <v>87392.34</v>
      </c>
      <c r="R1152" s="15" t="n"/>
      <c r="S1152" s="15" t="n">
        <f aca="false" ca="false" dt2D="false" dtr="false" t="normal">'Приложение 2'!E1152-'Приложение 1'!Q1152</f>
        <v>14848199.37177185</v>
      </c>
      <c r="T1152" s="176" t="n"/>
      <c r="U1152" s="176" t="n"/>
      <c r="V1152" s="177" t="n">
        <v>76.71</v>
      </c>
      <c r="W1152" s="131" t="n">
        <v>61.37</v>
      </c>
      <c r="X1152" s="131" t="n">
        <v>51.14</v>
      </c>
      <c r="Y1152" s="131" t="n"/>
      <c r="Z1152" s="131" t="n"/>
      <c r="AA1152" s="178" t="n">
        <v>2026</v>
      </c>
      <c r="AB1152" s="4" t="n"/>
      <c r="AC1152" s="4" t="n"/>
      <c r="AD1152" s="0" t="s">
        <v>81</v>
      </c>
    </row>
    <row customHeight="true" ht="15" outlineLevel="0" r="1153">
      <c r="A1153" s="8" t="n">
        <f aca="false" ca="false" dt2D="false" dtr="false" t="normal">A1152+1</f>
        <v>234</v>
      </c>
      <c r="B1153" s="8" t="n">
        <f aca="false" ca="false" dt2D="false" dtr="false" t="normal">B1136+1</f>
        <v>48</v>
      </c>
      <c r="C1153" s="106" t="s">
        <v>214</v>
      </c>
      <c r="D1153" s="8" t="s">
        <v>831</v>
      </c>
      <c r="E1153" s="55" t="s">
        <v>53</v>
      </c>
      <c r="F1153" s="12" t="s">
        <v>5</v>
      </c>
      <c r="G1153" s="12" t="n">
        <v>5</v>
      </c>
      <c r="H1153" s="12" t="n">
        <v>6</v>
      </c>
      <c r="I1153" s="56" t="n">
        <v>4942</v>
      </c>
      <c r="J1153" s="56" t="n">
        <v>4942</v>
      </c>
      <c r="K1153" s="56" t="n">
        <v>0</v>
      </c>
      <c r="L1153" s="55" t="n">
        <v>206</v>
      </c>
      <c r="M1153" s="15" t="n">
        <f aca="false" ca="false" dt2D="false" dtr="false" t="normal">SUM(N1153:S1153)</f>
        <v>33912146.47</v>
      </c>
      <c r="N1153" s="15" t="n"/>
      <c r="O1153" s="15" t="n"/>
      <c r="P1153" s="15" t="n"/>
      <c r="Q1153" s="15" t="n"/>
      <c r="R1153" s="15" t="n"/>
      <c r="S1153" s="15" t="n">
        <v>33912146.47</v>
      </c>
      <c r="T1153" s="176" t="n"/>
      <c r="U1153" s="176" t="n"/>
      <c r="V1153" s="177" t="n">
        <v>28.59</v>
      </c>
      <c r="W1153" s="131" t="n">
        <v>22.87</v>
      </c>
      <c r="X1153" s="131" t="n">
        <v>19.06</v>
      </c>
      <c r="Y1153" s="131" t="n"/>
      <c r="Z1153" s="131" t="n"/>
      <c r="AA1153" s="178" t="n">
        <v>2025</v>
      </c>
      <c r="AB1153" s="4" t="n"/>
      <c r="AC1153" s="4" t="n"/>
    </row>
    <row customHeight="true" ht="15" outlineLevel="0" r="1154">
      <c r="A1154" s="8" t="n">
        <f aca="false" ca="false" dt2D="false" dtr="false" t="normal">A1153+1</f>
        <v>235</v>
      </c>
      <c r="B1154" s="8" t="s">
        <v>192</v>
      </c>
      <c r="C1154" s="106" t="s">
        <v>214</v>
      </c>
      <c r="D1154" s="8" t="s">
        <v>297</v>
      </c>
      <c r="E1154" s="56" t="s">
        <v>164</v>
      </c>
      <c r="F1154" s="12" t="s">
        <v>5</v>
      </c>
      <c r="G1154" s="12" t="n">
        <v>9</v>
      </c>
      <c r="H1154" s="12" t="n">
        <v>2</v>
      </c>
      <c r="I1154" s="56" t="n">
        <v>4412</v>
      </c>
      <c r="J1154" s="56" t="n">
        <v>4412</v>
      </c>
      <c r="K1154" s="56" t="n">
        <v>0</v>
      </c>
      <c r="L1154" s="55" t="n">
        <v>183</v>
      </c>
      <c r="M1154" s="15" t="n">
        <f aca="false" ca="false" dt2D="false" dtr="false" t="normal">SUM(N1154:S1154)</f>
        <v>65892736.37203179</v>
      </c>
      <c r="N1154" s="15" t="n"/>
      <c r="O1154" s="15" t="n"/>
      <c r="P1154" s="15" t="n"/>
      <c r="Q1154" s="15" t="n">
        <v>894224.16</v>
      </c>
      <c r="R1154" s="15" t="n"/>
      <c r="S1154" s="15" t="n">
        <f aca="false" ca="false" dt2D="false" dtr="false" t="normal">'Приложение 2'!E1154-'Приложение 1'!Q1154</f>
        <v>64998512.2120318</v>
      </c>
      <c r="T1154" s="176" t="n"/>
      <c r="U1154" s="176" t="n"/>
      <c r="V1154" s="177" t="n">
        <v>61.38</v>
      </c>
      <c r="W1154" s="131" t="n">
        <v>49.11</v>
      </c>
      <c r="X1154" s="131" t="n">
        <v>40.92</v>
      </c>
      <c r="Y1154" s="131" t="n"/>
      <c r="Z1154" s="131" t="n"/>
      <c r="AA1154" s="178" t="n">
        <v>2027</v>
      </c>
      <c r="AB1154" s="4" t="n"/>
      <c r="AC1154" s="4" t="n"/>
    </row>
    <row customHeight="true" ht="15" outlineLevel="0" r="1155">
      <c r="A1155" s="8" t="n">
        <f aca="false" ca="false" dt2D="false" dtr="false" t="normal">A1154+1</f>
        <v>236</v>
      </c>
      <c r="B1155" s="8" t="s">
        <v>192</v>
      </c>
      <c r="C1155" s="106" t="s">
        <v>214</v>
      </c>
      <c r="D1155" s="8" t="s">
        <v>303</v>
      </c>
      <c r="E1155" s="56" t="s">
        <v>228</v>
      </c>
      <c r="F1155" s="12" t="s">
        <v>5</v>
      </c>
      <c r="G1155" s="12" t="n">
        <v>5</v>
      </c>
      <c r="H1155" s="12" t="n">
        <v>4</v>
      </c>
      <c r="I1155" s="56" t="n">
        <v>3068</v>
      </c>
      <c r="J1155" s="56" t="n">
        <v>2483.8</v>
      </c>
      <c r="K1155" s="56" t="n">
        <v>584.2</v>
      </c>
      <c r="L1155" s="55" t="n">
        <v>142</v>
      </c>
      <c r="M1155" s="15" t="n">
        <f aca="false" ca="false" dt2D="false" dtr="false" t="normal">SUM(N1155:S1155)</f>
        <v>24172005</v>
      </c>
      <c r="N1155" s="15" t="n"/>
      <c r="O1155" s="15" t="n"/>
      <c r="P1155" s="15" t="n"/>
      <c r="Q1155" s="15" t="n">
        <v>556963.44</v>
      </c>
      <c r="R1155" s="15" t="n"/>
      <c r="S1155" s="15" t="n">
        <f aca="false" ca="false" dt2D="false" dtr="false" t="normal">'Приложение 2'!E1155-'Приложение 1'!Q1155</f>
        <v>23615041.56</v>
      </c>
      <c r="T1155" s="176" t="n"/>
      <c r="U1155" s="176" t="n"/>
      <c r="V1155" s="177" t="n">
        <v>32.07</v>
      </c>
      <c r="W1155" s="131" t="n">
        <v>25.66</v>
      </c>
      <c r="X1155" s="131" t="n">
        <v>21.38</v>
      </c>
      <c r="Y1155" s="131" t="n"/>
      <c r="Z1155" s="131" t="n"/>
      <c r="AA1155" s="178" t="n">
        <v>2027</v>
      </c>
      <c r="AB1155" s="4" t="n"/>
      <c r="AC1155" s="4" t="n"/>
    </row>
    <row customHeight="true" ht="15" outlineLevel="0" r="1156">
      <c r="A1156" s="8" t="n">
        <f aca="false" ca="false" dt2D="false" dtr="false" t="normal">A1155+1</f>
        <v>237</v>
      </c>
      <c r="B1156" s="8" t="n">
        <f aca="false" ca="false" dt2D="false" dtr="false" t="normal">B1153+1</f>
        <v>49</v>
      </c>
      <c r="C1156" s="106" t="s">
        <v>214</v>
      </c>
      <c r="D1156" s="8" t="s">
        <v>834</v>
      </c>
      <c r="E1156" s="55" t="s">
        <v>269</v>
      </c>
      <c r="F1156" s="12" t="s">
        <v>5</v>
      </c>
      <c r="G1156" s="12" t="n">
        <v>4</v>
      </c>
      <c r="H1156" s="12" t="n">
        <v>3</v>
      </c>
      <c r="I1156" s="56" t="n">
        <v>4132.42</v>
      </c>
      <c r="J1156" s="56" t="n">
        <v>3740.02</v>
      </c>
      <c r="K1156" s="56" t="n">
        <v>392.4</v>
      </c>
      <c r="L1156" s="55" t="n">
        <v>277</v>
      </c>
      <c r="M1156" s="15" t="n">
        <f aca="false" ca="false" dt2D="false" dtr="false" t="normal">SUM(N1156:S1156)</f>
        <v>28356785.17</v>
      </c>
      <c r="N1156" s="15" t="n"/>
      <c r="O1156" s="15" t="n"/>
      <c r="P1156" s="15" t="n"/>
      <c r="Q1156" s="15" t="n"/>
      <c r="R1156" s="15" t="n"/>
      <c r="S1156" s="15" t="n">
        <v>28356785.17</v>
      </c>
      <c r="T1156" s="176" t="n"/>
      <c r="U1156" s="176" t="n"/>
      <c r="V1156" s="177" t="n">
        <v>28.59</v>
      </c>
      <c r="W1156" s="131" t="n">
        <v>22.87</v>
      </c>
      <c r="X1156" s="131" t="n">
        <v>19.06</v>
      </c>
      <c r="Y1156" s="131" t="n"/>
      <c r="Z1156" s="131" t="n"/>
      <c r="AA1156" s="178" t="n">
        <v>2025</v>
      </c>
      <c r="AB1156" s="4" t="n"/>
      <c r="AC1156" s="4" t="n"/>
    </row>
    <row customHeight="true" ht="15" outlineLevel="0" r="1157">
      <c r="A1157" s="8" t="n">
        <f aca="false" ca="false" dt2D="false" dtr="false" t="normal">A1156+1</f>
        <v>238</v>
      </c>
      <c r="B1157" s="8" t="s">
        <v>192</v>
      </c>
      <c r="C1157" s="106" t="s">
        <v>214</v>
      </c>
      <c r="D1157" s="8" t="s">
        <v>835</v>
      </c>
      <c r="E1157" s="56" t="s">
        <v>349</v>
      </c>
      <c r="F1157" s="12" t="s">
        <v>5</v>
      </c>
      <c r="G1157" s="12" t="n">
        <v>4</v>
      </c>
      <c r="H1157" s="12" t="n">
        <v>3</v>
      </c>
      <c r="I1157" s="56" t="n">
        <v>1982.65</v>
      </c>
      <c r="J1157" s="56" t="n">
        <v>1482.45</v>
      </c>
      <c r="K1157" s="56" t="n">
        <v>500.2</v>
      </c>
      <c r="L1157" s="55" t="n">
        <v>43</v>
      </c>
      <c r="M1157" s="15" t="n">
        <f aca="false" ca="false" dt2D="false" dtr="false" t="normal">SUM(N1157:S1157)</f>
        <v>15620803.6875</v>
      </c>
      <c r="N1157" s="15" t="n"/>
      <c r="O1157" s="15" t="n"/>
      <c r="P1157" s="15" t="n"/>
      <c r="Q1157" s="15" t="n">
        <v>386788.74</v>
      </c>
      <c r="R1157" s="15" t="n"/>
      <c r="S1157" s="15" t="n">
        <f aca="false" ca="false" dt2D="false" dtr="false" t="normal">'Приложение 2'!E1157-'Приложение 1'!Q1157</f>
        <v>15234014.9475</v>
      </c>
      <c r="T1157" s="176" t="n"/>
      <c r="U1157" s="176" t="n"/>
      <c r="V1157" s="177" t="n">
        <v>32.02</v>
      </c>
      <c r="W1157" s="131" t="n">
        <v>25.61</v>
      </c>
      <c r="X1157" s="131" t="n">
        <v>21.34</v>
      </c>
      <c r="Y1157" s="131" t="n"/>
      <c r="Z1157" s="131" t="n"/>
      <c r="AA1157" s="178" t="n">
        <v>2026</v>
      </c>
      <c r="AB1157" s="4" t="n"/>
      <c r="AC1157" s="4" t="n"/>
    </row>
    <row customHeight="true" ht="15" outlineLevel="0" r="1158">
      <c r="A1158" s="8" t="n">
        <f aca="false" ca="false" dt2D="false" dtr="false" t="normal">A1157+1</f>
        <v>239</v>
      </c>
      <c r="B1158" s="8" t="s">
        <v>192</v>
      </c>
      <c r="C1158" s="106" t="s">
        <v>214</v>
      </c>
      <c r="D1158" s="8" t="s">
        <v>281</v>
      </c>
      <c r="E1158" s="56" t="s">
        <v>122</v>
      </c>
      <c r="F1158" s="12" t="s">
        <v>5</v>
      </c>
      <c r="G1158" s="12" t="n">
        <v>4</v>
      </c>
      <c r="H1158" s="12" t="n">
        <v>4</v>
      </c>
      <c r="I1158" s="56" t="n">
        <v>2799.6</v>
      </c>
      <c r="J1158" s="56" t="n">
        <v>1950.2</v>
      </c>
      <c r="K1158" s="56" t="n">
        <v>849.4</v>
      </c>
      <c r="L1158" s="55" t="n">
        <v>97</v>
      </c>
      <c r="M1158" s="15" t="n">
        <f aca="false" ca="false" dt2D="false" dtr="false" t="normal">SUM(N1158:S1158)</f>
        <v>32728527.827999994</v>
      </c>
      <c r="N1158" s="15" t="n"/>
      <c r="O1158" s="15" t="n"/>
      <c r="P1158" s="15" t="n"/>
      <c r="Q1158" s="15" t="n">
        <v>568470.168</v>
      </c>
      <c r="R1158" s="15" t="n"/>
      <c r="S1158" s="15" t="n">
        <f aca="false" ca="false" dt2D="false" dtr="false" t="normal">'Приложение 2'!E1158-'Приложение 1'!Q1158</f>
        <v>32160057.659999993</v>
      </c>
      <c r="T1158" s="176" t="n"/>
      <c r="U1158" s="176" t="n"/>
      <c r="V1158" s="177" t="n">
        <v>47.86</v>
      </c>
      <c r="W1158" s="131" t="n">
        <v>38.29</v>
      </c>
      <c r="X1158" s="131" t="n">
        <v>31.91</v>
      </c>
      <c r="Y1158" s="131" t="n"/>
      <c r="Z1158" s="131" t="n"/>
      <c r="AA1158" s="178" t="n">
        <v>2027</v>
      </c>
      <c r="AB1158" s="4" t="n"/>
      <c r="AC1158" s="4" t="n"/>
    </row>
    <row customHeight="true" ht="15" outlineLevel="0" r="1159">
      <c r="A1159" s="8" t="n">
        <f aca="false" ca="false" dt2D="false" dtr="false" t="normal">A1158+1</f>
        <v>240</v>
      </c>
      <c r="B1159" s="8" t="s">
        <v>192</v>
      </c>
      <c r="C1159" s="106" t="s">
        <v>214</v>
      </c>
      <c r="D1159" s="8" t="s">
        <v>306</v>
      </c>
      <c r="E1159" s="56" t="s">
        <v>90</v>
      </c>
      <c r="F1159" s="12" t="s">
        <v>5</v>
      </c>
      <c r="G1159" s="12" t="n">
        <v>4</v>
      </c>
      <c r="H1159" s="12" t="n">
        <v>6</v>
      </c>
      <c r="I1159" s="56" t="n">
        <v>4929</v>
      </c>
      <c r="J1159" s="56" t="n">
        <v>4929</v>
      </c>
      <c r="K1159" s="56" t="n">
        <v>0</v>
      </c>
      <c r="L1159" s="55" t="n">
        <v>214</v>
      </c>
      <c r="M1159" s="15" t="n">
        <f aca="false" ca="false" dt2D="false" dtr="false" t="normal">SUM(N1159:S1159)</f>
        <v>38834358.75</v>
      </c>
      <c r="N1159" s="15" t="n"/>
      <c r="O1159" s="15" t="n"/>
      <c r="P1159" s="15" t="n"/>
      <c r="Q1159" s="15" t="n">
        <v>767741.04</v>
      </c>
      <c r="R1159" s="15" t="n"/>
      <c r="S1159" s="15" t="n">
        <f aca="false" ca="false" dt2D="false" dtr="false" t="normal">'Приложение 2'!E1159-'Приложение 1'!Q1159</f>
        <v>38066617.71</v>
      </c>
      <c r="T1159" s="176" t="n"/>
      <c r="U1159" s="176" t="n"/>
      <c r="V1159" s="177" t="n">
        <v>32.18</v>
      </c>
      <c r="W1159" s="131" t="n">
        <v>25.74</v>
      </c>
      <c r="X1159" s="131" t="n">
        <v>21.45</v>
      </c>
      <c r="Y1159" s="131" t="n"/>
      <c r="Z1159" s="131" t="n"/>
      <c r="AA1159" s="178" t="n">
        <v>2027</v>
      </c>
      <c r="AB1159" s="4" t="n"/>
      <c r="AC1159" s="4" t="n"/>
    </row>
    <row customHeight="true" ht="15" outlineLevel="0" r="1160">
      <c r="A1160" s="8" t="n">
        <f aca="false" ca="false" dt2D="false" dtr="false" t="normal">A1159+1</f>
        <v>241</v>
      </c>
      <c r="B1160" s="8" t="s">
        <v>192</v>
      </c>
      <c r="C1160" s="106" t="s">
        <v>214</v>
      </c>
      <c r="D1160" s="8" t="s">
        <v>286</v>
      </c>
      <c r="E1160" s="56" t="s">
        <v>225</v>
      </c>
      <c r="F1160" s="12" t="s">
        <v>5</v>
      </c>
      <c r="G1160" s="12" t="n">
        <v>4</v>
      </c>
      <c r="H1160" s="12" t="n">
        <v>6</v>
      </c>
      <c r="I1160" s="56" t="n">
        <v>4998.8</v>
      </c>
      <c r="J1160" s="56" t="n">
        <v>4928.1</v>
      </c>
      <c r="K1160" s="56" t="n">
        <v>70.6999999999998</v>
      </c>
      <c r="L1160" s="55" t="n">
        <v>234</v>
      </c>
      <c r="M1160" s="15" t="n">
        <f aca="false" ca="false" dt2D="false" dtr="false" t="normal">SUM(N1160:S1160)</f>
        <v>68845750.92790997</v>
      </c>
      <c r="N1160" s="15" t="n"/>
      <c r="O1160" s="15" t="n"/>
      <c r="P1160" s="15" t="n"/>
      <c r="Q1160" s="15" t="n">
        <v>789633.804</v>
      </c>
      <c r="R1160" s="15" t="n"/>
      <c r="S1160" s="15" t="n">
        <f aca="false" ca="false" dt2D="false" dtr="false" t="normal">'Приложение 2'!E1160-'Приложение 1'!Q1160</f>
        <v>68056117.12390997</v>
      </c>
      <c r="T1160" s="176" t="n"/>
      <c r="U1160" s="176" t="n"/>
      <c r="V1160" s="177" t="n">
        <v>56.73</v>
      </c>
      <c r="W1160" s="131" t="n">
        <v>45.38</v>
      </c>
      <c r="X1160" s="131" t="n">
        <v>37.82</v>
      </c>
      <c r="Y1160" s="131" t="n"/>
      <c r="Z1160" s="131" t="n"/>
      <c r="AA1160" s="178" t="n">
        <v>2027</v>
      </c>
      <c r="AB1160" s="4" t="n"/>
      <c r="AC1160" s="4" t="n"/>
    </row>
    <row customHeight="true" ht="15" outlineLevel="0" r="1161">
      <c r="A1161" s="8" t="n">
        <f aca="false" ca="false" dt2D="false" dtr="false" t="normal">A1160+1</f>
        <v>242</v>
      </c>
      <c r="B1161" s="8" t="s">
        <v>192</v>
      </c>
      <c r="C1161" s="106" t="s">
        <v>214</v>
      </c>
      <c r="D1161" s="8" t="s">
        <v>309</v>
      </c>
      <c r="E1161" s="56" t="s">
        <v>122</v>
      </c>
      <c r="F1161" s="12" t="s">
        <v>5</v>
      </c>
      <c r="G1161" s="12" t="n">
        <v>4</v>
      </c>
      <c r="H1161" s="12" t="n">
        <v>4</v>
      </c>
      <c r="I1161" s="56" t="n">
        <v>3459.2</v>
      </c>
      <c r="J1161" s="56" t="n">
        <v>3459.2</v>
      </c>
      <c r="K1161" s="56" t="n">
        <v>0</v>
      </c>
      <c r="L1161" s="55" t="n">
        <v>162</v>
      </c>
      <c r="M1161" s="15" t="n">
        <f aca="false" ca="false" dt2D="false" dtr="false" t="normal">SUM(N1161:S1161)</f>
        <v>38799924.74159057</v>
      </c>
      <c r="N1161" s="15" t="n"/>
      <c r="O1161" s="15" t="n"/>
      <c r="P1161" s="15" t="n"/>
      <c r="Q1161" s="15" t="n">
        <v>538804.992</v>
      </c>
      <c r="R1161" s="15" t="n"/>
      <c r="S1161" s="15" t="n">
        <f aca="false" ca="false" dt2D="false" dtr="false" t="normal">'Приложение 2'!E1161-'Приложение 1'!Q1161</f>
        <v>38261119.74959057</v>
      </c>
      <c r="T1161" s="176" t="n"/>
      <c r="U1161" s="176" t="n"/>
      <c r="V1161" s="177" t="n">
        <v>46.09</v>
      </c>
      <c r="W1161" s="131" t="n">
        <v>36.87</v>
      </c>
      <c r="X1161" s="131" t="n">
        <v>30.72</v>
      </c>
      <c r="Y1161" s="131" t="n"/>
      <c r="Z1161" s="131" t="n"/>
      <c r="AA1161" s="178" t="n">
        <v>2027</v>
      </c>
      <c r="AB1161" s="4" t="n"/>
      <c r="AC1161" s="4" t="n"/>
      <c r="AG1161" s="57" t="n"/>
    </row>
    <row customHeight="true" ht="15" outlineLevel="0" r="1162">
      <c r="A1162" s="8" t="n">
        <f aca="false" ca="false" dt2D="false" dtr="false" t="normal">A1161+1</f>
        <v>243</v>
      </c>
      <c r="B1162" s="8" t="s">
        <v>192</v>
      </c>
      <c r="C1162" s="106" t="s">
        <v>214</v>
      </c>
      <c r="D1162" s="8" t="s">
        <v>312</v>
      </c>
      <c r="E1162" s="56" t="s">
        <v>122</v>
      </c>
      <c r="F1162" s="12" t="s">
        <v>5</v>
      </c>
      <c r="G1162" s="12" t="n">
        <v>4</v>
      </c>
      <c r="H1162" s="12" t="n">
        <v>4</v>
      </c>
      <c r="I1162" s="56" t="n">
        <v>3446.2</v>
      </c>
      <c r="J1162" s="56" t="n">
        <v>3446.2</v>
      </c>
      <c r="K1162" s="56" t="n">
        <v>0</v>
      </c>
      <c r="L1162" s="55" t="n">
        <v>128</v>
      </c>
      <c r="M1162" s="15" t="n">
        <f aca="false" ca="false" dt2D="false" dtr="false" t="normal">SUM(N1162:S1162)</f>
        <v>31813250.86565349</v>
      </c>
      <c r="N1162" s="15" t="n"/>
      <c r="O1162" s="15" t="n"/>
      <c r="P1162" s="15" t="n"/>
      <c r="Q1162" s="15" t="n">
        <v>536780.112</v>
      </c>
      <c r="R1162" s="15" t="n"/>
      <c r="S1162" s="15" t="n">
        <f aca="false" ca="false" dt2D="false" dtr="false" t="normal">'Приложение 2'!E1162-'Приложение 1'!Q1162</f>
        <v>31276470.75365349</v>
      </c>
      <c r="T1162" s="176" t="n"/>
      <c r="U1162" s="176" t="n"/>
      <c r="V1162" s="177" t="n">
        <v>37.82</v>
      </c>
      <c r="W1162" s="131" t="n">
        <v>30.25</v>
      </c>
      <c r="X1162" s="131" t="n">
        <v>25.21</v>
      </c>
      <c r="Y1162" s="131" t="n"/>
      <c r="Z1162" s="131" t="n"/>
      <c r="AA1162" s="178" t="n">
        <v>2027</v>
      </c>
      <c r="AB1162" s="4" t="n"/>
      <c r="AC1162" s="4" t="n"/>
    </row>
    <row customHeight="true" ht="15" outlineLevel="0" r="1163">
      <c r="A1163" s="8" t="n">
        <f aca="false" ca="false" dt2D="false" dtr="false" t="normal">A1162+1</f>
        <v>244</v>
      </c>
      <c r="B1163" s="8" t="s">
        <v>192</v>
      </c>
      <c r="C1163" s="106" t="s">
        <v>214</v>
      </c>
      <c r="D1163" s="8" t="s">
        <v>315</v>
      </c>
      <c r="E1163" s="56" t="s">
        <v>164</v>
      </c>
      <c r="F1163" s="12" t="s">
        <v>5</v>
      </c>
      <c r="G1163" s="12" t="n">
        <v>4</v>
      </c>
      <c r="H1163" s="12" t="n">
        <v>2</v>
      </c>
      <c r="I1163" s="56" t="n">
        <v>1991.8</v>
      </c>
      <c r="J1163" s="56" t="n">
        <v>1991.8</v>
      </c>
      <c r="K1163" s="56" t="n">
        <v>0</v>
      </c>
      <c r="L1163" s="55" t="n">
        <v>73</v>
      </c>
      <c r="M1163" s="15" t="n">
        <f aca="false" ca="false" dt2D="false" dtr="false" t="normal">SUM(N1163:S1163)</f>
        <v>36283749.39770974</v>
      </c>
      <c r="N1163" s="15" t="n"/>
      <c r="O1163" s="15" t="n"/>
      <c r="P1163" s="15" t="n"/>
      <c r="Q1163" s="15" t="n">
        <v>310242.768</v>
      </c>
      <c r="R1163" s="15" t="n"/>
      <c r="S1163" s="15" t="n">
        <f aca="false" ca="false" dt2D="false" dtr="false" t="normal">'Приложение 2'!E1163-'Приложение 1'!Q1163</f>
        <v>35973506.62970974</v>
      </c>
      <c r="T1163" s="176" t="n"/>
      <c r="U1163" s="176" t="n"/>
      <c r="V1163" s="177" t="n">
        <v>75.25</v>
      </c>
      <c r="W1163" s="131" t="n">
        <v>60.2</v>
      </c>
      <c r="X1163" s="131" t="n">
        <v>50.17</v>
      </c>
      <c r="Y1163" s="131" t="n"/>
      <c r="Z1163" s="131" t="n"/>
      <c r="AA1163" s="178" t="n">
        <v>2027</v>
      </c>
      <c r="AB1163" s="4" t="n"/>
      <c r="AC1163" s="4" t="n"/>
      <c r="AG1163" s="57" t="n"/>
      <c r="AH1163" s="57" t="n"/>
    </row>
    <row customHeight="true" ht="15" outlineLevel="0" r="1164">
      <c r="A1164" s="8" t="n">
        <f aca="false" ca="false" dt2D="false" dtr="false" t="normal">A1163+1</f>
        <v>245</v>
      </c>
      <c r="B1164" s="8" t="n">
        <f aca="false" ca="false" dt2D="false" dtr="false" t="normal">B1156+1</f>
        <v>50</v>
      </c>
      <c r="C1164" s="106" t="s">
        <v>214</v>
      </c>
      <c r="D1164" s="8" t="s">
        <v>838</v>
      </c>
      <c r="E1164" s="56" t="s">
        <v>396</v>
      </c>
      <c r="F1164" s="12" t="s">
        <v>5</v>
      </c>
      <c r="G1164" s="12" t="n">
        <v>5</v>
      </c>
      <c r="H1164" s="12" t="n">
        <v>4</v>
      </c>
      <c r="I1164" s="56" t="n">
        <v>3062.6</v>
      </c>
      <c r="J1164" s="56" t="n">
        <v>3062.6</v>
      </c>
      <c r="K1164" s="56" t="n">
        <v>0</v>
      </c>
      <c r="L1164" s="55" t="n">
        <v>123</v>
      </c>
      <c r="M1164" s="15" t="n">
        <f aca="false" ca="false" dt2D="false" dtr="false" t="normal">SUM(N1164:S1164)</f>
        <v>24129459.75</v>
      </c>
      <c r="N1164" s="15" t="n"/>
      <c r="O1164" s="15" t="n"/>
      <c r="P1164" s="15" t="n"/>
      <c r="Q1164" s="15" t="n">
        <v>477030.576</v>
      </c>
      <c r="R1164" s="15" t="n"/>
      <c r="S1164" s="15" t="n">
        <f aca="false" ca="false" dt2D="false" dtr="false" t="normal">'Приложение 2'!E1164-'Приложение 1'!Q1164</f>
        <v>23652429.174</v>
      </c>
      <c r="T1164" s="176" t="n"/>
      <c r="U1164" s="176" t="n"/>
      <c r="V1164" s="177" t="n">
        <v>32.18</v>
      </c>
      <c r="W1164" s="131" t="n">
        <v>25.74</v>
      </c>
      <c r="X1164" s="131" t="n">
        <v>21.45</v>
      </c>
      <c r="Y1164" s="131" t="n"/>
      <c r="Z1164" s="131" t="n"/>
      <c r="AA1164" s="178" t="n">
        <v>2026</v>
      </c>
      <c r="AB1164" s="4" t="n"/>
      <c r="AC1164" s="4" t="n"/>
    </row>
    <row customHeight="true" ht="15" outlineLevel="0" r="1165">
      <c r="A1165" s="8" t="n">
        <f aca="false" ca="false" dt2D="false" dtr="false" t="normal">A1164+1</f>
        <v>246</v>
      </c>
      <c r="B1165" s="8" t="s">
        <v>192</v>
      </c>
      <c r="C1165" s="106" t="s">
        <v>214</v>
      </c>
      <c r="D1165" s="8" t="s">
        <v>321</v>
      </c>
      <c r="E1165" s="56" t="s">
        <v>274</v>
      </c>
      <c r="F1165" s="12" t="s">
        <v>5</v>
      </c>
      <c r="G1165" s="12" t="n">
        <v>4</v>
      </c>
      <c r="H1165" s="12" t="n">
        <v>4</v>
      </c>
      <c r="I1165" s="56" t="n">
        <v>2717</v>
      </c>
      <c r="J1165" s="56" t="n">
        <v>2717</v>
      </c>
      <c r="K1165" s="56" t="n">
        <v>0</v>
      </c>
      <c r="L1165" s="55" t="n">
        <v>139</v>
      </c>
      <c r="M1165" s="15" t="n">
        <f aca="false" ca="false" dt2D="false" dtr="false" t="normal">SUM(N1165:S1165)</f>
        <v>51123702.97435123</v>
      </c>
      <c r="N1165" s="15" t="n"/>
      <c r="O1165" s="15" t="n"/>
      <c r="P1165" s="15" t="n"/>
      <c r="Q1165" s="15" t="n">
        <v>423199.92</v>
      </c>
      <c r="R1165" s="15" t="n"/>
      <c r="S1165" s="15" t="n">
        <f aca="false" ca="false" dt2D="false" dtr="false" t="normal">'Приложение 2'!E1165-'Приложение 1'!Q1165</f>
        <v>50700503.054351225</v>
      </c>
      <c r="T1165" s="176" t="n"/>
      <c r="U1165" s="176" t="n"/>
      <c r="V1165" s="177" t="n">
        <v>77.75</v>
      </c>
      <c r="W1165" s="131" t="n">
        <v>62.2</v>
      </c>
      <c r="X1165" s="131" t="n">
        <v>51.83</v>
      </c>
      <c r="Y1165" s="131" t="n"/>
      <c r="Z1165" s="131" t="n"/>
      <c r="AA1165" s="178" t="n">
        <v>2027</v>
      </c>
      <c r="AB1165" s="4" t="n"/>
      <c r="AC1165" s="4" t="n"/>
    </row>
    <row customHeight="true" ht="15" outlineLevel="0" r="1166">
      <c r="A1166" s="8" t="n">
        <f aca="false" ca="false" dt2D="false" dtr="false" t="normal">A1165+1</f>
        <v>247</v>
      </c>
      <c r="B1166" s="8" t="s">
        <v>192</v>
      </c>
      <c r="C1166" s="106" t="s">
        <v>214</v>
      </c>
      <c r="D1166" s="8" t="s">
        <v>839</v>
      </c>
      <c r="E1166" s="56" t="s">
        <v>90</v>
      </c>
      <c r="F1166" s="12" t="s">
        <v>5</v>
      </c>
      <c r="G1166" s="12" t="n">
        <v>4</v>
      </c>
      <c r="H1166" s="12" t="n">
        <v>4</v>
      </c>
      <c r="I1166" s="56" t="n">
        <v>3362.1</v>
      </c>
      <c r="J1166" s="56" t="n">
        <v>3362.1</v>
      </c>
      <c r="K1166" s="56" t="n">
        <v>0</v>
      </c>
      <c r="L1166" s="55" t="n">
        <v>138</v>
      </c>
      <c r="M1166" s="15" t="n">
        <f aca="false" ca="false" dt2D="false" dtr="false" t="normal">SUM(N1166:S1166)</f>
        <v>6448641.028138289</v>
      </c>
      <c r="N1166" s="15" t="n"/>
      <c r="O1166" s="15" t="n"/>
      <c r="P1166" s="15" t="n"/>
      <c r="Q1166" s="15" t="n">
        <v>523680.696</v>
      </c>
      <c r="R1166" s="15" t="n"/>
      <c r="S1166" s="15" t="n">
        <f aca="false" ca="false" dt2D="false" dtr="false" t="normal">'Приложение 2'!E1166-'Приложение 1'!Q1166</f>
        <v>5924960.332138289</v>
      </c>
      <c r="T1166" s="176" t="n"/>
      <c r="U1166" s="176" t="n"/>
      <c r="V1166" s="177" t="n">
        <v>7.34</v>
      </c>
      <c r="W1166" s="131" t="n">
        <v>5.87</v>
      </c>
      <c r="X1166" s="131" t="n">
        <v>4.9</v>
      </c>
      <c r="Y1166" s="131" t="n"/>
      <c r="Z1166" s="131" t="n"/>
      <c r="AA1166" s="178" t="n">
        <v>2026</v>
      </c>
      <c r="AB1166" s="4" t="n"/>
      <c r="AC1166" s="4" t="n"/>
    </row>
    <row customHeight="true" ht="15" outlineLevel="0" r="1167">
      <c r="A1167" s="8" t="n">
        <f aca="false" ca="false" dt2D="false" dtr="false" t="normal">A1166+1</f>
        <v>248</v>
      </c>
      <c r="B1167" s="8" t="s">
        <v>192</v>
      </c>
      <c r="C1167" s="106" t="s">
        <v>214</v>
      </c>
      <c r="D1167" s="8" t="s">
        <v>840</v>
      </c>
      <c r="E1167" s="56" t="s">
        <v>238</v>
      </c>
      <c r="F1167" s="12" t="s">
        <v>5</v>
      </c>
      <c r="G1167" s="12" t="n">
        <v>4</v>
      </c>
      <c r="H1167" s="12" t="n">
        <v>4</v>
      </c>
      <c r="I1167" s="56" t="n">
        <v>2991.5</v>
      </c>
      <c r="J1167" s="56" t="n">
        <v>2607.6</v>
      </c>
      <c r="K1167" s="56" t="n">
        <v>383.9</v>
      </c>
      <c r="L1167" s="55" t="n">
        <v>101</v>
      </c>
      <c r="M1167" s="15" t="n">
        <f aca="false" ca="false" dt2D="false" dtr="false" t="normal">SUM(N1167:S1167)</f>
        <v>8112888.17</v>
      </c>
      <c r="N1167" s="15" t="n"/>
      <c r="O1167" s="15" t="n"/>
      <c r="P1167" s="15" t="n"/>
      <c r="Q1167" s="15" t="n">
        <v>525798.372</v>
      </c>
      <c r="R1167" s="15" t="n"/>
      <c r="S1167" s="15" t="n">
        <f aca="false" ca="false" dt2D="false" dtr="false" t="normal">'Приложение 2'!E1167-'Приложение 1'!Q1167</f>
        <v>7587089.798</v>
      </c>
      <c r="T1167" s="176" t="n"/>
      <c r="U1167" s="176" t="n"/>
      <c r="V1167" s="177" t="n">
        <v>10.57</v>
      </c>
      <c r="W1167" s="131" t="n">
        <v>8.45</v>
      </c>
      <c r="X1167" s="131" t="n">
        <v>7.05</v>
      </c>
      <c r="Y1167" s="131" t="n"/>
      <c r="Z1167" s="131" t="n"/>
      <c r="AA1167" s="178" t="n">
        <v>2026</v>
      </c>
      <c r="AB1167" s="4" t="n"/>
      <c r="AC1167" s="4" t="n"/>
    </row>
    <row customHeight="true" ht="15" outlineLevel="0" r="1168">
      <c r="A1168" s="8" t="n">
        <f aca="false" ca="false" dt2D="false" dtr="false" t="normal">A1167+1</f>
        <v>249</v>
      </c>
      <c r="B1168" s="8" t="s">
        <v>192</v>
      </c>
      <c r="C1168" s="106" t="s">
        <v>214</v>
      </c>
      <c r="D1168" s="8" t="s">
        <v>842</v>
      </c>
      <c r="E1168" s="56" t="s">
        <v>152</v>
      </c>
      <c r="F1168" s="12" t="s">
        <v>5</v>
      </c>
      <c r="G1168" s="12" t="n">
        <v>4</v>
      </c>
      <c r="H1168" s="12" t="n">
        <v>6</v>
      </c>
      <c r="I1168" s="56" t="n">
        <v>5005.9</v>
      </c>
      <c r="J1168" s="56" t="n">
        <v>5005.9</v>
      </c>
      <c r="K1168" s="56" t="n">
        <v>0</v>
      </c>
      <c r="L1168" s="55" t="n">
        <v>207</v>
      </c>
      <c r="M1168" s="15" t="n">
        <f aca="false" ca="false" dt2D="false" dtr="false" t="normal">SUM(N1168:S1168)</f>
        <v>85651700.15467761</v>
      </c>
      <c r="N1168" s="15" t="n"/>
      <c r="O1168" s="15" t="n"/>
      <c r="P1168" s="15" t="n"/>
      <c r="Q1168" s="15" t="n">
        <v>779718.984</v>
      </c>
      <c r="R1168" s="15" t="n"/>
      <c r="S1168" s="15" t="n">
        <f aca="false" ca="false" dt2D="false" dtr="false" t="normal">'Приложение 2'!E1168-'Приложение 1'!Q1168</f>
        <v>84871981.17067762</v>
      </c>
      <c r="T1168" s="176" t="n"/>
      <c r="U1168" s="176" t="n"/>
      <c r="V1168" s="177" t="n">
        <v>70.64</v>
      </c>
      <c r="W1168" s="131" t="n">
        <v>56.51</v>
      </c>
      <c r="X1168" s="131" t="n">
        <v>47.1</v>
      </c>
      <c r="Y1168" s="131" t="n"/>
      <c r="Z1168" s="131" t="n"/>
      <c r="AA1168" s="178" t="n">
        <v>2026</v>
      </c>
      <c r="AB1168" s="4" t="n"/>
      <c r="AC1168" s="4" t="n"/>
    </row>
    <row customHeight="true" ht="15" outlineLevel="0" r="1169">
      <c r="A1169" s="8" t="n">
        <f aca="false" ca="false" dt2D="false" dtr="false" t="normal">A1168+1</f>
        <v>250</v>
      </c>
      <c r="B1169" s="8" t="s">
        <v>192</v>
      </c>
      <c r="C1169" s="106" t="s">
        <v>214</v>
      </c>
      <c r="D1169" s="106" t="s">
        <v>84</v>
      </c>
      <c r="E1169" s="56" t="s">
        <v>238</v>
      </c>
      <c r="F1169" s="12" t="s">
        <v>5</v>
      </c>
      <c r="G1169" s="12" t="n">
        <v>4</v>
      </c>
      <c r="H1169" s="12" t="n">
        <v>2</v>
      </c>
      <c r="I1169" s="56" t="n">
        <v>1248.9</v>
      </c>
      <c r="J1169" s="56" t="n">
        <v>1248.9</v>
      </c>
      <c r="K1169" s="56" t="n">
        <v>0</v>
      </c>
      <c r="L1169" s="55" t="n">
        <v>74</v>
      </c>
      <c r="M1169" s="15" t="n">
        <f aca="false" ca="false" dt2D="false" dtr="false" t="normal">SUM(N1169:S1169)</f>
        <v>14757144.906255346</v>
      </c>
      <c r="N1169" s="15" t="n"/>
      <c r="O1169" s="15" t="n"/>
      <c r="P1169" s="15" t="n"/>
      <c r="Q1169" s="15" t="n">
        <v>194528.664</v>
      </c>
      <c r="R1169" s="15" t="n"/>
      <c r="S1169" s="15" t="n">
        <f aca="false" ca="false" dt2D="false" dtr="false" t="normal">'Приложение 2'!E1169-'Приложение 1'!Q1169</f>
        <v>14562616.242255345</v>
      </c>
      <c r="T1169" s="176" t="n"/>
      <c r="U1169" s="176" t="n"/>
      <c r="V1169" s="177" t="n">
        <v>48.58</v>
      </c>
      <c r="W1169" s="131" t="n">
        <v>38.87</v>
      </c>
      <c r="X1169" s="131" t="n">
        <v>32.39</v>
      </c>
      <c r="Y1169" s="131" t="n"/>
      <c r="Z1169" s="131" t="n"/>
      <c r="AA1169" s="178" t="n">
        <v>2026</v>
      </c>
      <c r="AB1169" s="4" t="n"/>
      <c r="AC1169" s="4" t="n"/>
    </row>
    <row customHeight="true" ht="15" outlineLevel="0" r="1170">
      <c r="A1170" s="8" t="n">
        <f aca="false" ca="false" dt2D="false" dtr="false" t="normal">A1169+1</f>
        <v>251</v>
      </c>
      <c r="B1170" s="8" t="s">
        <v>192</v>
      </c>
      <c r="C1170" s="106" t="s">
        <v>214</v>
      </c>
      <c r="D1170" s="8" t="s">
        <v>844</v>
      </c>
      <c r="E1170" s="55" t="s">
        <v>152</v>
      </c>
      <c r="F1170" s="12" t="s">
        <v>5</v>
      </c>
      <c r="G1170" s="12" t="n">
        <v>4</v>
      </c>
      <c r="H1170" s="12" t="n">
        <v>1</v>
      </c>
      <c r="I1170" s="56" t="n">
        <v>4344.8</v>
      </c>
      <c r="J1170" s="56" t="n">
        <v>4344.8</v>
      </c>
      <c r="K1170" s="56" t="n">
        <v>0</v>
      </c>
      <c r="L1170" s="55" t="n">
        <v>210</v>
      </c>
      <c r="M1170" s="15" t="n">
        <f aca="false" ca="false" dt2D="false" dtr="false" t="normal">SUM(N1170:S1170)</f>
        <v>58573900.78</v>
      </c>
      <c r="N1170" s="15" t="n"/>
      <c r="O1170" s="15" t="n"/>
      <c r="P1170" s="15" t="n"/>
      <c r="Q1170" s="15" t="n"/>
      <c r="R1170" s="15" t="n"/>
      <c r="S1170" s="15" t="n">
        <v>58573900.78</v>
      </c>
      <c r="T1170" s="176" t="n"/>
      <c r="U1170" s="176" t="n"/>
      <c r="V1170" s="177" t="n">
        <v>56.17</v>
      </c>
      <c r="W1170" s="131" t="n">
        <v>44.94</v>
      </c>
      <c r="X1170" s="131" t="n">
        <v>37.45</v>
      </c>
      <c r="Y1170" s="131" t="n"/>
      <c r="Z1170" s="131" t="n"/>
      <c r="AA1170" s="178" t="n">
        <v>2025</v>
      </c>
      <c r="AB1170" s="4" t="n"/>
      <c r="AC1170" s="4" t="n"/>
    </row>
    <row customHeight="true" ht="15" outlineLevel="0" r="1171">
      <c r="A1171" s="8" t="n">
        <f aca="false" ca="false" dt2D="false" dtr="false" t="normal">A1170+1</f>
        <v>252</v>
      </c>
      <c r="B1171" s="8" t="s">
        <v>192</v>
      </c>
      <c r="C1171" s="106" t="s">
        <v>214</v>
      </c>
      <c r="D1171" s="8" t="s">
        <v>328</v>
      </c>
      <c r="E1171" s="56" t="s">
        <v>329</v>
      </c>
      <c r="F1171" s="12" t="s">
        <v>5</v>
      </c>
      <c r="G1171" s="12" t="n">
        <v>3</v>
      </c>
      <c r="H1171" s="12" t="n">
        <v>2</v>
      </c>
      <c r="I1171" s="56" t="n">
        <v>1052.9</v>
      </c>
      <c r="J1171" s="56" t="n">
        <v>700.4</v>
      </c>
      <c r="K1171" s="56" t="n">
        <v>352.5</v>
      </c>
      <c r="L1171" s="55" t="n">
        <v>26</v>
      </c>
      <c r="M1171" s="15" t="n">
        <f aca="false" ca="false" dt2D="false" dtr="false" t="normal">SUM(N1171:S1171)</f>
        <v>33587950.16015614</v>
      </c>
      <c r="N1171" s="15" t="n"/>
      <c r="O1171" s="15" t="n"/>
      <c r="P1171" s="15" t="n"/>
      <c r="Q1171" s="15" t="n">
        <v>218947.404</v>
      </c>
      <c r="R1171" s="15" t="n"/>
      <c r="S1171" s="15" t="n">
        <f aca="false" ca="false" dt2D="false" dtr="false" t="normal">'Приложение 2'!E1171-'Приложение 1'!Q1171</f>
        <v>33369002.75615614</v>
      </c>
      <c r="T1171" s="176" t="n"/>
      <c r="U1171" s="176" t="n"/>
      <c r="V1171" s="177" t="n">
        <v>132.05</v>
      </c>
      <c r="W1171" s="131" t="n">
        <v>105.64</v>
      </c>
      <c r="X1171" s="131" t="n">
        <v>88.03</v>
      </c>
      <c r="Y1171" s="131" t="n"/>
      <c r="Z1171" s="131" t="n"/>
      <c r="AA1171" s="178" t="n">
        <v>2027</v>
      </c>
      <c r="AB1171" s="4" t="n"/>
      <c r="AC1171" s="4" t="n"/>
    </row>
    <row customHeight="true" ht="15" outlineLevel="0" r="1172">
      <c r="A1172" s="8" t="n">
        <f aca="false" ca="false" dt2D="false" dtr="false" t="normal">A1171+1</f>
        <v>253</v>
      </c>
      <c r="B1172" s="8" t="s">
        <v>192</v>
      </c>
      <c r="C1172" s="106" t="s">
        <v>214</v>
      </c>
      <c r="D1172" s="8" t="s">
        <v>847</v>
      </c>
      <c r="E1172" s="56" t="s">
        <v>152</v>
      </c>
      <c r="F1172" s="12" t="s">
        <v>5</v>
      </c>
      <c r="G1172" s="12" t="n">
        <v>4</v>
      </c>
      <c r="H1172" s="12" t="n">
        <v>4</v>
      </c>
      <c r="I1172" s="56" t="n">
        <v>3445</v>
      </c>
      <c r="J1172" s="56" t="n">
        <v>3445</v>
      </c>
      <c r="K1172" s="56" t="n">
        <v>0</v>
      </c>
      <c r="L1172" s="55" t="n">
        <v>147</v>
      </c>
      <c r="M1172" s="15" t="n">
        <f aca="false" ca="false" dt2D="false" dtr="false" t="normal">SUM(N1172:S1172)</f>
        <v>58944466.93558876</v>
      </c>
      <c r="N1172" s="15" t="n"/>
      <c r="O1172" s="15" t="n"/>
      <c r="P1172" s="15" t="n"/>
      <c r="Q1172" s="15" t="n">
        <v>536593.2</v>
      </c>
      <c r="R1172" s="15" t="n"/>
      <c r="S1172" s="15" t="n">
        <f aca="false" ca="false" dt2D="false" dtr="false" t="normal">'Приложение 2'!E1172-'Приложение 1'!Q1172</f>
        <v>58407873.73558876</v>
      </c>
      <c r="T1172" s="176" t="n"/>
      <c r="U1172" s="176" t="n"/>
      <c r="V1172" s="177" t="n">
        <v>70.64</v>
      </c>
      <c r="W1172" s="131" t="n">
        <v>56.51</v>
      </c>
      <c r="X1172" s="131" t="n">
        <v>47.1</v>
      </c>
      <c r="Y1172" s="131" t="n"/>
      <c r="Z1172" s="131" t="n"/>
      <c r="AA1172" s="178" t="n">
        <v>2026</v>
      </c>
      <c r="AB1172" s="4" t="n"/>
      <c r="AC1172" s="4" t="n"/>
    </row>
    <row customHeight="true" ht="15" outlineLevel="0" r="1173">
      <c r="A1173" s="8" t="n">
        <f aca="false" ca="false" dt2D="false" dtr="false" t="normal">A1172+1</f>
        <v>254</v>
      </c>
      <c r="B1173" s="8" t="s">
        <v>192</v>
      </c>
      <c r="C1173" s="106" t="s">
        <v>214</v>
      </c>
      <c r="D1173" s="8" t="s">
        <v>848</v>
      </c>
      <c r="E1173" s="56" t="s">
        <v>152</v>
      </c>
      <c r="F1173" s="12" t="s">
        <v>5</v>
      </c>
      <c r="G1173" s="12" t="n">
        <v>4</v>
      </c>
      <c r="H1173" s="12" t="n">
        <v>4</v>
      </c>
      <c r="I1173" s="56" t="n">
        <v>3440.2</v>
      </c>
      <c r="J1173" s="56" t="n">
        <v>3440.2</v>
      </c>
      <c r="K1173" s="56" t="n">
        <v>0</v>
      </c>
      <c r="L1173" s="55" t="n">
        <v>140</v>
      </c>
      <c r="M1173" s="15" t="n">
        <f aca="false" ca="false" dt2D="false" dtr="false" t="normal">SUM(N1173:S1173)</f>
        <v>58862338.21533027</v>
      </c>
      <c r="N1173" s="15" t="n"/>
      <c r="O1173" s="15" t="n"/>
      <c r="P1173" s="15" t="n"/>
      <c r="Q1173" s="15" t="n">
        <v>535845.552</v>
      </c>
      <c r="R1173" s="15" t="n"/>
      <c r="S1173" s="15" t="n">
        <f aca="false" ca="false" dt2D="false" dtr="false" t="normal">'Приложение 2'!E1173-'Приложение 1'!Q1173</f>
        <v>58326492.66333027</v>
      </c>
      <c r="T1173" s="176" t="n"/>
      <c r="U1173" s="176" t="n"/>
      <c r="V1173" s="177" t="n">
        <v>70.64</v>
      </c>
      <c r="W1173" s="131" t="n">
        <v>56.51</v>
      </c>
      <c r="X1173" s="131" t="n">
        <v>47.1</v>
      </c>
      <c r="Y1173" s="131" t="n"/>
      <c r="Z1173" s="131" t="n"/>
      <c r="AA1173" s="178" t="n">
        <v>2026</v>
      </c>
      <c r="AB1173" s="4" t="n"/>
      <c r="AC1173" s="4" t="n"/>
    </row>
    <row outlineLevel="0" r="1174">
      <c r="A1174" s="8" t="n">
        <f aca="false" ca="false" dt2D="false" dtr="false" t="normal">A1173+1</f>
        <v>255</v>
      </c>
      <c r="B1174" s="8" t="s">
        <v>192</v>
      </c>
      <c r="C1174" s="106" t="s">
        <v>68</v>
      </c>
      <c r="D1174" s="106" t="s">
        <v>333</v>
      </c>
      <c r="E1174" s="55" t="n">
        <v>1964</v>
      </c>
      <c r="F1174" s="12" t="s">
        <v>5</v>
      </c>
      <c r="G1174" s="12" t="n">
        <v>4</v>
      </c>
      <c r="H1174" s="12" t="n">
        <v>2</v>
      </c>
      <c r="I1174" s="12" t="n">
        <v>1462.3</v>
      </c>
      <c r="J1174" s="12" t="n">
        <v>1198.6</v>
      </c>
      <c r="K1174" s="56" t="n">
        <v>42.9</v>
      </c>
      <c r="L1174" s="55" t="n">
        <v>60</v>
      </c>
      <c r="M1174" s="15" t="n">
        <f aca="false" ca="false" dt2D="false" dtr="false" t="normal">SUM(N1174:S1174)</f>
        <v>4114429.82</v>
      </c>
      <c r="N1174" s="15" t="n"/>
      <c r="O1174" s="15" t="n"/>
      <c r="P1174" s="15" t="n">
        <v>0</v>
      </c>
      <c r="Q1174" s="15" t="n">
        <v>170053.8</v>
      </c>
      <c r="R1174" s="15" t="n"/>
      <c r="S1174" s="15" t="n">
        <v>3944376.02</v>
      </c>
      <c r="T1174" s="15" t="n"/>
      <c r="U1174" s="15" t="n"/>
      <c r="V1174" s="15" t="n">
        <v>13.24</v>
      </c>
      <c r="W1174" s="15" t="n">
        <v>10.59</v>
      </c>
      <c r="X1174" s="12" t="n">
        <v>8.83</v>
      </c>
      <c r="Y1174" s="108" t="n"/>
      <c r="Z1174" s="28" t="n">
        <f aca="false" ca="false" dt2D="false" dtr="false" t="normal">AC1174-R1174</f>
        <v>1453436.89</v>
      </c>
      <c r="AA1174" s="109" t="n"/>
      <c r="AB1174" s="110" t="n">
        <v>170053.7982</v>
      </c>
      <c r="AC1174" s="110" t="n">
        <v>1453436.89</v>
      </c>
    </row>
    <row customHeight="true" ht="15" outlineLevel="0" r="1175">
      <c r="A1175" s="8" t="n">
        <f aca="false" ca="false" dt2D="false" dtr="false" t="normal">A1174+1</f>
        <v>256</v>
      </c>
      <c r="B1175" s="8" t="s">
        <v>192</v>
      </c>
      <c r="C1175" s="106" t="s">
        <v>214</v>
      </c>
      <c r="D1175" s="8" t="s">
        <v>851</v>
      </c>
      <c r="E1175" s="56" t="s">
        <v>152</v>
      </c>
      <c r="F1175" s="12" t="s">
        <v>5</v>
      </c>
      <c r="G1175" s="12" t="n">
        <v>4</v>
      </c>
      <c r="H1175" s="12" t="n">
        <v>4</v>
      </c>
      <c r="I1175" s="56" t="n">
        <v>3453.7</v>
      </c>
      <c r="J1175" s="56" t="n">
        <v>3453.7</v>
      </c>
      <c r="K1175" s="56" t="n">
        <v>0</v>
      </c>
      <c r="L1175" s="55" t="n">
        <v>154</v>
      </c>
      <c r="M1175" s="15" t="n">
        <f aca="false" ca="false" dt2D="false" dtr="false" t="normal">SUM(N1175:S1175)</f>
        <v>59093325.241057456</v>
      </c>
      <c r="N1175" s="15" t="n"/>
      <c r="O1175" s="15" t="n"/>
      <c r="P1175" s="15" t="n"/>
      <c r="Q1175" s="15" t="n">
        <v>537948.312</v>
      </c>
      <c r="R1175" s="15" t="n"/>
      <c r="S1175" s="15" t="n">
        <f aca="false" ca="false" dt2D="false" dtr="false" t="normal">'Приложение 2'!E1174-'Приложение 1'!Q1175</f>
        <v>58555376.92905746</v>
      </c>
      <c r="T1175" s="176" t="n"/>
      <c r="U1175" s="176" t="n"/>
      <c r="V1175" s="177" t="n">
        <v>70.64</v>
      </c>
      <c r="W1175" s="131" t="n">
        <v>56.51</v>
      </c>
      <c r="X1175" s="131" t="n">
        <v>47.1</v>
      </c>
      <c r="Y1175" s="131" t="n"/>
      <c r="Z1175" s="131" t="n"/>
      <c r="AA1175" s="178" t="n">
        <v>2026</v>
      </c>
      <c r="AB1175" s="4" t="n"/>
      <c r="AC1175" s="4" t="n"/>
    </row>
    <row customHeight="true" ht="15" outlineLevel="0" r="1176">
      <c r="A1176" s="8" t="n">
        <f aca="false" ca="false" dt2D="false" dtr="false" t="normal">A1175+1</f>
        <v>257</v>
      </c>
      <c r="B1176" s="8" t="s">
        <v>192</v>
      </c>
      <c r="C1176" s="106" t="s">
        <v>214</v>
      </c>
      <c r="D1176" s="8" t="s">
        <v>335</v>
      </c>
      <c r="E1176" s="56" t="s">
        <v>336</v>
      </c>
      <c r="F1176" s="12" t="s">
        <v>5</v>
      </c>
      <c r="G1176" s="12" t="n">
        <v>4</v>
      </c>
      <c r="H1176" s="12" t="n">
        <v>3</v>
      </c>
      <c r="I1176" s="56" t="n">
        <v>2004.5</v>
      </c>
      <c r="J1176" s="56" t="n">
        <v>1497.6</v>
      </c>
      <c r="K1176" s="56" t="n">
        <v>506.9</v>
      </c>
      <c r="L1176" s="55" t="n">
        <v>71</v>
      </c>
      <c r="M1176" s="15" t="n">
        <f aca="false" ca="false" dt2D="false" dtr="false" t="normal">SUM(N1176:S1176)</f>
        <v>35499333.54923562</v>
      </c>
      <c r="N1176" s="15" t="n"/>
      <c r="O1176" s="15" t="n"/>
      <c r="P1176" s="15" t="n"/>
      <c r="Q1176" s="15" t="n">
        <v>391236.492</v>
      </c>
      <c r="R1176" s="15" t="n"/>
      <c r="S1176" s="15" t="n">
        <f aca="false" ca="false" dt2D="false" dtr="false" t="normal">'Приложение 2'!E1176-'Приложение 1'!Q1176</f>
        <v>35108097.05723562</v>
      </c>
      <c r="T1176" s="176" t="n"/>
      <c r="U1176" s="176" t="n"/>
      <c r="V1176" s="177" t="n">
        <v>72.98</v>
      </c>
      <c r="W1176" s="131" t="n">
        <v>58.38</v>
      </c>
      <c r="X1176" s="131" t="n">
        <v>48.65</v>
      </c>
      <c r="Y1176" s="131" t="n"/>
      <c r="Z1176" s="131" t="n"/>
      <c r="AA1176" s="178" t="n">
        <v>2027</v>
      </c>
      <c r="AB1176" s="4" t="n"/>
      <c r="AC1176" s="4" t="n"/>
    </row>
    <row customHeight="true" ht="12.75" outlineLevel="0" r="1177">
      <c r="A1177" s="8" t="n">
        <f aca="false" ca="false" dt2D="false" dtr="false" t="normal">A1176+1</f>
        <v>258</v>
      </c>
      <c r="B1177" s="8" t="s">
        <v>192</v>
      </c>
      <c r="C1177" s="106" t="s">
        <v>214</v>
      </c>
      <c r="D1177" s="8" t="s">
        <v>852</v>
      </c>
      <c r="E1177" s="56" t="s">
        <v>228</v>
      </c>
      <c r="F1177" s="12" t="s">
        <v>5</v>
      </c>
      <c r="G1177" s="12" t="s">
        <v>75</v>
      </c>
      <c r="H1177" s="12" t="s">
        <v>76</v>
      </c>
      <c r="I1177" s="56" t="n">
        <v>2017.1</v>
      </c>
      <c r="J1177" s="56" t="n">
        <v>1568.7</v>
      </c>
      <c r="K1177" s="56" t="n">
        <v>241.9</v>
      </c>
      <c r="L1177" s="55" t="n">
        <v>64</v>
      </c>
      <c r="M1177" s="15" t="n">
        <f aca="false" ca="false" dt2D="false" dtr="false" t="normal">SUM(N1177:S1177)</f>
        <v>5837932.73</v>
      </c>
      <c r="N1177" s="15" t="n"/>
      <c r="O1177" s="15" t="n"/>
      <c r="P1177" s="15" t="n"/>
      <c r="Q1177" s="15" t="n">
        <v>319726.428</v>
      </c>
      <c r="R1177" s="15" t="n"/>
      <c r="S1177" s="15" t="n">
        <v>5518206.302</v>
      </c>
      <c r="T1177" s="15" t="n"/>
      <c r="U1177" s="15" t="n"/>
      <c r="V1177" s="15" t="n">
        <v>12.7</v>
      </c>
      <c r="W1177" s="15" t="n">
        <v>10.16</v>
      </c>
      <c r="X1177" s="12" t="n">
        <v>8.47</v>
      </c>
      <c r="Y1177" s="0" t="s">
        <v>853</v>
      </c>
      <c r="Z1177" s="28" t="n">
        <f aca="false" ca="false" dt2D="false" dtr="false" t="normal">AC1177-R1177</f>
        <v>3100907.5999999996</v>
      </c>
      <c r="AA1177" s="30" t="n"/>
      <c r="AB1177" s="30" t="n">
        <f aca="false" ca="false" dt2D="false" dtr="false" t="normal">+(J1177*12.98+K1177*25.97)*12</f>
        <v>319726.428</v>
      </c>
      <c r="AC1177" s="30" t="n">
        <f aca="false" ca="false" dt2D="false" dtr="false" t="normal">+(J1177*12.98+K1177*25.97)*12*30-'[5]Лист1'!$AQ$316</f>
        <v>3100907.5999999996</v>
      </c>
      <c r="AD1177" s="4" t="n"/>
      <c r="AF1177" s="33" t="n"/>
    </row>
    <row customHeight="true" ht="15" outlineLevel="0" r="1178">
      <c r="A1178" s="8" t="n">
        <f aca="false" ca="false" dt2D="false" dtr="false" t="normal">A1177+1</f>
        <v>259</v>
      </c>
      <c r="B1178" s="8" t="s">
        <v>192</v>
      </c>
      <c r="C1178" s="106" t="s">
        <v>214</v>
      </c>
      <c r="D1178" s="8" t="s">
        <v>854</v>
      </c>
      <c r="E1178" s="56" t="s">
        <v>257</v>
      </c>
      <c r="F1178" s="12" t="s">
        <v>5</v>
      </c>
      <c r="G1178" s="12" t="n">
        <v>4</v>
      </c>
      <c r="H1178" s="12" t="n">
        <v>4</v>
      </c>
      <c r="I1178" s="56" t="n">
        <v>1940.1</v>
      </c>
      <c r="J1178" s="56" t="n">
        <v>1500.8</v>
      </c>
      <c r="K1178" s="56" t="n">
        <v>439.3</v>
      </c>
      <c r="L1178" s="55" t="n">
        <v>74</v>
      </c>
      <c r="M1178" s="15" t="n">
        <f aca="false" ca="false" dt2D="false" dtr="false" t="normal">SUM(N1178:S1178)</f>
        <v>21761023.933614686</v>
      </c>
      <c r="N1178" s="15" t="n"/>
      <c r="O1178" s="15" t="n"/>
      <c r="P1178" s="15" t="n"/>
      <c r="Q1178" s="15" t="n">
        <v>370668.06</v>
      </c>
      <c r="R1178" s="15" t="n"/>
      <c r="S1178" s="15" t="n">
        <f aca="false" ca="false" dt2D="false" dtr="false" t="normal">'Приложение 2'!E1178-'Приложение 1'!Q1178</f>
        <v>21390355.873614687</v>
      </c>
      <c r="T1178" s="176" t="n"/>
      <c r="U1178" s="176" t="n"/>
      <c r="V1178" s="177" t="n">
        <v>45.94</v>
      </c>
      <c r="W1178" s="131" t="n">
        <v>36.75</v>
      </c>
      <c r="X1178" s="131" t="n">
        <v>30.63</v>
      </c>
      <c r="Y1178" s="131" t="n"/>
      <c r="Z1178" s="131" t="n"/>
      <c r="AA1178" s="178" t="n">
        <v>2026</v>
      </c>
      <c r="AB1178" s="4" t="n"/>
      <c r="AC1178" s="4" t="n"/>
    </row>
    <row customHeight="true" ht="15" outlineLevel="0" r="1179">
      <c r="A1179" s="8" t="n">
        <f aca="false" ca="false" dt2D="false" dtr="false" t="normal">A1178+1</f>
        <v>260</v>
      </c>
      <c r="B1179" s="8" t="s">
        <v>192</v>
      </c>
      <c r="C1179" s="106" t="s">
        <v>214</v>
      </c>
      <c r="D1179" s="8" t="s">
        <v>856</v>
      </c>
      <c r="E1179" s="56" t="s">
        <v>264</v>
      </c>
      <c r="F1179" s="12" t="s">
        <v>5</v>
      </c>
      <c r="G1179" s="12" t="n">
        <v>4</v>
      </c>
      <c r="H1179" s="12" t="n">
        <v>4</v>
      </c>
      <c r="I1179" s="56" t="n">
        <v>3440.3</v>
      </c>
      <c r="J1179" s="56" t="n">
        <v>3440.3</v>
      </c>
      <c r="K1179" s="56" t="n">
        <v>0</v>
      </c>
      <c r="L1179" s="55" t="n">
        <v>163</v>
      </c>
      <c r="M1179" s="15" t="n">
        <f aca="false" ca="false" dt2D="false" dtr="false" t="normal">SUM(N1179:S1179)</f>
        <v>2063043.4159278518</v>
      </c>
      <c r="N1179" s="15" t="n"/>
      <c r="O1179" s="15" t="n"/>
      <c r="P1179" s="15" t="n"/>
      <c r="Q1179" s="15" t="n">
        <v>535861.128</v>
      </c>
      <c r="R1179" s="15" t="n"/>
      <c r="S1179" s="15" t="n">
        <f aca="false" ca="false" dt2D="false" dtr="false" t="normal">'Приложение 2'!E1179-'Приложение 1'!Q1179</f>
        <v>1527182.2879278518</v>
      </c>
      <c r="T1179" s="176" t="n"/>
      <c r="U1179" s="176" t="n"/>
      <c r="V1179" s="177" t="n">
        <v>1.85</v>
      </c>
      <c r="W1179" s="131" t="n">
        <v>1.48</v>
      </c>
      <c r="X1179" s="131" t="n">
        <v>1.23</v>
      </c>
      <c r="Y1179" s="131" t="n"/>
      <c r="Z1179" s="131" t="n"/>
      <c r="AA1179" s="178" t="n">
        <v>2026</v>
      </c>
      <c r="AB1179" s="4" t="n"/>
      <c r="AC1179" s="4" t="n"/>
    </row>
    <row customHeight="true" ht="15" outlineLevel="0" r="1180">
      <c r="A1180" s="8" t="n">
        <f aca="false" ca="false" dt2D="false" dtr="false" t="normal">A1179+1</f>
        <v>261</v>
      </c>
      <c r="B1180" s="8" t="s">
        <v>192</v>
      </c>
      <c r="C1180" s="106" t="s">
        <v>214</v>
      </c>
      <c r="D1180" s="8" t="s">
        <v>342</v>
      </c>
      <c r="E1180" s="56" t="s">
        <v>143</v>
      </c>
      <c r="F1180" s="12" t="s">
        <v>5</v>
      </c>
      <c r="G1180" s="12" t="n">
        <v>3</v>
      </c>
      <c r="H1180" s="12" t="n"/>
      <c r="I1180" s="56" t="n">
        <v>1326.4</v>
      </c>
      <c r="J1180" s="56" t="n">
        <v>1326.4</v>
      </c>
      <c r="K1180" s="56" t="n">
        <v>0</v>
      </c>
      <c r="L1180" s="55" t="n">
        <v>2</v>
      </c>
      <c r="M1180" s="15" t="n">
        <f aca="false" ca="false" dt2D="false" dtr="false" t="normal">SUM(N1180:S1180)</f>
        <v>46802313.51714124</v>
      </c>
      <c r="N1180" s="15" t="n"/>
      <c r="O1180" s="15" t="n"/>
      <c r="P1180" s="15" t="n"/>
      <c r="Q1180" s="15" t="n">
        <v>202302.528</v>
      </c>
      <c r="R1180" s="15" t="n"/>
      <c r="S1180" s="15" t="n">
        <f aca="false" ca="false" dt2D="false" dtr="false" t="normal">'Приложение 2'!E1180-'Приложение 1'!Q1180</f>
        <v>46600010.98914124</v>
      </c>
      <c r="T1180" s="176" t="n"/>
      <c r="U1180" s="176" t="n"/>
      <c r="V1180" s="177" t="n">
        <v>146.39</v>
      </c>
      <c r="W1180" s="131" t="n">
        <v>117.11</v>
      </c>
      <c r="X1180" s="131" t="n">
        <v>97.59</v>
      </c>
      <c r="Y1180" s="131" t="n"/>
      <c r="Z1180" s="131" t="n"/>
      <c r="AA1180" s="178" t="n">
        <v>2027</v>
      </c>
      <c r="AB1180" s="4" t="n"/>
      <c r="AC1180" s="4" t="n"/>
    </row>
    <row customHeight="true" ht="15" outlineLevel="0" r="1181">
      <c r="A1181" s="8" t="n">
        <f aca="false" ca="false" dt2D="false" dtr="false" t="normal">A1180+1</f>
        <v>262</v>
      </c>
      <c r="B1181" s="8" t="s">
        <v>192</v>
      </c>
      <c r="C1181" s="106" t="s">
        <v>214</v>
      </c>
      <c r="D1181" s="8" t="s">
        <v>337</v>
      </c>
      <c r="E1181" s="56" t="s">
        <v>117</v>
      </c>
      <c r="F1181" s="12" t="s">
        <v>5</v>
      </c>
      <c r="G1181" s="12" t="n">
        <v>2</v>
      </c>
      <c r="H1181" s="12" t="n">
        <v>2</v>
      </c>
      <c r="I1181" s="56" t="n">
        <v>874.3</v>
      </c>
      <c r="J1181" s="56" t="n">
        <v>874.3</v>
      </c>
      <c r="K1181" s="56" t="n">
        <v>0</v>
      </c>
      <c r="L1181" s="55" t="n">
        <v>44</v>
      </c>
      <c r="M1181" s="15" t="n">
        <f aca="false" ca="false" dt2D="false" dtr="false" t="normal">SUM(N1181:S1181)</f>
        <v>27270772.101178538</v>
      </c>
      <c r="N1181" s="15" t="n"/>
      <c r="O1181" s="15" t="n"/>
      <c r="P1181" s="15" t="n"/>
      <c r="Q1181" s="15" t="n">
        <v>133348.236</v>
      </c>
      <c r="R1181" s="15" t="n"/>
      <c r="S1181" s="15" t="n">
        <f aca="false" ca="false" dt2D="false" dtr="false" t="normal">'Приложение 2'!E1181-'Приложение 1'!Q1181</f>
        <v>27137423.865178537</v>
      </c>
      <c r="T1181" s="176" t="n"/>
      <c r="U1181" s="176" t="n"/>
      <c r="V1181" s="177" t="n">
        <v>129.33</v>
      </c>
      <c r="W1181" s="131" t="n">
        <v>103.46</v>
      </c>
      <c r="X1181" s="131" t="n">
        <v>86.22</v>
      </c>
      <c r="Y1181" s="131" t="n"/>
      <c r="Z1181" s="131" t="n"/>
      <c r="AA1181" s="178" t="n">
        <v>2027</v>
      </c>
      <c r="AB1181" s="4" t="n"/>
      <c r="AC1181" s="4" t="n"/>
    </row>
    <row customHeight="true" ht="15" outlineLevel="0" r="1182">
      <c r="A1182" s="8" t="n">
        <f aca="false" ca="false" dt2D="false" dtr="false" t="normal">A1181+1</f>
        <v>263</v>
      </c>
      <c r="B1182" s="8" t="s">
        <v>192</v>
      </c>
      <c r="C1182" s="106" t="s">
        <v>214</v>
      </c>
      <c r="D1182" s="8" t="s">
        <v>344</v>
      </c>
      <c r="E1182" s="56" t="s">
        <v>152</v>
      </c>
      <c r="F1182" s="12" t="s">
        <v>5</v>
      </c>
      <c r="G1182" s="12" t="n">
        <v>4</v>
      </c>
      <c r="H1182" s="12" t="n">
        <v>4</v>
      </c>
      <c r="I1182" s="56" t="n">
        <v>2529.4</v>
      </c>
      <c r="J1182" s="56" t="n">
        <v>2374</v>
      </c>
      <c r="K1182" s="56" t="n">
        <v>155.4</v>
      </c>
      <c r="L1182" s="55" t="n">
        <v>88</v>
      </c>
      <c r="M1182" s="15" t="n">
        <f aca="false" ca="false" dt2D="false" dtr="false" t="normal">SUM(N1182:S1182)</f>
        <v>43278413.546263695</v>
      </c>
      <c r="N1182" s="15" t="n"/>
      <c r="O1182" s="15" t="n"/>
      <c r="P1182" s="15" t="n"/>
      <c r="Q1182" s="15" t="n">
        <v>418203.096</v>
      </c>
      <c r="R1182" s="15" t="n"/>
      <c r="S1182" s="15" t="n">
        <f aca="false" ca="false" dt2D="false" dtr="false" t="normal">'Приложение 2'!E1182-'Приложение 1'!Q1182</f>
        <v>42860210.450263694</v>
      </c>
      <c r="T1182" s="176" t="n"/>
      <c r="U1182" s="176" t="n"/>
      <c r="V1182" s="177" t="n">
        <v>70.6</v>
      </c>
      <c r="W1182" s="131" t="n">
        <v>56.48</v>
      </c>
      <c r="X1182" s="131" t="n">
        <v>47.07</v>
      </c>
      <c r="Y1182" s="131" t="n"/>
      <c r="Z1182" s="131" t="n"/>
      <c r="AA1182" s="178" t="n">
        <v>2027</v>
      </c>
      <c r="AB1182" s="4" t="n"/>
      <c r="AC1182" s="4" t="n"/>
    </row>
    <row customHeight="true" ht="15" outlineLevel="0" r="1183">
      <c r="A1183" s="8" t="n">
        <f aca="false" ca="false" dt2D="false" dtr="false" t="normal">A1182+1</f>
        <v>264</v>
      </c>
      <c r="B1183" s="8" t="n">
        <f aca="false" ca="false" dt2D="false" dtr="false" t="normal">B1164+1</f>
        <v>51</v>
      </c>
      <c r="C1183" s="106" t="s">
        <v>214</v>
      </c>
      <c r="D1183" s="8" t="s">
        <v>858</v>
      </c>
      <c r="E1183" s="55" t="s">
        <v>228</v>
      </c>
      <c r="F1183" s="12" t="s">
        <v>5</v>
      </c>
      <c r="G1183" s="12" t="n">
        <v>4</v>
      </c>
      <c r="H1183" s="12" t="n">
        <v>4</v>
      </c>
      <c r="I1183" s="56" t="n">
        <v>2738.8</v>
      </c>
      <c r="J1183" s="56" t="n">
        <v>2738.8</v>
      </c>
      <c r="K1183" s="56" t="n">
        <v>0</v>
      </c>
      <c r="L1183" s="55" t="n">
        <v>153</v>
      </c>
      <c r="M1183" s="15" t="n">
        <f aca="false" ca="false" dt2D="false" dtr="false" t="normal">SUM(N1183:S1183)</f>
        <v>22003151.9153723</v>
      </c>
      <c r="N1183" s="15" t="n"/>
      <c r="O1183" s="15" t="n"/>
      <c r="P1183" s="15" t="n"/>
      <c r="Q1183" s="15" t="n"/>
      <c r="R1183" s="15" t="n"/>
      <c r="S1183" s="15" t="n">
        <v>22003151.9153723</v>
      </c>
      <c r="T1183" s="176" t="n"/>
      <c r="U1183" s="176" t="n"/>
      <c r="V1183" s="177" t="n">
        <v>33.47</v>
      </c>
      <c r="W1183" s="131" t="n">
        <v>26.78</v>
      </c>
      <c r="X1183" s="131" t="n">
        <v>22.32</v>
      </c>
      <c r="Y1183" s="131" t="n"/>
      <c r="Z1183" s="131" t="n"/>
      <c r="AA1183" s="178" t="n">
        <v>2025</v>
      </c>
      <c r="AB1183" s="4" t="n"/>
      <c r="AC1183" s="4" t="n"/>
    </row>
    <row customHeight="true" ht="15" outlineLevel="0" r="1184">
      <c r="A1184" s="8" t="n">
        <f aca="false" ca="false" dt2D="false" dtr="false" t="normal">A1183+1</f>
        <v>265</v>
      </c>
      <c r="B1184" s="8" t="n">
        <f aca="false" ca="false" dt2D="false" dtr="false" t="normal">B1183+1</f>
        <v>52</v>
      </c>
      <c r="C1184" s="106" t="s">
        <v>214</v>
      </c>
      <c r="D1184" s="8" t="s">
        <v>859</v>
      </c>
      <c r="E1184" s="55" t="s">
        <v>657</v>
      </c>
      <c r="F1184" s="12" t="s">
        <v>5</v>
      </c>
      <c r="G1184" s="12" t="n">
        <v>5</v>
      </c>
      <c r="H1184" s="12" t="n">
        <v>1</v>
      </c>
      <c r="I1184" s="56" t="n">
        <v>1174.4</v>
      </c>
      <c r="J1184" s="56" t="n">
        <v>977.8</v>
      </c>
      <c r="K1184" s="56" t="n">
        <v>196.6</v>
      </c>
      <c r="L1184" s="55" t="n">
        <v>40</v>
      </c>
      <c r="M1184" s="15" t="n">
        <f aca="false" ca="false" dt2D="false" dtr="false" t="normal">SUM(N1184:S1184)</f>
        <v>8058766.66</v>
      </c>
      <c r="N1184" s="15" t="n"/>
      <c r="O1184" s="15" t="n"/>
      <c r="P1184" s="15" t="n"/>
      <c r="Q1184" s="15" t="n"/>
      <c r="R1184" s="15" t="n"/>
      <c r="S1184" s="15" t="n">
        <v>8058766.66</v>
      </c>
      <c r="T1184" s="176" t="n"/>
      <c r="U1184" s="176" t="n"/>
      <c r="V1184" s="177" t="n">
        <v>28.59</v>
      </c>
      <c r="W1184" s="131" t="n">
        <v>22.87</v>
      </c>
      <c r="X1184" s="131" t="n">
        <v>19.06</v>
      </c>
      <c r="Y1184" s="131" t="n"/>
      <c r="Z1184" s="131" t="n"/>
      <c r="AA1184" s="178" t="n">
        <v>2025</v>
      </c>
      <c r="AB1184" s="4" t="n"/>
      <c r="AC1184" s="4" t="n"/>
    </row>
    <row customHeight="true" ht="15" outlineLevel="0" r="1185">
      <c r="A1185" s="8" t="n">
        <f aca="false" ca="false" dt2D="false" dtr="false" t="normal">A1184+1</f>
        <v>266</v>
      </c>
      <c r="B1185" s="8" t="s">
        <v>192</v>
      </c>
      <c r="C1185" s="106" t="s">
        <v>214</v>
      </c>
      <c r="D1185" s="8" t="s">
        <v>860</v>
      </c>
      <c r="E1185" s="56" t="s">
        <v>90</v>
      </c>
      <c r="F1185" s="12" t="s">
        <v>5</v>
      </c>
      <c r="G1185" s="12" t="n">
        <v>4</v>
      </c>
      <c r="H1185" s="12" t="n">
        <v>2</v>
      </c>
      <c r="I1185" s="56" t="n">
        <v>1782</v>
      </c>
      <c r="J1185" s="56" t="n">
        <v>1643.1</v>
      </c>
      <c r="K1185" s="56" t="n">
        <v>138.9</v>
      </c>
      <c r="L1185" s="55" t="n">
        <v>60</v>
      </c>
      <c r="M1185" s="15" t="n">
        <f aca="false" ca="false" dt2D="false" dtr="false" t="normal">SUM(N1185:S1185)</f>
        <v>18483010.919999998</v>
      </c>
      <c r="N1185" s="15" t="n"/>
      <c r="O1185" s="15" t="n"/>
      <c r="P1185" s="15" t="n"/>
      <c r="Q1185" s="15" t="n">
        <v>299216.052</v>
      </c>
      <c r="R1185" s="15" t="n"/>
      <c r="S1185" s="15" t="n">
        <f aca="false" ca="false" dt2D="false" dtr="false" t="normal">'Приложение 2'!E1185-'Приложение 1'!Q1185</f>
        <v>18183794.867999997</v>
      </c>
      <c r="T1185" s="176" t="n"/>
      <c r="U1185" s="176" t="n"/>
      <c r="V1185" s="177" t="n">
        <v>42.52</v>
      </c>
      <c r="W1185" s="131" t="n">
        <v>34.01</v>
      </c>
      <c r="X1185" s="131" t="n">
        <v>28.34</v>
      </c>
      <c r="Y1185" s="131" t="n"/>
      <c r="Z1185" s="131" t="n"/>
      <c r="AA1185" s="178" t="n">
        <v>2026</v>
      </c>
      <c r="AB1185" s="4" t="n"/>
      <c r="AC1185" s="4" t="n"/>
    </row>
    <row customHeight="true" ht="15" outlineLevel="0" r="1186">
      <c r="A1186" s="8" t="n">
        <f aca="false" ca="false" dt2D="false" dtr="false" t="normal">A1185+1</f>
        <v>267</v>
      </c>
      <c r="B1186" s="8" t="n">
        <f aca="false" ca="false" dt2D="false" dtr="false" t="normal">B1184+1</f>
        <v>53</v>
      </c>
      <c r="C1186" s="106" t="s">
        <v>214</v>
      </c>
      <c r="D1186" s="8" t="s">
        <v>861</v>
      </c>
      <c r="E1186" s="56" t="s">
        <v>228</v>
      </c>
      <c r="F1186" s="12" t="s">
        <v>5</v>
      </c>
      <c r="G1186" s="12" t="n">
        <v>4</v>
      </c>
      <c r="H1186" s="12" t="n">
        <v>4</v>
      </c>
      <c r="I1186" s="56" t="n">
        <v>2718.2</v>
      </c>
      <c r="J1186" s="56" t="n">
        <v>2718.2</v>
      </c>
      <c r="K1186" s="56" t="n">
        <v>0</v>
      </c>
      <c r="L1186" s="55" t="n">
        <v>128</v>
      </c>
      <c r="M1186" s="15" t="n">
        <f aca="false" ca="false" dt2D="false" dtr="false" t="normal">SUM(N1186:S1186)</f>
        <v>21416018.25</v>
      </c>
      <c r="N1186" s="15" t="n"/>
      <c r="O1186" s="15" t="n"/>
      <c r="P1186" s="15" t="n"/>
      <c r="Q1186" s="15" t="n">
        <v>423386.832</v>
      </c>
      <c r="R1186" s="15" t="n"/>
      <c r="S1186" s="15" t="n">
        <f aca="false" ca="false" dt2D="false" dtr="false" t="normal">'Приложение 2'!E1186-'Приложение 1'!Q1186</f>
        <v>20992631.418</v>
      </c>
      <c r="T1186" s="176" t="n"/>
      <c r="U1186" s="176" t="n"/>
      <c r="V1186" s="177" t="n">
        <v>32.18</v>
      </c>
      <c r="W1186" s="131" t="n">
        <v>25.74</v>
      </c>
      <c r="X1186" s="131" t="n">
        <v>21.45</v>
      </c>
      <c r="Y1186" s="131" t="n"/>
      <c r="Z1186" s="131" t="n"/>
      <c r="AA1186" s="178" t="n">
        <v>2026</v>
      </c>
      <c r="AB1186" s="4" t="n"/>
      <c r="AC1186" s="4" t="n"/>
    </row>
    <row customHeight="true" ht="15" outlineLevel="0" r="1187">
      <c r="A1187" s="8" t="n">
        <f aca="false" ca="false" dt2D="false" dtr="false" t="normal">A1186+1</f>
        <v>268</v>
      </c>
      <c r="B1187" s="8" t="s">
        <v>192</v>
      </c>
      <c r="C1187" s="106" t="s">
        <v>214</v>
      </c>
      <c r="D1187" s="8" t="s">
        <v>348</v>
      </c>
      <c r="E1187" s="56" t="s">
        <v>349</v>
      </c>
      <c r="F1187" s="12" t="s">
        <v>5</v>
      </c>
      <c r="G1187" s="12" t="n">
        <v>4</v>
      </c>
      <c r="H1187" s="12" t="n">
        <v>4</v>
      </c>
      <c r="I1187" s="56" t="n">
        <v>3462.3</v>
      </c>
      <c r="J1187" s="56" t="n">
        <v>3462.3</v>
      </c>
      <c r="K1187" s="56" t="n">
        <v>0</v>
      </c>
      <c r="L1187" s="55" t="n">
        <v>145</v>
      </c>
      <c r="M1187" s="15" t="n">
        <f aca="false" ca="false" dt2D="false" dtr="false" t="normal">SUM(N1187:S1187)</f>
        <v>8372083.761</v>
      </c>
      <c r="N1187" s="15" t="n"/>
      <c r="O1187" s="15" t="n"/>
      <c r="P1187" s="15" t="n"/>
      <c r="Q1187" s="15" t="n">
        <v>539287.848</v>
      </c>
      <c r="R1187" s="15" t="n"/>
      <c r="S1187" s="15" t="n">
        <f aca="false" ca="false" dt2D="false" dtr="false" t="normal">'Приложение 2'!E1187-'Приложение 1'!Q1187</f>
        <v>7832795.913</v>
      </c>
      <c r="T1187" s="176" t="n"/>
      <c r="U1187" s="176" t="n"/>
      <c r="V1187" s="177" t="n">
        <v>9.43</v>
      </c>
      <c r="W1187" s="131" t="n">
        <v>7.54</v>
      </c>
      <c r="X1187" s="131" t="n">
        <v>6.28</v>
      </c>
      <c r="Y1187" s="131" t="n"/>
      <c r="Z1187" s="131" t="n"/>
      <c r="AA1187" s="178" t="n">
        <v>2027</v>
      </c>
      <c r="AB1187" s="4" t="n"/>
      <c r="AC1187" s="4" t="n"/>
    </row>
    <row customHeight="true" ht="15" outlineLevel="0" r="1188">
      <c r="A1188" s="8" t="n">
        <f aca="false" ca="false" dt2D="false" dtr="false" t="normal">A1187+1</f>
        <v>269</v>
      </c>
      <c r="B1188" s="8" t="s">
        <v>192</v>
      </c>
      <c r="C1188" s="106" t="s">
        <v>214</v>
      </c>
      <c r="D1188" s="8" t="s">
        <v>863</v>
      </c>
      <c r="E1188" s="56" t="s">
        <v>274</v>
      </c>
      <c r="F1188" s="12" t="s">
        <v>5</v>
      </c>
      <c r="G1188" s="12" t="n">
        <v>4</v>
      </c>
      <c r="H1188" s="12" t="n">
        <v>4</v>
      </c>
      <c r="I1188" s="56" t="n">
        <v>3488.5</v>
      </c>
      <c r="J1188" s="56" t="n">
        <v>3488.5</v>
      </c>
      <c r="K1188" s="56" t="n">
        <v>0</v>
      </c>
      <c r="L1188" s="55" t="n">
        <v>131</v>
      </c>
      <c r="M1188" s="15" t="n">
        <f aca="false" ca="false" dt2D="false" dtr="false" t="normal">SUM(N1188:S1188)</f>
        <v>20078984.384823848</v>
      </c>
      <c r="N1188" s="15" t="n"/>
      <c r="O1188" s="15" t="n"/>
      <c r="P1188" s="15" t="n"/>
      <c r="Q1188" s="15" t="n">
        <v>543368.76</v>
      </c>
      <c r="R1188" s="15" t="n"/>
      <c r="S1188" s="15" t="n">
        <f aca="false" ca="false" dt2D="false" dtr="false" t="normal">'Приложение 2'!E1188-'Приложение 1'!Q1188</f>
        <v>19535615.624823846</v>
      </c>
      <c r="T1188" s="176" t="n"/>
      <c r="U1188" s="176" t="n"/>
      <c r="V1188" s="177" t="n">
        <v>23.33</v>
      </c>
      <c r="W1188" s="131" t="n">
        <v>18.67</v>
      </c>
      <c r="X1188" s="131" t="n">
        <v>15.56</v>
      </c>
      <c r="Y1188" s="131" t="n"/>
      <c r="Z1188" s="131" t="n"/>
      <c r="AA1188" s="178" t="n">
        <v>2026</v>
      </c>
      <c r="AB1188" s="4" t="n"/>
      <c r="AC1188" s="4" t="n"/>
    </row>
    <row customHeight="true" ht="15" outlineLevel="0" r="1189">
      <c r="A1189" s="8" t="n">
        <f aca="false" ca="false" dt2D="false" dtr="false" t="normal">A1188+1</f>
        <v>270</v>
      </c>
      <c r="B1189" s="8" t="s">
        <v>192</v>
      </c>
      <c r="C1189" s="106" t="s">
        <v>214</v>
      </c>
      <c r="D1189" s="8" t="s">
        <v>351</v>
      </c>
      <c r="E1189" s="56" t="s">
        <v>274</v>
      </c>
      <c r="F1189" s="12" t="s">
        <v>5</v>
      </c>
      <c r="G1189" s="12" t="n">
        <v>4</v>
      </c>
      <c r="H1189" s="12" t="n">
        <v>4</v>
      </c>
      <c r="I1189" s="56" t="n">
        <v>3441.2</v>
      </c>
      <c r="J1189" s="56" t="n">
        <v>3441.2</v>
      </c>
      <c r="K1189" s="56" t="n">
        <v>0</v>
      </c>
      <c r="L1189" s="55" t="n">
        <v>142</v>
      </c>
      <c r="M1189" s="15" t="n">
        <f aca="false" ca="false" dt2D="false" dtr="false" t="normal">SUM(N1189:S1189)</f>
        <v>8321062.483999999</v>
      </c>
      <c r="N1189" s="15" t="n"/>
      <c r="O1189" s="15" t="n"/>
      <c r="P1189" s="15" t="n"/>
      <c r="Q1189" s="15" t="n">
        <v>536001.312</v>
      </c>
      <c r="R1189" s="15" t="n"/>
      <c r="S1189" s="15" t="n">
        <f aca="false" ca="false" dt2D="false" dtr="false" t="normal">'Приложение 2'!E1189-'Приложение 1'!Q1189</f>
        <v>7785061.171999999</v>
      </c>
      <c r="T1189" s="176" t="n"/>
      <c r="U1189" s="176" t="n"/>
      <c r="V1189" s="177" t="n">
        <v>9.43</v>
      </c>
      <c r="W1189" s="131" t="n">
        <v>7.54</v>
      </c>
      <c r="X1189" s="131" t="n">
        <v>6.28</v>
      </c>
      <c r="Y1189" s="131" t="n"/>
      <c r="Z1189" s="131" t="n"/>
      <c r="AA1189" s="178" t="n">
        <v>2027</v>
      </c>
      <c r="AB1189" s="4" t="n"/>
      <c r="AC1189" s="4" t="n"/>
    </row>
    <row customHeight="true" ht="15" outlineLevel="0" r="1190">
      <c r="A1190" s="8" t="n">
        <f aca="false" ca="false" dt2D="false" dtr="false" t="normal">A1189+1</f>
        <v>271</v>
      </c>
      <c r="B1190" s="8" t="n">
        <f aca="false" ca="false" dt2D="false" dtr="false" t="normal">B1186+1</f>
        <v>54</v>
      </c>
      <c r="C1190" s="106" t="s">
        <v>214</v>
      </c>
      <c r="D1190" s="8" t="s">
        <v>865</v>
      </c>
      <c r="E1190" s="56" t="s">
        <v>178</v>
      </c>
      <c r="F1190" s="12" t="s">
        <v>5</v>
      </c>
      <c r="G1190" s="12" t="n">
        <v>5</v>
      </c>
      <c r="H1190" s="12" t="n">
        <v>3</v>
      </c>
      <c r="I1190" s="56" t="n">
        <v>5170.7</v>
      </c>
      <c r="J1190" s="56" t="n">
        <v>2871.7</v>
      </c>
      <c r="K1190" s="56" t="n">
        <v>2299</v>
      </c>
      <c r="L1190" s="55" t="n">
        <v>334</v>
      </c>
      <c r="M1190" s="15" t="n">
        <f aca="false" ca="false" dt2D="false" dtr="false" t="normal">SUM(N1190:S1190)</f>
        <v>40738652.625</v>
      </c>
      <c r="N1190" s="15" t="n"/>
      <c r="O1190" s="15" t="n"/>
      <c r="P1190" s="15" t="n"/>
      <c r="Q1190" s="15" t="n">
        <v>1139002.764</v>
      </c>
      <c r="R1190" s="15" t="n"/>
      <c r="S1190" s="15" t="n">
        <f aca="false" ca="false" dt2D="false" dtr="false" t="normal">'Приложение 2'!E1190-'Приложение 1'!Q1190</f>
        <v>39599649.861</v>
      </c>
      <c r="T1190" s="176" t="n"/>
      <c r="U1190" s="176" t="n"/>
      <c r="V1190" s="177" t="n">
        <v>31.91</v>
      </c>
      <c r="W1190" s="131" t="n">
        <v>25.53</v>
      </c>
      <c r="X1190" s="131" t="n">
        <v>21.27</v>
      </c>
      <c r="Y1190" s="131" t="n"/>
      <c r="Z1190" s="131" t="n"/>
      <c r="AA1190" s="178" t="n">
        <v>2027</v>
      </c>
      <c r="AB1190" s="4" t="n"/>
      <c r="AC1190" s="4" t="n"/>
    </row>
    <row customHeight="true" ht="15" outlineLevel="0" r="1191">
      <c r="A1191" s="8" t="n">
        <f aca="false" ca="false" dt2D="false" dtr="false" t="normal">A1190+1</f>
        <v>272</v>
      </c>
      <c r="B1191" s="8" t="s">
        <v>192</v>
      </c>
      <c r="C1191" s="106" t="s">
        <v>214</v>
      </c>
      <c r="D1191" s="8" t="s">
        <v>359</v>
      </c>
      <c r="E1191" s="56" t="s">
        <v>152</v>
      </c>
      <c r="F1191" s="12" t="s">
        <v>5</v>
      </c>
      <c r="G1191" s="12" t="n">
        <v>4</v>
      </c>
      <c r="H1191" s="12" t="n">
        <v>4</v>
      </c>
      <c r="I1191" s="56" t="n">
        <v>3470.2</v>
      </c>
      <c r="J1191" s="56" t="n">
        <v>3470.2</v>
      </c>
      <c r="K1191" s="56" t="n">
        <v>0</v>
      </c>
      <c r="L1191" s="55" t="n">
        <v>175</v>
      </c>
      <c r="M1191" s="15" t="n">
        <f aca="false" ca="false" dt2D="false" dtr="false" t="normal">SUM(N1191:S1191)</f>
        <v>61456616.25470551</v>
      </c>
      <c r="N1191" s="15" t="n"/>
      <c r="O1191" s="15" t="n"/>
      <c r="P1191" s="15" t="n"/>
      <c r="Q1191" s="15" t="n">
        <v>540518.352</v>
      </c>
      <c r="R1191" s="15" t="n"/>
      <c r="S1191" s="15" t="n">
        <f aca="false" ca="false" dt2D="false" dtr="false" t="normal">'Приложение 2'!E1191-'Приложение 1'!Q1191</f>
        <v>60916097.90270551</v>
      </c>
      <c r="T1191" s="176" t="n"/>
      <c r="U1191" s="176" t="n"/>
      <c r="V1191" s="177" t="n">
        <v>73.14</v>
      </c>
      <c r="W1191" s="131" t="n">
        <v>58.51</v>
      </c>
      <c r="X1191" s="131" t="n">
        <v>48.76</v>
      </c>
      <c r="Y1191" s="131" t="n"/>
      <c r="Z1191" s="131" t="n"/>
      <c r="AA1191" s="178" t="n">
        <v>2027</v>
      </c>
      <c r="AB1191" s="4" t="n"/>
      <c r="AC1191" s="4" t="n"/>
    </row>
    <row customHeight="true" ht="15" outlineLevel="0" r="1192">
      <c r="A1192" s="8" t="n">
        <f aca="false" ca="false" dt2D="false" dtr="false" t="normal">A1191+1</f>
        <v>273</v>
      </c>
      <c r="B1192" s="8" t="s">
        <v>192</v>
      </c>
      <c r="C1192" s="106" t="s">
        <v>214</v>
      </c>
      <c r="D1192" s="8" t="s">
        <v>866</v>
      </c>
      <c r="E1192" s="55" t="s">
        <v>58</v>
      </c>
      <c r="F1192" s="12" t="s">
        <v>5</v>
      </c>
      <c r="G1192" s="12" t="n">
        <v>5</v>
      </c>
      <c r="H1192" s="12" t="n">
        <v>6</v>
      </c>
      <c r="I1192" s="56" t="n">
        <v>6274.92</v>
      </c>
      <c r="J1192" s="56" t="n">
        <v>6274.92</v>
      </c>
      <c r="K1192" s="56" t="n">
        <v>0</v>
      </c>
      <c r="L1192" s="55" t="n">
        <v>326</v>
      </c>
      <c r="M1192" s="15" t="n">
        <f aca="false" ca="false" dt2D="false" dtr="false" t="normal">SUM(N1192:S1192)</f>
        <v>82053756.97</v>
      </c>
      <c r="N1192" s="15" t="n"/>
      <c r="O1192" s="15" t="n"/>
      <c r="P1192" s="15" t="n"/>
      <c r="Q1192" s="15" t="n"/>
      <c r="R1192" s="15" t="n"/>
      <c r="S1192" s="15" t="n">
        <v>82053756.97</v>
      </c>
      <c r="T1192" s="176" t="n"/>
      <c r="U1192" s="176" t="n"/>
      <c r="V1192" s="177" t="n">
        <v>54.49</v>
      </c>
      <c r="W1192" s="131" t="n">
        <v>43.59</v>
      </c>
      <c r="X1192" s="131" t="n">
        <v>36.32</v>
      </c>
      <c r="Y1192" s="131" t="n"/>
      <c r="Z1192" s="131" t="n"/>
      <c r="AA1192" s="178" t="n">
        <v>2025</v>
      </c>
      <c r="AB1192" s="4" t="n"/>
      <c r="AC1192" s="4" t="n"/>
    </row>
    <row customHeight="true" ht="15" outlineLevel="0" r="1193">
      <c r="A1193" s="8" t="n">
        <f aca="false" ca="false" dt2D="false" dtr="false" t="normal">A1192+1</f>
        <v>274</v>
      </c>
      <c r="B1193" s="8" t="s">
        <v>192</v>
      </c>
      <c r="C1193" s="106" t="s">
        <v>214</v>
      </c>
      <c r="D1193" s="8" t="s">
        <v>362</v>
      </c>
      <c r="E1193" s="55" t="s">
        <v>83</v>
      </c>
      <c r="F1193" s="12" t="s">
        <v>5</v>
      </c>
      <c r="G1193" s="12" t="n">
        <v>5</v>
      </c>
      <c r="H1193" s="12" t="n">
        <v>6</v>
      </c>
      <c r="I1193" s="56" t="n">
        <v>6223.8</v>
      </c>
      <c r="J1193" s="56" t="n">
        <v>6080.7</v>
      </c>
      <c r="K1193" s="56" t="n">
        <v>143.1</v>
      </c>
      <c r="L1193" s="55" t="n">
        <v>261</v>
      </c>
      <c r="M1193" s="15" t="n">
        <f aca="false" ca="false" dt2D="false" dtr="false" t="normal">SUM(N1193:S1193)</f>
        <v>82771555.68</v>
      </c>
      <c r="N1193" s="15" t="n"/>
      <c r="O1193" s="15" t="n"/>
      <c r="P1193" s="15" t="n"/>
      <c r="Q1193" s="15" t="n"/>
      <c r="R1193" s="15" t="n"/>
      <c r="S1193" s="15" t="n">
        <v>82771555.68</v>
      </c>
      <c r="T1193" s="176" t="n"/>
      <c r="U1193" s="176" t="n"/>
      <c r="V1193" s="177" t="n">
        <v>55.41</v>
      </c>
      <c r="W1193" s="131" t="n">
        <v>44.33</v>
      </c>
      <c r="X1193" s="131" t="n">
        <v>36.94</v>
      </c>
      <c r="Y1193" s="131" t="n"/>
      <c r="Z1193" s="131" t="n"/>
      <c r="AA1193" s="178" t="n">
        <v>2025</v>
      </c>
      <c r="AB1193" s="4" t="n"/>
      <c r="AC1193" s="4" t="n"/>
    </row>
    <row customHeight="true" ht="12.75" outlineLevel="0" r="1194">
      <c r="A1194" s="8" t="n">
        <f aca="false" ca="false" dt2D="false" dtr="false" t="normal">A1193+1</f>
        <v>275</v>
      </c>
      <c r="B1194" s="8" t="n">
        <f aca="false" ca="false" dt2D="false" dtr="false" t="normal">B1190+1</f>
        <v>55</v>
      </c>
      <c r="C1194" s="106" t="s">
        <v>214</v>
      </c>
      <c r="D1194" s="8" t="s">
        <v>867</v>
      </c>
      <c r="E1194" s="56" t="s">
        <v>157</v>
      </c>
      <c r="F1194" s="12" t="s">
        <v>5</v>
      </c>
      <c r="G1194" s="12" t="n">
        <v>4</v>
      </c>
      <c r="H1194" s="12" t="n">
        <v>4</v>
      </c>
      <c r="I1194" s="56" t="n">
        <v>2912.6</v>
      </c>
      <c r="J1194" s="56" t="n">
        <v>2004.3</v>
      </c>
      <c r="K1194" s="56" t="n">
        <v>902.2</v>
      </c>
      <c r="L1194" s="55" t="n">
        <v>104</v>
      </c>
      <c r="M1194" s="15" t="n">
        <f aca="false" ca="false" dt2D="false" dtr="false" t="normal">SUM(N1194:S1194)</f>
        <v>29927707.33</v>
      </c>
      <c r="N1194" s="15" t="n"/>
      <c r="O1194" s="15" t="n"/>
      <c r="P1194" s="15" t="n"/>
      <c r="Q1194" s="15" t="n">
        <v>593351.38</v>
      </c>
      <c r="R1194" s="15" t="n"/>
      <c r="S1194" s="15" t="n">
        <v>29334355.95</v>
      </c>
      <c r="T1194" s="15" t="n"/>
      <c r="U1194" s="15" t="n"/>
      <c r="V1194" s="15" t="n">
        <v>42.05</v>
      </c>
      <c r="W1194" s="15" t="n">
        <v>33.64</v>
      </c>
      <c r="X1194" s="12" t="n">
        <v>28.04</v>
      </c>
      <c r="Y1194" s="12" t="n"/>
      <c r="Z1194" s="28" t="n"/>
      <c r="AA1194" s="30" t="n">
        <v>0</v>
      </c>
      <c r="AB1194" s="30" t="n">
        <f aca="false" ca="false" dt2D="false" dtr="false" t="normal">+(J1194*12.98+K1194*25.97)*12</f>
        <v>593351.376</v>
      </c>
      <c r="AC1194" s="30" t="n">
        <f aca="false" ca="false" dt2D="false" dtr="false" t="normal">+(J1194*12.98+K1194*25.97)*12*30-'[7]Лист1'!$AQ$720</f>
        <v>3505953.750000002</v>
      </c>
      <c r="AD1194" s="4" t="n"/>
      <c r="AF1194" s="33" t="n"/>
    </row>
    <row customHeight="true" ht="15" outlineLevel="0" r="1195">
      <c r="A1195" s="8" t="n">
        <f aca="false" ca="false" dt2D="false" dtr="false" t="normal">A1194+1</f>
        <v>276</v>
      </c>
      <c r="B1195" s="8" t="s">
        <v>192</v>
      </c>
      <c r="C1195" s="106" t="s">
        <v>214</v>
      </c>
      <c r="D1195" s="8" t="s">
        <v>364</v>
      </c>
      <c r="E1195" s="56" t="s">
        <v>216</v>
      </c>
      <c r="F1195" s="12" t="s">
        <v>5</v>
      </c>
      <c r="G1195" s="12" t="n">
        <v>4</v>
      </c>
      <c r="H1195" s="12" t="n">
        <v>4</v>
      </c>
      <c r="I1195" s="56" t="n">
        <v>3410.3</v>
      </c>
      <c r="J1195" s="56" t="n">
        <v>3410.3</v>
      </c>
      <c r="K1195" s="56" t="n">
        <v>0</v>
      </c>
      <c r="L1195" s="55" t="n">
        <v>150</v>
      </c>
      <c r="M1195" s="15" t="n">
        <f aca="false" ca="false" dt2D="false" dtr="false" t="normal">SUM(N1195:S1195)</f>
        <v>60395798.05585339</v>
      </c>
      <c r="N1195" s="15" t="n"/>
      <c r="O1195" s="15" t="n"/>
      <c r="P1195" s="15" t="n"/>
      <c r="Q1195" s="15" t="n">
        <v>531188.328</v>
      </c>
      <c r="R1195" s="15" t="n"/>
      <c r="S1195" s="15" t="n">
        <f aca="false" ca="false" dt2D="false" dtr="false" t="normal">'Приложение 2'!E1195-'Приложение 1'!Q1195</f>
        <v>59864609.72785339</v>
      </c>
      <c r="T1195" s="176" t="n"/>
      <c r="U1195" s="176" t="n"/>
      <c r="V1195" s="177" t="n">
        <v>73.14</v>
      </c>
      <c r="W1195" s="131" t="n">
        <v>58.51</v>
      </c>
      <c r="X1195" s="131" t="n">
        <v>48.76</v>
      </c>
      <c r="Y1195" s="131" t="n"/>
      <c r="Z1195" s="131" t="n"/>
      <c r="AA1195" s="178" t="n">
        <v>2027</v>
      </c>
      <c r="AB1195" s="4" t="n"/>
      <c r="AC1195" s="4" t="n"/>
    </row>
    <row customHeight="true" ht="15" outlineLevel="0" r="1196">
      <c r="A1196" s="8" t="n">
        <f aca="false" ca="false" dt2D="false" dtr="false" t="normal">A1195+1</f>
        <v>277</v>
      </c>
      <c r="B1196" s="8" t="s">
        <v>192</v>
      </c>
      <c r="C1196" s="106" t="s">
        <v>214</v>
      </c>
      <c r="D1196" s="8" t="s">
        <v>869</v>
      </c>
      <c r="E1196" s="56" t="s">
        <v>228</v>
      </c>
      <c r="F1196" s="12" t="s">
        <v>5</v>
      </c>
      <c r="G1196" s="12" t="n">
        <v>2</v>
      </c>
      <c r="H1196" s="12" t="n"/>
      <c r="I1196" s="56" t="n">
        <v>357.85</v>
      </c>
      <c r="J1196" s="56" t="n">
        <v>357.85</v>
      </c>
      <c r="K1196" s="56" t="n">
        <v>0</v>
      </c>
      <c r="L1196" s="55" t="n">
        <v>2</v>
      </c>
      <c r="M1196" s="15" t="n">
        <f aca="false" ca="false" dt2D="false" dtr="false" t="normal">SUM(N1196:S1196)</f>
        <v>12881538.080885883</v>
      </c>
      <c r="N1196" s="15" t="n"/>
      <c r="O1196" s="15" t="n"/>
      <c r="P1196" s="15" t="n"/>
      <c r="Q1196" s="15" t="n">
        <v>54579.282</v>
      </c>
      <c r="R1196" s="15" t="n"/>
      <c r="S1196" s="15" t="n">
        <f aca="false" ca="false" dt2D="false" dtr="false" t="normal">'Приложение 2'!E1196-'Приложение 1'!Q1196</f>
        <v>12826958.798885884</v>
      </c>
      <c r="T1196" s="176" t="n"/>
      <c r="U1196" s="176" t="n"/>
      <c r="V1196" s="177" t="n">
        <v>149.35</v>
      </c>
      <c r="W1196" s="131" t="n">
        <v>119.48</v>
      </c>
      <c r="X1196" s="131" t="n">
        <v>99.57</v>
      </c>
      <c r="Y1196" s="131" t="n"/>
      <c r="Z1196" s="131" t="n"/>
      <c r="AA1196" s="178" t="n">
        <v>2026</v>
      </c>
      <c r="AB1196" s="4" t="n"/>
      <c r="AC1196" s="4" t="n"/>
    </row>
    <row customHeight="true" ht="15" outlineLevel="0" r="1197">
      <c r="A1197" s="8" t="n">
        <f aca="false" ca="false" dt2D="false" dtr="false" t="normal">A1196+1</f>
        <v>278</v>
      </c>
      <c r="B1197" s="8" t="s">
        <v>192</v>
      </c>
      <c r="C1197" s="106" t="s">
        <v>214</v>
      </c>
      <c r="D1197" s="8" t="s">
        <v>366</v>
      </c>
      <c r="E1197" s="56" t="s">
        <v>257</v>
      </c>
      <c r="F1197" s="12" t="s">
        <v>5</v>
      </c>
      <c r="G1197" s="12" t="n">
        <v>3</v>
      </c>
      <c r="H1197" s="12" t="n">
        <v>2</v>
      </c>
      <c r="I1197" s="56" t="n">
        <v>1040.16</v>
      </c>
      <c r="J1197" s="56" t="n">
        <v>1040.16</v>
      </c>
      <c r="K1197" s="56" t="n">
        <v>0</v>
      </c>
      <c r="L1197" s="55" t="n">
        <v>84</v>
      </c>
      <c r="M1197" s="15" t="n">
        <f aca="false" ca="false" dt2D="false" dtr="false" t="normal">SUM(N1197:S1197)</f>
        <v>36931688.26492268</v>
      </c>
      <c r="N1197" s="15" t="n"/>
      <c r="O1197" s="15" t="n"/>
      <c r="P1197" s="15" t="n"/>
      <c r="Q1197" s="15" t="n">
        <v>162015.3216</v>
      </c>
      <c r="R1197" s="15" t="n"/>
      <c r="S1197" s="15" t="n">
        <f aca="false" ca="false" dt2D="false" dtr="false" t="normal">'Приложение 2'!E1197-'Приложение 1'!Q1197</f>
        <v>36769672.94332268</v>
      </c>
      <c r="T1197" s="176" t="n"/>
      <c r="U1197" s="176" t="n"/>
      <c r="V1197" s="177" t="n">
        <v>147.29</v>
      </c>
      <c r="W1197" s="131" t="n">
        <v>117.83</v>
      </c>
      <c r="X1197" s="131" t="n">
        <v>98.19</v>
      </c>
      <c r="Y1197" s="131" t="n"/>
      <c r="Z1197" s="131" t="n"/>
      <c r="AA1197" s="178" t="n">
        <v>2027</v>
      </c>
      <c r="AB1197" s="4" t="n"/>
      <c r="AC1197" s="4" t="n"/>
    </row>
    <row customHeight="true" ht="15" outlineLevel="0" r="1198">
      <c r="A1198" s="8" t="n">
        <f aca="false" ca="false" dt2D="false" dtr="false" t="normal">A1197+1</f>
        <v>279</v>
      </c>
      <c r="B1198" s="8" t="s">
        <v>192</v>
      </c>
      <c r="C1198" s="106" t="s">
        <v>214</v>
      </c>
      <c r="D1198" s="8" t="s">
        <v>870</v>
      </c>
      <c r="E1198" s="56" t="s">
        <v>250</v>
      </c>
      <c r="F1198" s="12" t="s">
        <v>5</v>
      </c>
      <c r="G1198" s="12" t="n">
        <v>4</v>
      </c>
      <c r="H1198" s="12" t="n">
        <v>2</v>
      </c>
      <c r="I1198" s="56" t="n">
        <v>1250.1</v>
      </c>
      <c r="J1198" s="56" t="n">
        <v>1250.1</v>
      </c>
      <c r="K1198" s="56" t="n">
        <v>0</v>
      </c>
      <c r="L1198" s="55" t="n">
        <v>47</v>
      </c>
      <c r="M1198" s="15" t="n">
        <f aca="false" ca="false" dt2D="false" dtr="false" t="normal">SUM(N1198:S1198)</f>
        <v>21389398.582345307</v>
      </c>
      <c r="N1198" s="15" t="n"/>
      <c r="O1198" s="15" t="n"/>
      <c r="P1198" s="15" t="n"/>
      <c r="Q1198" s="15" t="n">
        <v>194715.576</v>
      </c>
      <c r="R1198" s="15" t="n"/>
      <c r="S1198" s="15" t="n">
        <f aca="false" ca="false" dt2D="false" dtr="false" t="normal">'Приложение 2'!E1198-'Приложение 1'!Q1198</f>
        <v>21194683.006345306</v>
      </c>
      <c r="T1198" s="176" t="n"/>
      <c r="U1198" s="176" t="n"/>
      <c r="V1198" s="177" t="n">
        <v>70.64</v>
      </c>
      <c r="W1198" s="131" t="n">
        <v>56.51</v>
      </c>
      <c r="X1198" s="131" t="n">
        <v>47.1</v>
      </c>
      <c r="Y1198" s="131" t="n"/>
      <c r="Z1198" s="131" t="n"/>
      <c r="AA1198" s="178" t="n">
        <v>2026</v>
      </c>
      <c r="AB1198" s="4" t="n"/>
      <c r="AC1198" s="4" t="n"/>
    </row>
    <row customHeight="true" ht="15" outlineLevel="0" r="1199">
      <c r="A1199" s="8" t="n">
        <f aca="false" ca="false" dt2D="false" dtr="false" t="normal">A1198+1</f>
        <v>280</v>
      </c>
      <c r="B1199" s="8" t="s">
        <v>192</v>
      </c>
      <c r="C1199" s="106" t="s">
        <v>214</v>
      </c>
      <c r="D1199" s="8" t="s">
        <v>370</v>
      </c>
      <c r="E1199" s="56" t="s">
        <v>283</v>
      </c>
      <c r="F1199" s="12" t="s">
        <v>5</v>
      </c>
      <c r="G1199" s="12" t="n">
        <v>5</v>
      </c>
      <c r="H1199" s="12" t="n">
        <v>1</v>
      </c>
      <c r="I1199" s="56" t="n">
        <v>2477.36</v>
      </c>
      <c r="J1199" s="56" t="n">
        <v>2477.36</v>
      </c>
      <c r="K1199" s="56" t="n">
        <v>0</v>
      </c>
      <c r="L1199" s="55" t="n">
        <v>115</v>
      </c>
      <c r="M1199" s="15" t="n">
        <f aca="false" ca="false" dt2D="false" dtr="false" t="normal">SUM(N1199:S1199)</f>
        <v>8268670.794376417</v>
      </c>
      <c r="N1199" s="15" t="n"/>
      <c r="O1199" s="15" t="n"/>
      <c r="P1199" s="15" t="n"/>
      <c r="Q1199" s="15" t="n">
        <v>385873.5936</v>
      </c>
      <c r="R1199" s="15" t="n"/>
      <c r="S1199" s="15" t="n">
        <f aca="false" ca="false" dt2D="false" dtr="false" t="normal">'Приложение 2'!E1199-'Приложение 1'!Q1199</f>
        <v>7882797.200776417</v>
      </c>
      <c r="T1199" s="176" t="n"/>
      <c r="U1199" s="176" t="n"/>
      <c r="V1199" s="177" t="n">
        <v>13.26</v>
      </c>
      <c r="W1199" s="131" t="n">
        <v>10.61</v>
      </c>
      <c r="X1199" s="131" t="n">
        <v>8.84</v>
      </c>
      <c r="Y1199" s="131" t="n"/>
      <c r="Z1199" s="131" t="n"/>
      <c r="AA1199" s="178" t="n">
        <v>2027</v>
      </c>
      <c r="AB1199" s="4" t="n"/>
      <c r="AC1199" s="4" t="n"/>
    </row>
    <row customHeight="true" ht="15" outlineLevel="0" r="1200">
      <c r="A1200" s="8" t="n">
        <f aca="false" ca="false" dt2D="false" dtr="false" t="normal">A1199+1</f>
        <v>281</v>
      </c>
      <c r="B1200" s="8" t="s">
        <v>192</v>
      </c>
      <c r="C1200" s="106" t="s">
        <v>214</v>
      </c>
      <c r="D1200" s="8" t="s">
        <v>372</v>
      </c>
      <c r="E1200" s="56" t="s">
        <v>228</v>
      </c>
      <c r="F1200" s="12" t="s">
        <v>5</v>
      </c>
      <c r="G1200" s="12" t="n">
        <v>4</v>
      </c>
      <c r="H1200" s="12" t="n">
        <v>4</v>
      </c>
      <c r="I1200" s="56" t="n">
        <v>3172.3</v>
      </c>
      <c r="J1200" s="56" t="n">
        <v>2527.7</v>
      </c>
      <c r="K1200" s="56" t="n">
        <v>644.6</v>
      </c>
      <c r="L1200" s="55" t="n">
        <v>127</v>
      </c>
      <c r="M1200" s="15" t="n">
        <f aca="false" ca="false" dt2D="false" dtr="false" t="normal">SUM(N1200:S1200)</f>
        <v>24993758.624999996</v>
      </c>
      <c r="N1200" s="15" t="n"/>
      <c r="O1200" s="15" t="n"/>
      <c r="P1200" s="15" t="n"/>
      <c r="Q1200" s="15" t="n">
        <v>594597.696</v>
      </c>
      <c r="R1200" s="15" t="n"/>
      <c r="S1200" s="15" t="n">
        <f aca="false" ca="false" dt2D="false" dtr="false" t="normal">'Приложение 2'!E1200-'Приложение 1'!Q1200</f>
        <v>24399160.928999998</v>
      </c>
      <c r="T1200" s="176" t="n"/>
      <c r="U1200" s="176" t="n"/>
      <c r="V1200" s="177" t="n">
        <v>32.05</v>
      </c>
      <c r="W1200" s="131" t="n">
        <v>25.64</v>
      </c>
      <c r="X1200" s="131" t="n">
        <v>21.36</v>
      </c>
      <c r="Y1200" s="131" t="n"/>
      <c r="Z1200" s="131" t="n"/>
      <c r="AA1200" s="178" t="n">
        <v>2027</v>
      </c>
      <c r="AB1200" s="4" t="n"/>
      <c r="AC1200" s="4" t="n"/>
    </row>
    <row customHeight="true" ht="15" outlineLevel="0" r="1201">
      <c r="A1201" s="8" t="n">
        <f aca="false" ca="false" dt2D="false" dtr="false" t="normal">A1200+1</f>
        <v>282</v>
      </c>
      <c r="B1201" s="8" t="s">
        <v>192</v>
      </c>
      <c r="C1201" s="106" t="s">
        <v>214</v>
      </c>
      <c r="D1201" s="8" t="s">
        <v>873</v>
      </c>
      <c r="E1201" s="56" t="s">
        <v>250</v>
      </c>
      <c r="F1201" s="12" t="s">
        <v>5</v>
      </c>
      <c r="G1201" s="12" t="n">
        <v>4</v>
      </c>
      <c r="H1201" s="12" t="n">
        <v>4</v>
      </c>
      <c r="I1201" s="56" t="n">
        <v>2457.2</v>
      </c>
      <c r="J1201" s="56" t="n">
        <v>2457.2</v>
      </c>
      <c r="K1201" s="56" t="n">
        <v>0</v>
      </c>
      <c r="L1201" s="55" t="n">
        <v>113</v>
      </c>
      <c r="M1201" s="15" t="n">
        <f aca="false" ca="false" dt2D="false" dtr="false" t="normal">SUM(N1201:S1201)</f>
        <v>19359664.5</v>
      </c>
      <c r="N1201" s="15" t="n"/>
      <c r="O1201" s="15" t="n"/>
      <c r="P1201" s="15" t="n"/>
      <c r="Q1201" s="15" t="n">
        <v>382733.472</v>
      </c>
      <c r="R1201" s="15" t="n"/>
      <c r="S1201" s="15" t="n">
        <f aca="false" ca="false" dt2D="false" dtr="false" t="normal">'Приложение 2'!E1201-'Приложение 1'!Q1201</f>
        <v>18976931.028</v>
      </c>
      <c r="T1201" s="176" t="n"/>
      <c r="U1201" s="176" t="n"/>
      <c r="V1201" s="177" t="n">
        <v>32.18</v>
      </c>
      <c r="W1201" s="131" t="n">
        <v>25.74</v>
      </c>
      <c r="X1201" s="131" t="n">
        <v>21.45</v>
      </c>
      <c r="Y1201" s="131" t="n"/>
      <c r="Z1201" s="131" t="n"/>
      <c r="AA1201" s="178" t="n">
        <v>2026</v>
      </c>
      <c r="AB1201" s="4" t="n"/>
      <c r="AC1201" s="4" t="n"/>
    </row>
    <row customHeight="true" ht="15" outlineLevel="0" r="1202">
      <c r="A1202" s="8" t="n">
        <f aca="false" ca="false" dt2D="false" dtr="false" t="normal">A1201+1</f>
        <v>283</v>
      </c>
      <c r="B1202" s="8" t="s">
        <v>192</v>
      </c>
      <c r="C1202" s="106" t="s">
        <v>214</v>
      </c>
      <c r="D1202" s="8" t="s">
        <v>376</v>
      </c>
      <c r="E1202" s="56" t="s">
        <v>157</v>
      </c>
      <c r="F1202" s="12" t="s">
        <v>5</v>
      </c>
      <c r="G1202" s="12" t="n">
        <v>3</v>
      </c>
      <c r="H1202" s="12" t="n">
        <v>2</v>
      </c>
      <c r="I1202" s="56" t="n">
        <v>340.2</v>
      </c>
      <c r="J1202" s="56" t="n">
        <v>340.2</v>
      </c>
      <c r="K1202" s="56" t="n">
        <v>0</v>
      </c>
      <c r="L1202" s="55" t="n">
        <v>21</v>
      </c>
      <c r="M1202" s="15" t="n">
        <f aca="false" ca="false" dt2D="false" dtr="false" t="normal">SUM(N1202:S1202)</f>
        <v>11837908.159640318</v>
      </c>
      <c r="N1202" s="15" t="n"/>
      <c r="O1202" s="15" t="n"/>
      <c r="P1202" s="15" t="n"/>
      <c r="Q1202" s="15" t="n">
        <v>51887.304</v>
      </c>
      <c r="R1202" s="15" t="n"/>
      <c r="S1202" s="15" t="n">
        <f aca="false" ca="false" dt2D="false" dtr="false" t="normal">'Приложение 2'!E1202-'Приложение 1'!Q1202</f>
        <v>11786020.855640318</v>
      </c>
      <c r="T1202" s="176" t="n"/>
      <c r="U1202" s="176" t="n"/>
      <c r="V1202" s="177" t="n">
        <v>144.35</v>
      </c>
      <c r="W1202" s="131" t="n">
        <v>115.48</v>
      </c>
      <c r="X1202" s="131" t="n">
        <v>96.23</v>
      </c>
      <c r="Y1202" s="131" t="n"/>
      <c r="Z1202" s="131" t="n"/>
      <c r="AA1202" s="178" t="n">
        <v>2027</v>
      </c>
      <c r="AB1202" s="4" t="n"/>
      <c r="AC1202" s="4" t="n"/>
    </row>
    <row customHeight="true" ht="15" outlineLevel="0" r="1203">
      <c r="A1203" s="8" t="n">
        <f aca="false" ca="false" dt2D="false" dtr="false" t="normal">A1202+1</f>
        <v>284</v>
      </c>
      <c r="B1203" s="8" t="s">
        <v>192</v>
      </c>
      <c r="C1203" s="106" t="s">
        <v>214</v>
      </c>
      <c r="D1203" s="106" t="s">
        <v>88</v>
      </c>
      <c r="E1203" s="56" t="s">
        <v>122</v>
      </c>
      <c r="F1203" s="12" t="s">
        <v>5</v>
      </c>
      <c r="G1203" s="12" t="n">
        <v>5</v>
      </c>
      <c r="H1203" s="12" t="n">
        <v>4</v>
      </c>
      <c r="I1203" s="56" t="n">
        <v>3061.9</v>
      </c>
      <c r="J1203" s="56" t="n">
        <v>3061.9</v>
      </c>
      <c r="K1203" s="56" t="n">
        <v>0</v>
      </c>
      <c r="L1203" s="55" t="n">
        <v>160</v>
      </c>
      <c r="M1203" s="15" t="n">
        <f aca="false" ca="false" dt2D="false" dtr="false" t="normal">SUM(N1203:S1203)</f>
        <v>27491116.055</v>
      </c>
      <c r="N1203" s="15" t="n"/>
      <c r="O1203" s="15" t="n"/>
      <c r="P1203" s="15" t="n"/>
      <c r="Q1203" s="15" t="n">
        <v>467000.988</v>
      </c>
      <c r="R1203" s="15" t="n"/>
      <c r="S1203" s="15" t="n">
        <f aca="false" ca="false" dt2D="false" dtr="false" t="normal">'Приложение 2'!E1203-'Приложение 1'!Q1203</f>
        <v>27024115.066999998</v>
      </c>
      <c r="T1203" s="176" t="n"/>
      <c r="U1203" s="176" t="n"/>
      <c r="V1203" s="177" t="n">
        <v>36.77</v>
      </c>
      <c r="W1203" s="131" t="n">
        <v>29.42</v>
      </c>
      <c r="X1203" s="131" t="n">
        <v>24.52</v>
      </c>
      <c r="Y1203" s="131" t="n"/>
      <c r="Z1203" s="131" t="n"/>
      <c r="AA1203" s="178" t="n">
        <v>2027</v>
      </c>
      <c r="AB1203" s="4" t="n"/>
      <c r="AC1203" s="4" t="n"/>
    </row>
    <row customHeight="true" ht="15" outlineLevel="0" r="1204">
      <c r="A1204" s="8" t="n">
        <f aca="false" ca="false" dt2D="false" dtr="false" t="normal">A1203+1</f>
        <v>285</v>
      </c>
      <c r="B1204" s="8" t="s">
        <v>192</v>
      </c>
      <c r="C1204" s="106" t="s">
        <v>214</v>
      </c>
      <c r="D1204" s="8" t="s">
        <v>381</v>
      </c>
      <c r="E1204" s="56" t="s">
        <v>216</v>
      </c>
      <c r="F1204" s="12" t="s">
        <v>5</v>
      </c>
      <c r="G1204" s="12" t="n">
        <v>4</v>
      </c>
      <c r="H1204" s="12" t="n">
        <v>4</v>
      </c>
      <c r="I1204" s="56" t="n">
        <v>3490.6</v>
      </c>
      <c r="J1204" s="56" t="n">
        <v>3490.6</v>
      </c>
      <c r="K1204" s="56" t="n">
        <v>0</v>
      </c>
      <c r="L1204" s="55" t="n">
        <v>166</v>
      </c>
      <c r="M1204" s="15" t="n">
        <f aca="false" ca="false" dt2D="false" dtr="false" t="normal">SUM(N1204:S1204)</f>
        <v>59724689.77804543</v>
      </c>
      <c r="N1204" s="15" t="n"/>
      <c r="O1204" s="15" t="n"/>
      <c r="P1204" s="15" t="n"/>
      <c r="Q1204" s="15" t="n">
        <v>532386.312</v>
      </c>
      <c r="R1204" s="15" t="n"/>
      <c r="S1204" s="15" t="n">
        <f aca="false" ca="false" dt2D="false" dtr="false" t="normal">'Приложение 2'!E1204-'Приложение 1'!Q1204</f>
        <v>59192303.46604543</v>
      </c>
      <c r="T1204" s="176" t="n"/>
      <c r="U1204" s="176" t="n"/>
      <c r="V1204" s="177" t="n">
        <v>70.66</v>
      </c>
      <c r="W1204" s="131" t="n">
        <v>56.53</v>
      </c>
      <c r="X1204" s="131" t="n">
        <v>47.1</v>
      </c>
      <c r="Y1204" s="131" t="n"/>
      <c r="Z1204" s="131" t="n"/>
      <c r="AA1204" s="178" t="n">
        <v>2027</v>
      </c>
      <c r="AB1204" s="4" t="n"/>
      <c r="AC1204" s="4" t="n"/>
    </row>
    <row customHeight="true" ht="15" outlineLevel="0" r="1205">
      <c r="A1205" s="8" t="n">
        <f aca="false" ca="false" dt2D="false" dtr="false" t="normal">A1204+1</f>
        <v>286</v>
      </c>
      <c r="B1205" s="8" t="s">
        <v>192</v>
      </c>
      <c r="C1205" s="106" t="s">
        <v>214</v>
      </c>
      <c r="D1205" s="8" t="s">
        <v>386</v>
      </c>
      <c r="E1205" s="56" t="s">
        <v>349</v>
      </c>
      <c r="F1205" s="12" t="s">
        <v>5</v>
      </c>
      <c r="G1205" s="12" t="n">
        <v>4</v>
      </c>
      <c r="H1205" s="12" t="n">
        <v>4</v>
      </c>
      <c r="I1205" s="56" t="n">
        <v>2693.7</v>
      </c>
      <c r="J1205" s="56" t="n">
        <v>2693.7</v>
      </c>
      <c r="K1205" s="56" t="n">
        <v>0</v>
      </c>
      <c r="L1205" s="55" t="n">
        <v>120</v>
      </c>
      <c r="M1205" s="15" t="n">
        <f aca="false" ca="false" dt2D="false" dtr="false" t="normal">SUM(N1205:S1205)</f>
        <v>45687559.36374561</v>
      </c>
      <c r="N1205" s="15" t="n"/>
      <c r="O1205" s="15" t="n"/>
      <c r="P1205" s="15" t="n"/>
      <c r="Q1205" s="15" t="n">
        <v>419570.712</v>
      </c>
      <c r="R1205" s="15" t="n"/>
      <c r="S1205" s="15" t="n">
        <f aca="false" ca="false" dt2D="false" dtr="false" t="normal">'Приложение 2'!E1205-'Приложение 1'!Q1205</f>
        <v>45267988.65174561</v>
      </c>
      <c r="T1205" s="176" t="n"/>
      <c r="U1205" s="176" t="n"/>
      <c r="V1205" s="177" t="n">
        <v>70.02</v>
      </c>
      <c r="W1205" s="131" t="n">
        <v>56.02</v>
      </c>
      <c r="X1205" s="131" t="n">
        <v>46.68</v>
      </c>
      <c r="Y1205" s="131" t="n"/>
      <c r="Z1205" s="131" t="n"/>
      <c r="AA1205" s="178" t="n">
        <v>2027</v>
      </c>
      <c r="AB1205" s="4" t="n"/>
      <c r="AC1205" s="4" t="n"/>
    </row>
    <row customHeight="true" ht="15" outlineLevel="0" r="1206">
      <c r="A1206" s="8" t="n">
        <f aca="false" ca="false" dt2D="false" dtr="false" t="normal">A1205+1</f>
        <v>287</v>
      </c>
      <c r="B1206" s="8" t="s">
        <v>192</v>
      </c>
      <c r="C1206" s="106" t="s">
        <v>214</v>
      </c>
      <c r="D1206" s="8" t="s">
        <v>388</v>
      </c>
      <c r="E1206" s="56" t="s">
        <v>90</v>
      </c>
      <c r="F1206" s="12" t="s">
        <v>5</v>
      </c>
      <c r="G1206" s="12" t="n">
        <v>5</v>
      </c>
      <c r="H1206" s="12" t="n">
        <v>4</v>
      </c>
      <c r="I1206" s="56" t="n">
        <v>3155.6</v>
      </c>
      <c r="J1206" s="56" t="n">
        <v>2498.2</v>
      </c>
      <c r="K1206" s="56" t="n">
        <v>657.4</v>
      </c>
      <c r="L1206" s="55" t="n">
        <v>138</v>
      </c>
      <c r="M1206" s="15" t="n">
        <f aca="false" ca="false" dt2D="false" dtr="false" t="normal">SUM(N1206:S1206)</f>
        <v>10532428.697780794</v>
      </c>
      <c r="N1206" s="15" t="n"/>
      <c r="O1206" s="15" t="n"/>
      <c r="P1206" s="15" t="n"/>
      <c r="Q1206" s="15" t="n">
        <v>593991.768</v>
      </c>
      <c r="R1206" s="15" t="n"/>
      <c r="S1206" s="15" t="n">
        <f aca="false" ca="false" dt2D="false" dtr="false" t="normal">'Приложение 2'!E1206-'Приложение 1'!Q1206</f>
        <v>9938436.929780794</v>
      </c>
      <c r="T1206" s="176" t="n"/>
      <c r="U1206" s="176" t="n"/>
      <c r="V1206" s="177" t="n">
        <v>13.12</v>
      </c>
      <c r="W1206" s="131" t="n">
        <v>10.5</v>
      </c>
      <c r="X1206" s="131" t="n">
        <v>8.75</v>
      </c>
      <c r="Y1206" s="131" t="n"/>
      <c r="Z1206" s="131" t="n"/>
      <c r="AA1206" s="178" t="n">
        <v>2027</v>
      </c>
      <c r="AB1206" s="4" t="n"/>
      <c r="AC1206" s="4" t="n"/>
    </row>
    <row customHeight="true" ht="15" outlineLevel="0" r="1207">
      <c r="A1207" s="8" t="n">
        <f aca="false" ca="false" dt2D="false" dtr="false" t="normal">A1206+1</f>
        <v>288</v>
      </c>
      <c r="B1207" s="8" t="s">
        <v>192</v>
      </c>
      <c r="C1207" s="106" t="s">
        <v>214</v>
      </c>
      <c r="D1207" s="8" t="s">
        <v>398</v>
      </c>
      <c r="E1207" s="56" t="s">
        <v>452</v>
      </c>
      <c r="F1207" s="12" t="s">
        <v>5</v>
      </c>
      <c r="G1207" s="12" t="n">
        <v>4</v>
      </c>
      <c r="H1207" s="12" t="n">
        <v>6</v>
      </c>
      <c r="I1207" s="56" t="n">
        <v>2768.4</v>
      </c>
      <c r="J1207" s="56" t="n">
        <v>2537.8</v>
      </c>
      <c r="K1207" s="56" t="n">
        <v>230.6</v>
      </c>
      <c r="L1207" s="55" t="n">
        <v>144</v>
      </c>
      <c r="M1207" s="15" t="n">
        <f aca="false" ca="false" dt2D="false" dtr="false" t="normal">SUM(N1207:S1207)</f>
        <v>3044409.4799999995</v>
      </c>
      <c r="N1207" s="15" t="n"/>
      <c r="O1207" s="15" t="n"/>
      <c r="P1207" s="15" t="n"/>
      <c r="Q1207" s="15" t="n">
        <v>467151.912</v>
      </c>
      <c r="R1207" s="15" t="n"/>
      <c r="S1207" s="15" t="n">
        <f aca="false" ca="false" dt2D="false" dtr="false" t="normal">'Приложение 2'!E1207-'Приложение 1'!Q1207</f>
        <v>2577257.5679999995</v>
      </c>
      <c r="T1207" s="176" t="n"/>
      <c r="U1207" s="176" t="n"/>
      <c r="V1207" s="177" t="n">
        <v>3.88</v>
      </c>
      <c r="W1207" s="131" t="n">
        <v>3.1</v>
      </c>
      <c r="X1207" s="131" t="n">
        <v>2.59</v>
      </c>
      <c r="Y1207" s="131" t="n"/>
      <c r="Z1207" s="131" t="n"/>
      <c r="AA1207" s="178" t="n">
        <v>2026</v>
      </c>
      <c r="AB1207" s="4" t="n"/>
      <c r="AC1207" s="4" t="n"/>
    </row>
    <row customHeight="true" ht="15" outlineLevel="0" r="1208">
      <c r="A1208" s="8" t="n">
        <f aca="false" ca="false" dt2D="false" dtr="false" t="normal">A1207+1</f>
        <v>289</v>
      </c>
      <c r="B1208" s="8" t="s">
        <v>192</v>
      </c>
      <c r="C1208" s="106" t="s">
        <v>214</v>
      </c>
      <c r="D1208" s="8" t="s">
        <v>400</v>
      </c>
      <c r="E1208" s="56" t="s">
        <v>122</v>
      </c>
      <c r="F1208" s="12" t="s">
        <v>5</v>
      </c>
      <c r="G1208" s="12" t="n">
        <v>5</v>
      </c>
      <c r="H1208" s="12" t="n">
        <v>4</v>
      </c>
      <c r="I1208" s="56" t="n">
        <v>3187.3</v>
      </c>
      <c r="J1208" s="56" t="n">
        <v>2508.4</v>
      </c>
      <c r="K1208" s="56" t="n">
        <v>678.9</v>
      </c>
      <c r="L1208" s="55" t="n">
        <v>119</v>
      </c>
      <c r="M1208" s="15" t="n">
        <f aca="false" ca="false" dt2D="false" dtr="false" t="normal">SUM(N1208:S1208)</f>
        <v>54535181.26670599</v>
      </c>
      <c r="N1208" s="15" t="n"/>
      <c r="O1208" s="15" t="n"/>
      <c r="P1208" s="15" t="n"/>
      <c r="Q1208" s="15" t="n">
        <v>602280.78</v>
      </c>
      <c r="R1208" s="15" t="n"/>
      <c r="S1208" s="15" t="n">
        <f aca="false" ca="false" dt2D="false" dtr="false" t="normal">'Приложение 2'!E1208-'Приложение 1'!Q1208</f>
        <v>53932900.48670599</v>
      </c>
      <c r="T1208" s="176" t="n"/>
      <c r="U1208" s="176" t="n"/>
      <c r="V1208" s="177" t="n">
        <v>70.5</v>
      </c>
      <c r="W1208" s="131" t="n">
        <v>56.4</v>
      </c>
      <c r="X1208" s="131" t="n">
        <v>47</v>
      </c>
      <c r="Y1208" s="131" t="n"/>
      <c r="Z1208" s="131" t="n"/>
      <c r="AA1208" s="178" t="n">
        <v>2027</v>
      </c>
      <c r="AB1208" s="4" t="n"/>
      <c r="AC1208" s="4" t="n"/>
    </row>
    <row customHeight="true" ht="15" outlineLevel="0" r="1209">
      <c r="A1209" s="8" t="n">
        <f aca="false" ca="false" dt2D="false" dtr="false" t="normal">A1208+1</f>
        <v>290</v>
      </c>
      <c r="B1209" s="8" t="s">
        <v>192</v>
      </c>
      <c r="C1209" s="106" t="s">
        <v>214</v>
      </c>
      <c r="D1209" s="8" t="s">
        <v>305</v>
      </c>
      <c r="E1209" s="56" t="s">
        <v>264</v>
      </c>
      <c r="F1209" s="12" t="s">
        <v>5</v>
      </c>
      <c r="G1209" s="12" t="n">
        <v>4</v>
      </c>
      <c r="H1209" s="12" t="n">
        <v>4</v>
      </c>
      <c r="I1209" s="56" t="n">
        <v>3421.4</v>
      </c>
      <c r="J1209" s="56" t="n">
        <v>3421.4</v>
      </c>
      <c r="K1209" s="56" t="n">
        <v>0</v>
      </c>
      <c r="L1209" s="55" t="n">
        <v>129</v>
      </c>
      <c r="M1209" s="15" t="n">
        <f aca="false" ca="false" dt2D="false" dtr="false" t="normal">SUM(N1209:S1209)</f>
        <v>49172789.16401888</v>
      </c>
      <c r="N1209" s="15" t="n"/>
      <c r="O1209" s="15" t="n"/>
      <c r="P1209" s="15" t="n"/>
      <c r="Q1209" s="15" t="n">
        <v>532917.264</v>
      </c>
      <c r="R1209" s="15" t="n"/>
      <c r="S1209" s="15" t="n">
        <f aca="false" ca="false" dt2D="false" dtr="false" t="normal">'Приложение 2'!E1209-'Приложение 1'!Q1209</f>
        <v>48639871.90001888</v>
      </c>
      <c r="T1209" s="176" t="n"/>
      <c r="U1209" s="176" t="n"/>
      <c r="V1209" s="177" t="n">
        <v>59.23</v>
      </c>
      <c r="W1209" s="131" t="n">
        <v>47.39</v>
      </c>
      <c r="X1209" s="131" t="n">
        <v>39.49</v>
      </c>
      <c r="Y1209" s="131" t="n"/>
      <c r="Z1209" s="131" t="n"/>
      <c r="AA1209" s="178" t="n">
        <v>2027</v>
      </c>
      <c r="AB1209" s="4" t="n"/>
      <c r="AC1209" s="4" t="n"/>
    </row>
    <row customHeight="true" ht="15" outlineLevel="0" r="1210">
      <c r="A1210" s="8" t="n">
        <f aca="false" ca="false" dt2D="false" dtr="false" t="normal">A1209+1</f>
        <v>291</v>
      </c>
      <c r="B1210" s="8" t="s">
        <v>192</v>
      </c>
      <c r="C1210" s="106" t="s">
        <v>214</v>
      </c>
      <c r="D1210" s="8" t="s">
        <v>91</v>
      </c>
      <c r="E1210" s="56" t="s">
        <v>250</v>
      </c>
      <c r="F1210" s="12" t="s">
        <v>5</v>
      </c>
      <c r="G1210" s="12" t="n">
        <v>5</v>
      </c>
      <c r="H1210" s="12" t="n">
        <v>5</v>
      </c>
      <c r="I1210" s="56" t="n">
        <v>3177.3</v>
      </c>
      <c r="J1210" s="56" t="n">
        <v>2512.5</v>
      </c>
      <c r="K1210" s="56" t="n">
        <v>664.8</v>
      </c>
      <c r="L1210" s="55" t="n">
        <v>128</v>
      </c>
      <c r="M1210" s="15" t="n">
        <f aca="false" ca="false" dt2D="false" dtr="false" t="normal">SUM(N1210:S1210)</f>
        <v>54364079.76616731</v>
      </c>
      <c r="N1210" s="15" t="n"/>
      <c r="O1210" s="15" t="n"/>
      <c r="P1210" s="15" t="n"/>
      <c r="Q1210" s="15" t="n">
        <v>598525.272</v>
      </c>
      <c r="R1210" s="15" t="n"/>
      <c r="S1210" s="15" t="n">
        <f aca="false" ca="false" dt2D="false" dtr="false" t="normal">'Приложение 2'!E1210-'Приложение 1'!Q1210</f>
        <v>53765554.49416731</v>
      </c>
      <c r="T1210" s="176" t="n"/>
      <c r="U1210" s="176" t="n"/>
      <c r="V1210" s="177" t="n">
        <v>70.51</v>
      </c>
      <c r="W1210" s="131" t="n">
        <v>56.41</v>
      </c>
      <c r="X1210" s="131" t="n">
        <v>47</v>
      </c>
      <c r="Y1210" s="131" t="n"/>
      <c r="Z1210" s="131" t="n"/>
      <c r="AA1210" s="178" t="n">
        <v>2026</v>
      </c>
      <c r="AB1210" s="4" t="n"/>
      <c r="AC1210" s="4" t="n"/>
    </row>
    <row customHeight="true" ht="15" outlineLevel="0" r="1211">
      <c r="A1211" s="8" t="n">
        <f aca="false" ca="false" dt2D="false" dtr="false" t="normal">A1210+1</f>
        <v>292</v>
      </c>
      <c r="B1211" s="8" t="n">
        <f aca="false" ca="false" dt2D="false" dtr="false" t="normal">B1194+1</f>
        <v>56</v>
      </c>
      <c r="C1211" s="106" t="s">
        <v>214</v>
      </c>
      <c r="D1211" s="8" t="s">
        <v>878</v>
      </c>
      <c r="E1211" s="56" t="s">
        <v>225</v>
      </c>
      <c r="F1211" s="12" t="s">
        <v>5</v>
      </c>
      <c r="G1211" s="12" t="n">
        <v>4</v>
      </c>
      <c r="H1211" s="12" t="n">
        <v>4</v>
      </c>
      <c r="I1211" s="56" t="n">
        <v>2612.3</v>
      </c>
      <c r="J1211" s="56" t="n">
        <v>2612.3</v>
      </c>
      <c r="K1211" s="56" t="n">
        <v>0</v>
      </c>
      <c r="L1211" s="55" t="n">
        <v>135</v>
      </c>
      <c r="M1211" s="15" t="n">
        <f aca="false" ca="false" dt2D="false" dtr="false" t="normal">SUM(N1211:S1211)</f>
        <v>20581658.625</v>
      </c>
      <c r="N1211" s="15" t="n"/>
      <c r="O1211" s="15" t="n"/>
      <c r="P1211" s="15" t="n"/>
      <c r="Q1211" s="15" t="n">
        <v>406891.848</v>
      </c>
      <c r="R1211" s="15" t="n"/>
      <c r="S1211" s="15" t="n">
        <f aca="false" ca="false" dt2D="false" dtr="false" t="normal">'Приложение 2'!E1211-'Приложение 1'!Q1211</f>
        <v>20174766.777</v>
      </c>
      <c r="T1211" s="176" t="n"/>
      <c r="U1211" s="176" t="n"/>
      <c r="V1211" s="177" t="n">
        <v>32.18</v>
      </c>
      <c r="W1211" s="131" t="n">
        <v>25.74</v>
      </c>
      <c r="X1211" s="131" t="n">
        <v>21.45</v>
      </c>
      <c r="Y1211" s="131" t="n"/>
      <c r="Z1211" s="131" t="n"/>
      <c r="AA1211" s="178" t="n">
        <v>2027</v>
      </c>
      <c r="AB1211" s="4" t="n"/>
      <c r="AC1211" s="4" t="n"/>
    </row>
    <row customHeight="true" ht="15" outlineLevel="0" r="1212">
      <c r="A1212" s="8" t="n">
        <f aca="false" ca="false" dt2D="false" dtr="false" t="normal">A1211+1</f>
        <v>293</v>
      </c>
      <c r="B1212" s="8" t="s">
        <v>192</v>
      </c>
      <c r="C1212" s="106" t="s">
        <v>214</v>
      </c>
      <c r="D1212" s="8" t="s">
        <v>307</v>
      </c>
      <c r="E1212" s="56" t="s">
        <v>58</v>
      </c>
      <c r="F1212" s="12" t="s">
        <v>5</v>
      </c>
      <c r="G1212" s="12" t="n">
        <v>4</v>
      </c>
      <c r="H1212" s="12" t="n">
        <v>2</v>
      </c>
      <c r="I1212" s="56" t="n">
        <v>2372.8</v>
      </c>
      <c r="J1212" s="56" t="n">
        <v>2234.5</v>
      </c>
      <c r="K1212" s="56" t="n">
        <v>138.3</v>
      </c>
      <c r="L1212" s="55" t="n">
        <v>89</v>
      </c>
      <c r="M1212" s="15" t="n">
        <f aca="false" ca="false" dt2D="false" dtr="false" t="normal">SUM(N1212:S1212)</f>
        <v>40598964.04782735</v>
      </c>
      <c r="N1212" s="15" t="n"/>
      <c r="O1212" s="15" t="n"/>
      <c r="P1212" s="15" t="n"/>
      <c r="Q1212" s="15" t="n">
        <v>391145.532</v>
      </c>
      <c r="R1212" s="15" t="n"/>
      <c r="S1212" s="15" t="n">
        <f aca="false" ca="false" dt2D="false" dtr="false" t="normal">'Приложение 2'!E1212-'Приложение 1'!Q1212</f>
        <v>40207818.51582735</v>
      </c>
      <c r="T1212" s="176" t="n"/>
      <c r="U1212" s="176" t="n"/>
      <c r="V1212" s="177" t="n">
        <v>70.61</v>
      </c>
      <c r="W1212" s="131" t="n">
        <v>56.48</v>
      </c>
      <c r="X1212" s="131" t="n">
        <v>47.07</v>
      </c>
      <c r="Y1212" s="131" t="n"/>
      <c r="Z1212" s="131" t="n"/>
      <c r="AA1212" s="178" t="n">
        <v>2027</v>
      </c>
      <c r="AB1212" s="4" t="n"/>
      <c r="AC1212" s="4" t="n"/>
    </row>
    <row outlineLevel="0" r="1213">
      <c r="A1213" s="8" t="n">
        <f aca="false" ca="false" dt2D="false" dtr="false" t="normal">A1212+1</f>
        <v>294</v>
      </c>
      <c r="B1213" s="8" t="n">
        <f aca="false" ca="false" dt2D="false" dtr="false" t="normal">B1211+1</f>
        <v>57</v>
      </c>
      <c r="C1213" s="106" t="s">
        <v>68</v>
      </c>
      <c r="D1213" s="106" t="s">
        <v>879</v>
      </c>
      <c r="E1213" s="55" t="s">
        <v>157</v>
      </c>
      <c r="F1213" s="12" t="s">
        <v>5</v>
      </c>
      <c r="G1213" s="12" t="s">
        <v>75</v>
      </c>
      <c r="H1213" s="12" t="s">
        <v>96</v>
      </c>
      <c r="I1213" s="12" t="n">
        <v>5677.5</v>
      </c>
      <c r="J1213" s="12" t="n">
        <v>4896.4</v>
      </c>
      <c r="K1213" s="56" t="n">
        <v>72</v>
      </c>
      <c r="L1213" s="55" t="n">
        <v>216</v>
      </c>
      <c r="M1213" s="15" t="n">
        <f aca="false" ca="false" dt2D="false" dtr="false" t="normal">SUM(N1213:S1213)</f>
        <v>2546110.8</v>
      </c>
      <c r="N1213" s="15" t="n"/>
      <c r="O1213" s="15" t="n"/>
      <c r="P1213" s="15" t="n"/>
      <c r="Q1213" s="15" t="n">
        <v>593809.52</v>
      </c>
      <c r="R1213" s="15" t="n"/>
      <c r="S1213" s="15" t="n">
        <v>1952301.28</v>
      </c>
      <c r="T1213" s="15" t="n"/>
      <c r="U1213" s="15" t="n"/>
      <c r="V1213" s="15" t="n">
        <v>1.64</v>
      </c>
      <c r="W1213" s="15" t="n">
        <v>1.31</v>
      </c>
      <c r="X1213" s="12" t="n">
        <v>1.09</v>
      </c>
      <c r="Y1213" s="108" t="n"/>
      <c r="Z1213" s="28" t="n">
        <f aca="false" ca="false" dt2D="false" dtr="false" t="normal">AC1213-R1213</f>
        <v>463508.939999998</v>
      </c>
      <c r="AA1213" s="109" t="n"/>
      <c r="AB1213" s="110" t="n">
        <v>667336.1424</v>
      </c>
      <c r="AC1213" s="110" t="n">
        <v>463508.939999998</v>
      </c>
    </row>
    <row customHeight="true" ht="15" outlineLevel="0" r="1214">
      <c r="A1214" s="8" t="n">
        <f aca="false" ca="false" dt2D="false" dtr="false" t="normal">A1213+1</f>
        <v>295</v>
      </c>
      <c r="B1214" s="8" t="s">
        <v>192</v>
      </c>
      <c r="C1214" s="106" t="s">
        <v>214</v>
      </c>
      <c r="D1214" s="8" t="s">
        <v>405</v>
      </c>
      <c r="E1214" s="56" t="s">
        <v>94</v>
      </c>
      <c r="F1214" s="12" t="s">
        <v>79</v>
      </c>
      <c r="G1214" s="12" t="n">
        <v>2</v>
      </c>
      <c r="H1214" s="12" t="n">
        <v>1</v>
      </c>
      <c r="I1214" s="56" t="n">
        <v>653.9</v>
      </c>
      <c r="J1214" s="56" t="n">
        <v>653.9</v>
      </c>
      <c r="K1214" s="56" t="n">
        <v>0</v>
      </c>
      <c r="L1214" s="55" t="n">
        <v>46</v>
      </c>
      <c r="M1214" s="15" t="n">
        <f aca="false" ca="false" dt2D="false" dtr="false" t="normal">SUM(N1214:S1214)</f>
        <v>10083029.754258571</v>
      </c>
      <c r="N1214" s="15" t="n"/>
      <c r="O1214" s="15" t="n"/>
      <c r="P1214" s="15" t="n"/>
      <c r="Q1214" s="15" t="n">
        <v>70856.604</v>
      </c>
      <c r="R1214" s="15" t="n"/>
      <c r="S1214" s="15" t="n">
        <f aca="false" ca="false" dt2D="false" dtr="false" t="normal">'Приложение 2'!E1214-'Приложение 1'!Q1214</f>
        <v>10012173.15025857</v>
      </c>
      <c r="T1214" s="176" t="n"/>
      <c r="U1214" s="176" t="n"/>
      <c r="V1214" s="177" t="n">
        <v>63.8</v>
      </c>
      <c r="W1214" s="131" t="n">
        <v>51.04</v>
      </c>
      <c r="X1214" s="131" t="n">
        <v>42.53</v>
      </c>
      <c r="Y1214" s="131" t="n"/>
      <c r="Z1214" s="131" t="n"/>
      <c r="AA1214" s="178" t="n">
        <v>2027</v>
      </c>
      <c r="AB1214" s="4" t="n"/>
      <c r="AC1214" s="4" t="n"/>
      <c r="AD1214" s="0" t="s">
        <v>81</v>
      </c>
    </row>
    <row customHeight="true" ht="15" outlineLevel="0" r="1215">
      <c r="A1215" s="8" t="n">
        <f aca="false" ca="false" dt2D="false" dtr="false" t="normal">A1214+1</f>
        <v>296</v>
      </c>
      <c r="B1215" s="8" t="s">
        <v>192</v>
      </c>
      <c r="C1215" s="106" t="s">
        <v>214</v>
      </c>
      <c r="D1215" s="8" t="s">
        <v>408</v>
      </c>
      <c r="E1215" s="56" t="s">
        <v>216</v>
      </c>
      <c r="F1215" s="12" t="s">
        <v>5</v>
      </c>
      <c r="G1215" s="12" t="n">
        <v>5</v>
      </c>
      <c r="H1215" s="12" t="n">
        <v>4</v>
      </c>
      <c r="I1215" s="56" t="n">
        <v>4329.8</v>
      </c>
      <c r="J1215" s="56" t="n">
        <v>4329.8</v>
      </c>
      <c r="K1215" s="56" t="n">
        <v>0</v>
      </c>
      <c r="L1215" s="55" t="n">
        <v>197</v>
      </c>
      <c r="M1215" s="15" t="n">
        <f aca="false" ca="false" dt2D="false" dtr="false" t="normal">SUM(N1215:S1215)</f>
        <v>74083527.70325467</v>
      </c>
      <c r="N1215" s="15" t="n"/>
      <c r="O1215" s="15" t="n"/>
      <c r="P1215" s="15" t="n"/>
      <c r="Q1215" s="15" t="n">
        <v>674409.648</v>
      </c>
      <c r="R1215" s="15" t="n"/>
      <c r="S1215" s="15" t="n">
        <f aca="false" ca="false" dt2D="false" dtr="false" t="normal">'Приложение 2'!E1215-'Приложение 1'!Q1215</f>
        <v>73409118.05525467</v>
      </c>
      <c r="T1215" s="176" t="n"/>
      <c r="U1215" s="176" t="n"/>
      <c r="V1215" s="177" t="n">
        <v>70.64</v>
      </c>
      <c r="W1215" s="131" t="n">
        <v>56.51</v>
      </c>
      <c r="X1215" s="131" t="n">
        <v>47.1</v>
      </c>
      <c r="Y1215" s="131" t="n"/>
      <c r="Z1215" s="131" t="n"/>
      <c r="AA1215" s="178" t="n">
        <v>2027</v>
      </c>
      <c r="AB1215" s="4" t="n"/>
      <c r="AC1215" s="4" t="n"/>
    </row>
    <row customHeight="true" ht="15" outlineLevel="0" r="1216">
      <c r="A1216" s="8" t="n">
        <f aca="false" ca="false" dt2D="false" dtr="false" t="normal">A1215+1</f>
        <v>297</v>
      </c>
      <c r="B1216" s="8" t="s">
        <v>192</v>
      </c>
      <c r="C1216" s="106" t="s">
        <v>214</v>
      </c>
      <c r="D1216" s="8" t="s">
        <v>414</v>
      </c>
      <c r="E1216" s="56" t="s">
        <v>216</v>
      </c>
      <c r="F1216" s="12" t="s">
        <v>5</v>
      </c>
      <c r="G1216" s="12" t="n">
        <v>5</v>
      </c>
      <c r="H1216" s="12" t="n">
        <v>1</v>
      </c>
      <c r="I1216" s="56" t="n">
        <v>1683.6</v>
      </c>
      <c r="J1216" s="56" t="n">
        <v>979.6</v>
      </c>
      <c r="K1216" s="56" t="n">
        <v>704</v>
      </c>
      <c r="L1216" s="55" t="n">
        <v>109</v>
      </c>
      <c r="M1216" s="15" t="n">
        <f aca="false" ca="false" dt2D="false" dtr="false" t="normal">SUM(N1216:S1216)</f>
        <v>28806648.630698796</v>
      </c>
      <c r="N1216" s="15" t="n"/>
      <c r="O1216" s="15" t="n"/>
      <c r="P1216" s="15" t="n"/>
      <c r="Q1216" s="15" t="n">
        <v>364072.272</v>
      </c>
      <c r="R1216" s="15" t="n"/>
      <c r="S1216" s="15" t="n">
        <f aca="false" ca="false" dt2D="false" dtr="false" t="normal">'Приложение 2'!E1216-'Приложение 1'!Q1216</f>
        <v>28442576.358698796</v>
      </c>
      <c r="T1216" s="176" t="n"/>
      <c r="U1216" s="176" t="n"/>
      <c r="V1216" s="177" t="n">
        <v>70.39</v>
      </c>
      <c r="W1216" s="131" t="n">
        <v>56.31</v>
      </c>
      <c r="X1216" s="131" t="n">
        <v>46.93</v>
      </c>
      <c r="Y1216" s="131" t="n"/>
      <c r="Z1216" s="131" t="n"/>
      <c r="AA1216" s="178" t="n">
        <v>2027</v>
      </c>
      <c r="AB1216" s="4" t="n"/>
      <c r="AC1216" s="4" t="n"/>
    </row>
    <row customHeight="true" ht="15" outlineLevel="0" r="1217">
      <c r="A1217" s="8" t="n">
        <f aca="false" ca="false" dt2D="false" dtr="false" t="normal">A1216+1</f>
        <v>298</v>
      </c>
      <c r="B1217" s="8" t="s">
        <v>192</v>
      </c>
      <c r="C1217" s="106" t="s">
        <v>214</v>
      </c>
      <c r="D1217" s="8" t="s">
        <v>882</v>
      </c>
      <c r="E1217" s="56" t="s">
        <v>164</v>
      </c>
      <c r="F1217" s="12" t="s">
        <v>5</v>
      </c>
      <c r="G1217" s="12" t="n">
        <v>5</v>
      </c>
      <c r="H1217" s="12" t="n">
        <v>4</v>
      </c>
      <c r="I1217" s="56" t="n">
        <v>3048.2</v>
      </c>
      <c r="J1217" s="56" t="n">
        <v>3048.2</v>
      </c>
      <c r="K1217" s="56" t="n">
        <v>0</v>
      </c>
      <c r="L1217" s="55" t="n">
        <v>127</v>
      </c>
      <c r="M1217" s="15" t="n">
        <f aca="false" ca="false" dt2D="false" dtr="false" t="normal">SUM(N1217:S1217)</f>
        <v>30091920.707390893</v>
      </c>
      <c r="N1217" s="15" t="n"/>
      <c r="O1217" s="15" t="n"/>
      <c r="P1217" s="15" t="n"/>
      <c r="Q1217" s="15" t="n">
        <v>474787.632</v>
      </c>
      <c r="R1217" s="15" t="n"/>
      <c r="S1217" s="15" t="n">
        <f aca="false" ca="false" dt2D="false" dtr="false" t="normal">'Приложение 2'!E1217-'Приложение 1'!Q1217</f>
        <v>29617133.075390894</v>
      </c>
      <c r="T1217" s="176" t="n"/>
      <c r="U1217" s="176" t="n"/>
      <c r="V1217" s="177" t="n">
        <v>40.48</v>
      </c>
      <c r="W1217" s="131" t="n">
        <v>32.39</v>
      </c>
      <c r="X1217" s="131" t="n">
        <v>26.99</v>
      </c>
      <c r="Y1217" s="131" t="n"/>
      <c r="Z1217" s="131" t="n"/>
      <c r="AA1217" s="178" t="n">
        <v>2026</v>
      </c>
      <c r="AB1217" s="4" t="n"/>
      <c r="AC1217" s="4" t="n"/>
    </row>
    <row customHeight="true" ht="15" outlineLevel="0" r="1218">
      <c r="A1218" s="8" t="n">
        <f aca="false" ca="false" dt2D="false" dtr="false" t="normal">A1217+1</f>
        <v>299</v>
      </c>
      <c r="B1218" s="8" t="s">
        <v>192</v>
      </c>
      <c r="C1218" s="106" t="s">
        <v>214</v>
      </c>
      <c r="D1218" s="8" t="s">
        <v>416</v>
      </c>
      <c r="E1218" s="56" t="s">
        <v>349</v>
      </c>
      <c r="F1218" s="12" t="s">
        <v>5</v>
      </c>
      <c r="G1218" s="12" t="n">
        <v>5</v>
      </c>
      <c r="H1218" s="12" t="n">
        <v>4</v>
      </c>
      <c r="I1218" s="56" t="n">
        <v>3385.1</v>
      </c>
      <c r="J1218" s="56" t="n">
        <v>3385.1</v>
      </c>
      <c r="K1218" s="56" t="n">
        <v>0</v>
      </c>
      <c r="L1218" s="55" t="n">
        <v>166</v>
      </c>
      <c r="M1218" s="15" t="n">
        <f aca="false" ca="false" dt2D="false" dtr="false" t="normal">SUM(N1218:S1218)</f>
        <v>37968786.20570029</v>
      </c>
      <c r="N1218" s="15" t="n"/>
      <c r="O1218" s="15" t="n"/>
      <c r="P1218" s="15" t="n"/>
      <c r="Q1218" s="15" t="n">
        <v>527263.176</v>
      </c>
      <c r="R1218" s="15" t="n"/>
      <c r="S1218" s="15" t="n">
        <f aca="false" ca="false" dt2D="false" dtr="false" t="normal">'Приложение 2'!E1218-'Приложение 1'!Q1218</f>
        <v>37441523.029700294</v>
      </c>
      <c r="T1218" s="176" t="n"/>
      <c r="U1218" s="176" t="n"/>
      <c r="V1218" s="177" t="n">
        <v>46.09</v>
      </c>
      <c r="W1218" s="131" t="n">
        <v>36.87</v>
      </c>
      <c r="X1218" s="131" t="n">
        <v>30.72</v>
      </c>
      <c r="Y1218" s="131" t="n"/>
      <c r="Z1218" s="131" t="n"/>
      <c r="AA1218" s="178" t="n">
        <v>2027</v>
      </c>
      <c r="AB1218" s="4" t="n"/>
      <c r="AC1218" s="4" t="n"/>
    </row>
    <row customHeight="true" ht="15" outlineLevel="0" r="1219">
      <c r="A1219" s="8" t="n">
        <f aca="false" ca="false" dt2D="false" dtr="false" t="normal">A1218+1</f>
        <v>300</v>
      </c>
      <c r="B1219" s="8" t="n">
        <f aca="false" ca="false" dt2D="false" dtr="false" t="normal">B1213+1</f>
        <v>58</v>
      </c>
      <c r="C1219" s="106" t="s">
        <v>214</v>
      </c>
      <c r="D1219" s="8" t="s">
        <v>885</v>
      </c>
      <c r="E1219" s="55" t="s">
        <v>127</v>
      </c>
      <c r="F1219" s="12" t="s">
        <v>5</v>
      </c>
      <c r="G1219" s="12" t="n">
        <v>5</v>
      </c>
      <c r="H1219" s="12" t="n">
        <v>6</v>
      </c>
      <c r="I1219" s="56" t="n">
        <v>6214.8</v>
      </c>
      <c r="J1219" s="56" t="n">
        <v>6214.8</v>
      </c>
      <c r="K1219" s="56" t="n">
        <v>0</v>
      </c>
      <c r="L1219" s="55" t="n">
        <v>231</v>
      </c>
      <c r="M1219" s="15" t="n">
        <f aca="false" ca="false" dt2D="false" dtr="false" t="normal">SUM(N1219:S1219)</f>
        <v>3511267.89731511</v>
      </c>
      <c r="N1219" s="15" t="n"/>
      <c r="O1219" s="15" t="n"/>
      <c r="P1219" s="15" t="n"/>
      <c r="Q1219" s="15" t="n"/>
      <c r="R1219" s="15" t="n"/>
      <c r="S1219" s="15" t="n">
        <v>3511267.89731511</v>
      </c>
      <c r="T1219" s="176" t="n"/>
      <c r="U1219" s="176" t="n"/>
      <c r="V1219" s="177" t="n">
        <v>2.35</v>
      </c>
      <c r="W1219" s="131" t="n">
        <v>1.88</v>
      </c>
      <c r="X1219" s="131" t="n">
        <v>1.57</v>
      </c>
      <c r="Y1219" s="131" t="n"/>
      <c r="Z1219" s="131" t="n"/>
      <c r="AA1219" s="178" t="n">
        <v>2025</v>
      </c>
      <c r="AB1219" s="4" t="n"/>
      <c r="AC1219" s="4" t="n"/>
    </row>
    <row customHeight="true" ht="15" outlineLevel="0" r="1220">
      <c r="A1220" s="8" t="n">
        <f aca="false" ca="false" dt2D="false" dtr="false" t="normal">A1219+1</f>
        <v>301</v>
      </c>
      <c r="B1220" s="8" t="s">
        <v>192</v>
      </c>
      <c r="C1220" s="106" t="s">
        <v>214</v>
      </c>
      <c r="D1220" s="8" t="s">
        <v>886</v>
      </c>
      <c r="E1220" s="56" t="s">
        <v>122</v>
      </c>
      <c r="F1220" s="12" t="s">
        <v>5</v>
      </c>
      <c r="G1220" s="12" t="n">
        <v>5</v>
      </c>
      <c r="H1220" s="12" t="n">
        <v>8</v>
      </c>
      <c r="I1220" s="56" t="n">
        <v>6065.3</v>
      </c>
      <c r="J1220" s="56" t="n">
        <v>5826</v>
      </c>
      <c r="K1220" s="56" t="n">
        <v>239.3</v>
      </c>
      <c r="L1220" s="55" t="n">
        <v>272</v>
      </c>
      <c r="M1220" s="15" t="n">
        <f aca="false" ca="false" dt2D="false" dtr="false" t="normal">SUM(N1220:S1220)</f>
        <v>20244118.32318733</v>
      </c>
      <c r="N1220" s="15" t="n"/>
      <c r="O1220" s="15" t="n"/>
      <c r="P1220" s="15" t="n"/>
      <c r="Q1220" s="15" t="n">
        <v>982033.212</v>
      </c>
      <c r="R1220" s="15" t="n"/>
      <c r="S1220" s="15" t="n">
        <f aca="false" ca="false" dt2D="false" dtr="false" t="normal">'Приложение 2'!E1220-'Приложение 1'!Q1220</f>
        <v>19262085.111187328</v>
      </c>
      <c r="T1220" s="176" t="n"/>
      <c r="U1220" s="176" t="n"/>
      <c r="V1220" s="177" t="n">
        <v>13.23</v>
      </c>
      <c r="W1220" s="131" t="n">
        <v>10.59</v>
      </c>
      <c r="X1220" s="131" t="n">
        <v>8.82</v>
      </c>
      <c r="Y1220" s="131" t="n"/>
      <c r="Z1220" s="131" t="n"/>
      <c r="AA1220" s="178" t="n">
        <v>2027</v>
      </c>
      <c r="AB1220" s="4" t="n"/>
      <c r="AC1220" s="4" t="n"/>
    </row>
    <row customHeight="true" ht="15" outlineLevel="0" r="1221">
      <c r="A1221" s="8" t="n">
        <f aca="false" ca="false" dt2D="false" dtr="false" t="normal">A1220+1</f>
        <v>302</v>
      </c>
      <c r="B1221" s="8" t="s">
        <v>192</v>
      </c>
      <c r="C1221" s="106" t="s">
        <v>214</v>
      </c>
      <c r="D1221" s="8" t="s">
        <v>888</v>
      </c>
      <c r="E1221" s="56" t="s">
        <v>216</v>
      </c>
      <c r="F1221" s="12" t="s">
        <v>5</v>
      </c>
      <c r="G1221" s="12" t="n">
        <v>4</v>
      </c>
      <c r="H1221" s="12" t="n">
        <v>4</v>
      </c>
      <c r="I1221" s="56" t="n">
        <v>3440.6</v>
      </c>
      <c r="J1221" s="56" t="n">
        <v>3440.6</v>
      </c>
      <c r="K1221" s="56" t="n">
        <v>0</v>
      </c>
      <c r="L1221" s="55" t="n">
        <v>158</v>
      </c>
      <c r="M1221" s="15" t="n">
        <f aca="false" ca="false" dt2D="false" dtr="false" t="normal">SUM(N1221:S1221)</f>
        <v>58869182.275351785</v>
      </c>
      <c r="N1221" s="15" t="n"/>
      <c r="O1221" s="15" t="n"/>
      <c r="P1221" s="15" t="n"/>
      <c r="Q1221" s="15" t="n">
        <v>535907.856</v>
      </c>
      <c r="R1221" s="15" t="n"/>
      <c r="S1221" s="15" t="n">
        <f aca="false" ca="false" dt2D="false" dtr="false" t="normal">'Приложение 2'!E1221-'Приложение 1'!Q1221</f>
        <v>58333274.41935179</v>
      </c>
      <c r="T1221" s="176" t="n"/>
      <c r="U1221" s="176" t="n"/>
      <c r="V1221" s="177" t="n">
        <v>70.64</v>
      </c>
      <c r="W1221" s="131" t="n">
        <v>56.51</v>
      </c>
      <c r="X1221" s="131" t="n">
        <v>47.1</v>
      </c>
      <c r="Y1221" s="131" t="n"/>
      <c r="Z1221" s="131" t="n"/>
      <c r="AA1221" s="178" t="n">
        <v>2026</v>
      </c>
      <c r="AB1221" s="4" t="n"/>
      <c r="AC1221" s="4" t="n"/>
    </row>
    <row customHeight="true" ht="15" outlineLevel="0" r="1222">
      <c r="A1222" s="8" t="n">
        <f aca="false" ca="false" dt2D="false" dtr="false" t="normal">A1221+1</f>
        <v>303</v>
      </c>
      <c r="B1222" s="8" t="s">
        <v>192</v>
      </c>
      <c r="C1222" s="106" t="s">
        <v>214</v>
      </c>
      <c r="D1222" s="8" t="s">
        <v>890</v>
      </c>
      <c r="E1222" s="56" t="s">
        <v>166</v>
      </c>
      <c r="F1222" s="12" t="s">
        <v>5</v>
      </c>
      <c r="G1222" s="12" t="n">
        <v>4</v>
      </c>
      <c r="H1222" s="12" t="n">
        <v>3</v>
      </c>
      <c r="I1222" s="56" t="n">
        <v>1773.6</v>
      </c>
      <c r="J1222" s="56" t="n">
        <v>1773.6</v>
      </c>
      <c r="K1222" s="56" t="n">
        <v>0</v>
      </c>
      <c r="L1222" s="55" t="n">
        <v>81</v>
      </c>
      <c r="M1222" s="15" t="n">
        <f aca="false" ca="false" dt2D="false" dtr="false" t="normal">SUM(N1222:S1222)</f>
        <v>13973751</v>
      </c>
      <c r="N1222" s="15" t="n"/>
      <c r="O1222" s="15" t="n"/>
      <c r="P1222" s="15" t="n"/>
      <c r="Q1222" s="15" t="n">
        <v>270509.472</v>
      </c>
      <c r="R1222" s="15" t="n"/>
      <c r="S1222" s="15" t="n">
        <f aca="false" ca="false" dt2D="false" dtr="false" t="normal">'Приложение 2'!E1222-'Приложение 1'!Q1222</f>
        <v>13703241.528</v>
      </c>
      <c r="T1222" s="176" t="n"/>
      <c r="U1222" s="176" t="n"/>
      <c r="V1222" s="177" t="n">
        <v>32.19</v>
      </c>
      <c r="W1222" s="131" t="n">
        <v>25.75</v>
      </c>
      <c r="X1222" s="131" t="n">
        <v>21.46</v>
      </c>
      <c r="Y1222" s="131" t="n"/>
      <c r="Z1222" s="131" t="n"/>
      <c r="AA1222" s="178" t="n">
        <v>2026</v>
      </c>
      <c r="AB1222" s="4" t="n"/>
      <c r="AC1222" s="4" t="n"/>
    </row>
    <row customHeight="true" ht="15" outlineLevel="0" r="1223">
      <c r="A1223" s="8" t="n">
        <f aca="false" ca="false" dt2D="false" dtr="false" t="normal">A1222+1</f>
        <v>304</v>
      </c>
      <c r="B1223" s="8" t="s">
        <v>192</v>
      </c>
      <c r="C1223" s="106" t="s">
        <v>313</v>
      </c>
      <c r="D1223" s="8" t="s">
        <v>424</v>
      </c>
      <c r="E1223" s="56" t="s">
        <v>99</v>
      </c>
      <c r="F1223" s="12" t="s">
        <v>5</v>
      </c>
      <c r="G1223" s="12" t="n">
        <v>5</v>
      </c>
      <c r="H1223" s="12" t="n">
        <v>4</v>
      </c>
      <c r="I1223" s="56" t="n">
        <v>3536</v>
      </c>
      <c r="J1223" s="56" t="n">
        <v>3536</v>
      </c>
      <c r="K1223" s="56" t="n">
        <v>0</v>
      </c>
      <c r="L1223" s="55" t="n">
        <v>183</v>
      </c>
      <c r="M1223" s="15" t="n">
        <f aca="false" ca="false" dt2D="false" dtr="false" t="normal">SUM(N1223:S1223)</f>
        <v>62680337.10967172</v>
      </c>
      <c r="N1223" s="15" t="n"/>
      <c r="O1223" s="15" t="n"/>
      <c r="P1223" s="15" t="n"/>
      <c r="Q1223" s="15" t="n">
        <v>550767.36</v>
      </c>
      <c r="R1223" s="15" t="n"/>
      <c r="S1223" s="15" t="n">
        <f aca="false" ca="false" dt2D="false" dtr="false" t="normal">'Приложение 2'!E1223-'Приложение 1'!Q1223</f>
        <v>62129569.74967172</v>
      </c>
      <c r="T1223" s="176" t="n"/>
      <c r="U1223" s="176" t="n"/>
      <c r="V1223" s="177" t="n">
        <v>73.21</v>
      </c>
      <c r="W1223" s="131" t="n">
        <v>58.57</v>
      </c>
      <c r="X1223" s="131" t="n">
        <v>48.81</v>
      </c>
      <c r="Y1223" s="131" t="n"/>
      <c r="Z1223" s="131" t="n"/>
      <c r="AA1223" s="178" t="n">
        <v>2027</v>
      </c>
      <c r="AB1223" s="4" t="n"/>
      <c r="AC1223" s="4" t="n"/>
    </row>
    <row customHeight="true" ht="15" outlineLevel="0" r="1224">
      <c r="A1224" s="8" t="n">
        <f aca="false" ca="false" dt2D="false" dtr="false" t="normal">A1223+1</f>
        <v>305</v>
      </c>
      <c r="B1224" s="8" t="s">
        <v>192</v>
      </c>
      <c r="C1224" s="106" t="s">
        <v>313</v>
      </c>
      <c r="D1224" s="8" t="s">
        <v>431</v>
      </c>
      <c r="E1224" s="56" t="s">
        <v>152</v>
      </c>
      <c r="F1224" s="12" t="s">
        <v>5</v>
      </c>
      <c r="G1224" s="12" t="n">
        <v>4</v>
      </c>
      <c r="H1224" s="12" t="n">
        <v>6</v>
      </c>
      <c r="I1224" s="56" t="n">
        <v>3539.7</v>
      </c>
      <c r="J1224" s="56" t="n">
        <v>3539.7</v>
      </c>
      <c r="K1224" s="56" t="n">
        <v>0</v>
      </c>
      <c r="L1224" s="55" t="n">
        <v>193</v>
      </c>
      <c r="M1224" s="15" t="n">
        <f aca="false" ca="false" dt2D="false" dtr="false" t="normal">SUM(N1224:S1224)</f>
        <v>39761324.366146214</v>
      </c>
      <c r="N1224" s="15" t="n"/>
      <c r="O1224" s="15" t="n"/>
      <c r="P1224" s="15" t="n"/>
      <c r="Q1224" s="15" t="n">
        <v>551343.672</v>
      </c>
      <c r="R1224" s="15" t="n"/>
      <c r="S1224" s="15" t="n">
        <f aca="false" ca="false" dt2D="false" dtr="false" t="normal">'Приложение 2'!E1224-'Приложение 1'!Q1224</f>
        <v>39209980.694146216</v>
      </c>
      <c r="T1224" s="176" t="n"/>
      <c r="U1224" s="176" t="n"/>
      <c r="V1224" s="177" t="n">
        <v>46.16</v>
      </c>
      <c r="W1224" s="131" t="n">
        <v>36.92</v>
      </c>
      <c r="X1224" s="131" t="n">
        <v>30.77</v>
      </c>
      <c r="Y1224" s="131" t="n"/>
      <c r="Z1224" s="131" t="n"/>
      <c r="AA1224" s="178" t="n">
        <v>2027</v>
      </c>
      <c r="AB1224" s="4" t="n"/>
      <c r="AC1224" s="4" t="n"/>
    </row>
    <row customHeight="true" ht="15" outlineLevel="0" r="1225">
      <c r="A1225" s="8" t="n">
        <f aca="false" ca="false" dt2D="false" dtr="false" t="normal">A1224+1</f>
        <v>306</v>
      </c>
      <c r="B1225" s="8" t="s">
        <v>192</v>
      </c>
      <c r="C1225" s="106" t="s">
        <v>313</v>
      </c>
      <c r="D1225" s="8" t="s">
        <v>314</v>
      </c>
      <c r="E1225" s="56" t="s">
        <v>264</v>
      </c>
      <c r="F1225" s="12" t="s">
        <v>5</v>
      </c>
      <c r="G1225" s="12" t="n">
        <v>4</v>
      </c>
      <c r="H1225" s="12" t="n">
        <v>6</v>
      </c>
      <c r="I1225" s="56" t="n">
        <v>3607.5</v>
      </c>
      <c r="J1225" s="56" t="n">
        <v>3607.5</v>
      </c>
      <c r="K1225" s="56" t="n">
        <v>0</v>
      </c>
      <c r="L1225" s="55" t="n">
        <v>169</v>
      </c>
      <c r="M1225" s="15" t="n">
        <f aca="false" ca="false" dt2D="false" dtr="false" t="normal">SUM(N1225:S1225)</f>
        <v>42686227.535292014</v>
      </c>
      <c r="N1225" s="15" t="n"/>
      <c r="O1225" s="15" t="n"/>
      <c r="P1225" s="15" t="n"/>
      <c r="Q1225" s="15" t="n">
        <v>561904.2</v>
      </c>
      <c r="R1225" s="15" t="n"/>
      <c r="S1225" s="15" t="n">
        <f aca="false" ca="false" dt2D="false" dtr="false" t="normal">'Приложение 2'!E1225-'Приложение 1'!Q1225</f>
        <v>42124323.33529201</v>
      </c>
      <c r="T1225" s="176" t="n"/>
      <c r="U1225" s="176" t="n"/>
      <c r="V1225" s="177" t="n">
        <v>48.65</v>
      </c>
      <c r="W1225" s="131" t="n">
        <v>38.92</v>
      </c>
      <c r="X1225" s="131" t="n">
        <v>32.44</v>
      </c>
      <c r="Y1225" s="131" t="n"/>
      <c r="Z1225" s="131" t="n"/>
      <c r="AA1225" s="178" t="n">
        <v>2027</v>
      </c>
      <c r="AB1225" s="4" t="n"/>
      <c r="AC1225" s="4" t="n"/>
    </row>
    <row customHeight="true" ht="15" outlineLevel="0" r="1226">
      <c r="A1226" s="8" t="n">
        <f aca="false" ca="false" dt2D="false" dtr="false" t="normal">A1225+1</f>
        <v>307</v>
      </c>
      <c r="B1226" s="8" t="s">
        <v>192</v>
      </c>
      <c r="C1226" s="106" t="s">
        <v>313</v>
      </c>
      <c r="D1226" s="8" t="s">
        <v>892</v>
      </c>
      <c r="E1226" s="56" t="s">
        <v>90</v>
      </c>
      <c r="F1226" s="12" t="s">
        <v>5</v>
      </c>
      <c r="G1226" s="12" t="n">
        <v>4</v>
      </c>
      <c r="H1226" s="12" t="n">
        <v>4</v>
      </c>
      <c r="I1226" s="56" t="n">
        <v>2022.1</v>
      </c>
      <c r="J1226" s="56" t="n">
        <v>2022.1</v>
      </c>
      <c r="K1226" s="56" t="n">
        <v>0</v>
      </c>
      <c r="L1226" s="55" t="n">
        <v>105</v>
      </c>
      <c r="M1226" s="15" t="n">
        <f aca="false" ca="false" dt2D="false" dtr="false" t="normal">SUM(N1226:S1226)</f>
        <v>15965025.466999998</v>
      </c>
      <c r="N1226" s="15" t="n"/>
      <c r="O1226" s="15" t="n"/>
      <c r="P1226" s="15" t="n"/>
      <c r="Q1226" s="15" t="n">
        <v>314962.296</v>
      </c>
      <c r="R1226" s="15" t="n"/>
      <c r="S1226" s="15" t="n">
        <f aca="false" ca="false" dt2D="false" dtr="false" t="normal">'Приложение 2'!E1226-'Приложение 1'!Q1226</f>
        <v>15650063.170999998</v>
      </c>
      <c r="T1226" s="176" t="n"/>
      <c r="U1226" s="176" t="n"/>
      <c r="V1226" s="177" t="n">
        <v>32.25</v>
      </c>
      <c r="W1226" s="131" t="n">
        <v>25.8</v>
      </c>
      <c r="X1226" s="131" t="n">
        <v>21.5</v>
      </c>
      <c r="Y1226" s="131" t="n"/>
      <c r="Z1226" s="131" t="n"/>
      <c r="AA1226" s="178" t="n">
        <v>2026</v>
      </c>
      <c r="AB1226" s="4" t="n"/>
      <c r="AC1226" s="4" t="n"/>
    </row>
    <row customHeight="true" ht="15" outlineLevel="0" r="1227">
      <c r="A1227" s="8" t="n">
        <f aca="false" ca="false" dt2D="false" dtr="false" t="normal">A1226+1</f>
        <v>308</v>
      </c>
      <c r="B1227" s="8" t="s">
        <v>192</v>
      </c>
      <c r="C1227" s="106" t="s">
        <v>313</v>
      </c>
      <c r="D1227" s="8" t="s">
        <v>436</v>
      </c>
      <c r="E1227" s="56" t="s">
        <v>283</v>
      </c>
      <c r="F1227" s="12" t="s">
        <v>5</v>
      </c>
      <c r="G1227" s="12" t="n">
        <v>4</v>
      </c>
      <c r="H1227" s="12" t="n">
        <v>4</v>
      </c>
      <c r="I1227" s="56" t="n">
        <v>2778.3</v>
      </c>
      <c r="J1227" s="56" t="n">
        <v>2778.3</v>
      </c>
      <c r="K1227" s="56" t="n">
        <v>0</v>
      </c>
      <c r="L1227" s="55" t="n">
        <v>148</v>
      </c>
      <c r="M1227" s="15" t="n">
        <f aca="false" ca="false" dt2D="false" dtr="false" t="normal">SUM(N1227:S1227)</f>
        <v>21935428.641</v>
      </c>
      <c r="N1227" s="15" t="n"/>
      <c r="O1227" s="15" t="n"/>
      <c r="P1227" s="15" t="n"/>
      <c r="Q1227" s="15" t="n">
        <v>432748.008</v>
      </c>
      <c r="R1227" s="15" t="n"/>
      <c r="S1227" s="15" t="n">
        <f aca="false" ca="false" dt2D="false" dtr="false" t="normal">'Приложение 2'!E1227-'Приложение 1'!Q1227</f>
        <v>21502680.632999998</v>
      </c>
      <c r="T1227" s="176" t="n"/>
      <c r="U1227" s="176" t="n"/>
      <c r="V1227" s="177" t="n">
        <v>32.25</v>
      </c>
      <c r="W1227" s="131" t="n">
        <v>25.8</v>
      </c>
      <c r="X1227" s="131" t="n">
        <v>21.5</v>
      </c>
      <c r="Y1227" s="131" t="n"/>
      <c r="Z1227" s="131" t="n"/>
      <c r="AA1227" s="178" t="n">
        <v>2027</v>
      </c>
      <c r="AB1227" s="4" t="n"/>
      <c r="AC1227" s="4" t="n"/>
    </row>
    <row customHeight="true" ht="15" outlineLevel="0" r="1228">
      <c r="A1228" s="8" t="n">
        <f aca="false" ca="false" dt2D="false" dtr="false" t="normal">A1227+1</f>
        <v>309</v>
      </c>
      <c r="B1228" s="8" t="s">
        <v>192</v>
      </c>
      <c r="C1228" s="106" t="s">
        <v>313</v>
      </c>
      <c r="D1228" s="8" t="s">
        <v>437</v>
      </c>
      <c r="E1228" s="56" t="s">
        <v>170</v>
      </c>
      <c r="F1228" s="12" t="s">
        <v>5</v>
      </c>
      <c r="G1228" s="12" t="n">
        <v>5</v>
      </c>
      <c r="H1228" s="12" t="n">
        <v>2</v>
      </c>
      <c r="I1228" s="56" t="n">
        <v>2366.1</v>
      </c>
      <c r="J1228" s="56" t="n">
        <v>2366.1</v>
      </c>
      <c r="K1228" s="56" t="n">
        <v>0</v>
      </c>
      <c r="L1228" s="55" t="n">
        <v>129</v>
      </c>
      <c r="M1228" s="15" t="n">
        <f aca="false" ca="false" dt2D="false" dtr="false" t="normal">SUM(N1228:S1228)</f>
        <v>40523414.014466375</v>
      </c>
      <c r="N1228" s="15" t="n"/>
      <c r="O1228" s="15" t="n"/>
      <c r="P1228" s="15" t="n"/>
      <c r="Q1228" s="15" t="n">
        <v>368543.736</v>
      </c>
      <c r="R1228" s="15" t="n"/>
      <c r="S1228" s="15" t="n">
        <f aca="false" ca="false" dt2D="false" dtr="false" t="normal">'Приложение 2'!E1228-'Приложение 1'!Q1228</f>
        <v>40154870.27846637</v>
      </c>
      <c r="T1228" s="176" t="n"/>
      <c r="U1228" s="176" t="n"/>
      <c r="V1228" s="177" t="n">
        <v>70.71</v>
      </c>
      <c r="W1228" s="131" t="n">
        <v>56.57</v>
      </c>
      <c r="X1228" s="131" t="n">
        <v>47.14</v>
      </c>
      <c r="Y1228" s="131" t="n"/>
      <c r="Z1228" s="131" t="n"/>
      <c r="AA1228" s="178" t="n">
        <v>2027</v>
      </c>
      <c r="AB1228" s="4" t="n"/>
      <c r="AC1228" s="4" t="n"/>
    </row>
    <row customHeight="true" ht="15" outlineLevel="0" r="1229">
      <c r="A1229" s="8" t="n">
        <f aca="false" ca="false" dt2D="false" dtr="false" t="normal">A1228+1</f>
        <v>310</v>
      </c>
      <c r="B1229" s="8" t="s">
        <v>192</v>
      </c>
      <c r="C1229" s="106" t="s">
        <v>118</v>
      </c>
      <c r="D1229" s="8" t="s">
        <v>894</v>
      </c>
      <c r="E1229" s="56" t="s">
        <v>99</v>
      </c>
      <c r="F1229" s="12" t="s">
        <v>5</v>
      </c>
      <c r="G1229" s="12" t="n">
        <v>4</v>
      </c>
      <c r="H1229" s="12" t="n">
        <v>1</v>
      </c>
      <c r="I1229" s="56" t="n">
        <v>1321.3</v>
      </c>
      <c r="J1229" s="56" t="n">
        <v>1203.6</v>
      </c>
      <c r="K1229" s="56" t="n">
        <v>117.7</v>
      </c>
      <c r="L1229" s="55" t="n">
        <v>46</v>
      </c>
      <c r="M1229" s="15" t="n">
        <f aca="false" ca="false" dt2D="false" dtr="false" t="normal">SUM(N1229:S1229)</f>
        <v>31897939.924010407</v>
      </c>
      <c r="N1229" s="15" t="n"/>
      <c r="O1229" s="15" t="n"/>
      <c r="P1229" s="15" t="n"/>
      <c r="Q1229" s="15" t="n">
        <v>219462.156</v>
      </c>
      <c r="R1229" s="15" t="n"/>
      <c r="S1229" s="15" t="n">
        <f aca="false" ca="false" dt2D="false" dtr="false" t="normal">'Приложение 2'!E1229-'Приложение 1'!Q1229</f>
        <v>31678477.768010408</v>
      </c>
      <c r="T1229" s="176" t="n"/>
      <c r="U1229" s="176" t="n"/>
      <c r="V1229" s="177" t="n">
        <v>99.9</v>
      </c>
      <c r="W1229" s="131" t="n">
        <v>79.92</v>
      </c>
      <c r="X1229" s="131" t="n">
        <v>66.6</v>
      </c>
      <c r="Y1229" s="131" t="n"/>
      <c r="Z1229" s="131" t="n"/>
      <c r="AA1229" s="178" t="n">
        <v>2026</v>
      </c>
      <c r="AB1229" s="4" t="n"/>
      <c r="AC1229" s="4" t="n"/>
    </row>
    <row customHeight="true" ht="15" outlineLevel="0" r="1230">
      <c r="A1230" s="8" t="n">
        <f aca="false" ca="false" dt2D="false" dtr="false" t="normal">A1229+1</f>
        <v>311</v>
      </c>
      <c r="B1230" s="8" t="s">
        <v>192</v>
      </c>
      <c r="C1230" s="106" t="s">
        <v>118</v>
      </c>
      <c r="D1230" s="8" t="s">
        <v>895</v>
      </c>
      <c r="E1230" s="56" t="s">
        <v>264</v>
      </c>
      <c r="F1230" s="12" t="s">
        <v>5</v>
      </c>
      <c r="G1230" s="12" t="n">
        <v>4</v>
      </c>
      <c r="H1230" s="12" t="n">
        <v>1</v>
      </c>
      <c r="I1230" s="56" t="n">
        <v>1388.2</v>
      </c>
      <c r="J1230" s="56" t="n">
        <v>1287.6</v>
      </c>
      <c r="K1230" s="56" t="n">
        <v>100.6</v>
      </c>
      <c r="L1230" s="55" t="n">
        <v>46</v>
      </c>
      <c r="M1230" s="15" t="n">
        <f aca="false" ca="false" dt2D="false" dtr="false" t="normal">SUM(N1230:S1230)</f>
        <v>1133007.194</v>
      </c>
      <c r="N1230" s="15" t="n"/>
      <c r="O1230" s="15" t="n"/>
      <c r="P1230" s="15" t="n"/>
      <c r="Q1230" s="15" t="n">
        <v>227059.704</v>
      </c>
      <c r="R1230" s="15" t="n"/>
      <c r="S1230" s="15" t="n">
        <f aca="false" ca="false" dt2D="false" dtr="false" t="normal">'Приложение 2'!E1230-'Приложение 1'!Q1230</f>
        <v>905947.4899999999</v>
      </c>
      <c r="T1230" s="176" t="n"/>
      <c r="U1230" s="176" t="n"/>
      <c r="V1230" s="177" t="n">
        <v>2.72</v>
      </c>
      <c r="W1230" s="131" t="n">
        <v>2.18</v>
      </c>
      <c r="X1230" s="131" t="n">
        <v>1.81</v>
      </c>
      <c r="Y1230" s="131" t="n"/>
      <c r="Z1230" s="131" t="n"/>
      <c r="AA1230" s="178" t="n">
        <v>2026</v>
      </c>
      <c r="AB1230" s="4" t="n"/>
      <c r="AC1230" s="4" t="n"/>
    </row>
    <row customHeight="true" ht="15" outlineLevel="0" r="1231">
      <c r="A1231" s="8" t="n">
        <f aca="false" ca="false" dt2D="false" dtr="false" t="normal">A1230+1</f>
        <v>312</v>
      </c>
      <c r="B1231" s="8" t="s">
        <v>192</v>
      </c>
      <c r="C1231" s="106" t="s">
        <v>118</v>
      </c>
      <c r="D1231" s="8" t="s">
        <v>509</v>
      </c>
      <c r="E1231" s="56" t="s">
        <v>122</v>
      </c>
      <c r="F1231" s="12" t="s">
        <v>5</v>
      </c>
      <c r="G1231" s="12" t="n">
        <v>4</v>
      </c>
      <c r="H1231" s="12" t="n">
        <v>3</v>
      </c>
      <c r="I1231" s="56" t="n">
        <v>1279.5</v>
      </c>
      <c r="J1231" s="56" t="n">
        <v>1081.6</v>
      </c>
      <c r="K1231" s="56" t="n">
        <v>197.9</v>
      </c>
      <c r="L1231" s="55" t="n">
        <v>41</v>
      </c>
      <c r="M1231" s="15" t="n">
        <f aca="false" ca="false" dt2D="false" dtr="false" t="normal">SUM(N1231:S1231)</f>
        <v>9983004.465000002</v>
      </c>
      <c r="N1231" s="15" t="n"/>
      <c r="O1231" s="15" t="n"/>
      <c r="P1231" s="15" t="n"/>
      <c r="Q1231" s="15" t="n">
        <v>225309.3</v>
      </c>
      <c r="R1231" s="15" t="n"/>
      <c r="S1231" s="15" t="n">
        <f aca="false" ca="false" dt2D="false" dtr="false" t="normal">'Приложение 2'!E1231-'Приложение 1'!Q1231</f>
        <v>9757695.165000001</v>
      </c>
      <c r="T1231" s="176" t="n"/>
      <c r="U1231" s="176" t="n"/>
      <c r="V1231" s="177" t="n">
        <v>31.78</v>
      </c>
      <c r="W1231" s="131" t="n">
        <v>25.42</v>
      </c>
      <c r="X1231" s="131" t="n">
        <v>21.18</v>
      </c>
      <c r="Y1231" s="131" t="n"/>
      <c r="Z1231" s="131" t="n"/>
      <c r="AA1231" s="178" t="n">
        <v>2026</v>
      </c>
      <c r="AB1231" s="4" t="n"/>
      <c r="AC1231" s="4" t="n"/>
    </row>
    <row customHeight="true" ht="15" outlineLevel="0" r="1232">
      <c r="A1232" s="8" t="n">
        <f aca="false" ca="false" dt2D="false" dtr="false" t="normal">A1231+1</f>
        <v>313</v>
      </c>
      <c r="B1232" s="8" t="s">
        <v>192</v>
      </c>
      <c r="C1232" s="106" t="s">
        <v>118</v>
      </c>
      <c r="D1232" s="8" t="s">
        <v>897</v>
      </c>
      <c r="E1232" s="56" t="s">
        <v>157</v>
      </c>
      <c r="F1232" s="12" t="s">
        <v>5</v>
      </c>
      <c r="G1232" s="12" t="n">
        <v>2</v>
      </c>
      <c r="H1232" s="12" t="n">
        <v>1</v>
      </c>
      <c r="I1232" s="56" t="n">
        <v>617.6</v>
      </c>
      <c r="J1232" s="56" t="n">
        <v>342.1</v>
      </c>
      <c r="K1232" s="56" t="n">
        <v>275.5</v>
      </c>
      <c r="L1232" s="55" t="n">
        <v>16</v>
      </c>
      <c r="M1232" s="15" t="n">
        <f aca="false" ca="false" dt2D="false" dtr="false" t="normal">SUM(N1232:S1232)</f>
        <v>22696721.661485355</v>
      </c>
      <c r="N1232" s="15" t="n"/>
      <c r="O1232" s="15" t="n"/>
      <c r="P1232" s="15" t="n"/>
      <c r="Q1232" s="15" t="n">
        <v>136182.552</v>
      </c>
      <c r="R1232" s="15" t="n"/>
      <c r="S1232" s="15" t="n">
        <f aca="false" ca="false" dt2D="false" dtr="false" t="normal">'Приложение 2'!E1232-'Приложение 1'!Q1232</f>
        <v>22560539.109485354</v>
      </c>
      <c r="T1232" s="176" t="n"/>
      <c r="U1232" s="176" t="n"/>
      <c r="V1232" s="177" t="n">
        <v>152.21</v>
      </c>
      <c r="W1232" s="131" t="n">
        <v>121.76</v>
      </c>
      <c r="X1232" s="131" t="n">
        <v>101.47</v>
      </c>
      <c r="Y1232" s="131" t="n"/>
      <c r="Z1232" s="131" t="n"/>
      <c r="AA1232" s="178" t="n">
        <v>2026</v>
      </c>
      <c r="AB1232" s="4" t="n"/>
      <c r="AC1232" s="4" t="n"/>
    </row>
    <row customHeight="true" ht="15" outlineLevel="0" r="1233">
      <c r="A1233" s="8" t="n">
        <f aca="false" ca="false" dt2D="false" dtr="false" t="normal">A1232+1</f>
        <v>314</v>
      </c>
      <c r="B1233" s="8" t="s">
        <v>192</v>
      </c>
      <c r="C1233" s="106" t="s">
        <v>118</v>
      </c>
      <c r="D1233" s="8" t="s">
        <v>899</v>
      </c>
      <c r="E1233" s="55" t="s">
        <v>170</v>
      </c>
      <c r="F1233" s="12" t="s">
        <v>5</v>
      </c>
      <c r="G1233" s="12" t="n">
        <v>5</v>
      </c>
      <c r="H1233" s="12" t="n">
        <v>4</v>
      </c>
      <c r="I1233" s="56" t="n">
        <v>3031.6</v>
      </c>
      <c r="J1233" s="56" t="n">
        <v>2908.8</v>
      </c>
      <c r="K1233" s="56" t="n">
        <v>122.8</v>
      </c>
      <c r="L1233" s="55" t="n">
        <v>108</v>
      </c>
      <c r="M1233" s="15" t="n">
        <f aca="false" ca="false" dt2D="false" dtr="false" t="normal">SUM(N1233:S1233)</f>
        <v>44469556.27</v>
      </c>
      <c r="N1233" s="15" t="n"/>
      <c r="O1233" s="15" t="n"/>
      <c r="P1233" s="15" t="n"/>
      <c r="Q1233" s="15" t="n"/>
      <c r="R1233" s="15" t="n"/>
      <c r="S1233" s="15" t="n">
        <v>44469556.27</v>
      </c>
      <c r="T1233" s="176" t="n"/>
      <c r="U1233" s="176" t="n"/>
      <c r="V1233" s="177" t="n">
        <v>61.12</v>
      </c>
      <c r="W1233" s="131" t="n">
        <v>48.9</v>
      </c>
      <c r="X1233" s="131" t="n">
        <v>40.75</v>
      </c>
      <c r="Y1233" s="131" t="n"/>
      <c r="Z1233" s="131" t="n"/>
      <c r="AA1233" s="178" t="n">
        <v>2025</v>
      </c>
      <c r="AB1233" s="4" t="n"/>
      <c r="AC1233" s="4" t="n"/>
    </row>
    <row customHeight="true" ht="15" outlineLevel="0" r="1234">
      <c r="A1234" s="8" t="n">
        <f aca="false" ca="false" dt2D="false" dtr="false" t="normal">A1233+1</f>
        <v>315</v>
      </c>
      <c r="B1234" s="8" t="s">
        <v>192</v>
      </c>
      <c r="C1234" s="106" t="s">
        <v>118</v>
      </c>
      <c r="D1234" s="8" t="s">
        <v>438</v>
      </c>
      <c r="E1234" s="56" t="s">
        <v>178</v>
      </c>
      <c r="F1234" s="12" t="s">
        <v>5</v>
      </c>
      <c r="G1234" s="12" t="n">
        <v>5</v>
      </c>
      <c r="H1234" s="12" t="n">
        <v>1</v>
      </c>
      <c r="I1234" s="56" t="n">
        <v>3233.2</v>
      </c>
      <c r="J1234" s="56" t="n">
        <v>3092</v>
      </c>
      <c r="K1234" s="56" t="n">
        <v>141.2</v>
      </c>
      <c r="L1234" s="55" t="n">
        <v>130</v>
      </c>
      <c r="M1234" s="15" t="n">
        <f aca="false" ca="false" dt2D="false" dtr="false" t="normal">SUM(N1234:S1234)</f>
        <v>71856900.03999999</v>
      </c>
      <c r="N1234" s="15" t="n"/>
      <c r="O1234" s="15" t="n"/>
      <c r="P1234" s="15" t="n"/>
      <c r="Q1234" s="15" t="n">
        <v>514646.544</v>
      </c>
      <c r="R1234" s="15" t="n"/>
      <c r="S1234" s="15" t="n">
        <f aca="false" ca="false" dt2D="false" dtr="false" t="normal">'Приложение 2'!E1234-'Приложение 1'!Q1234</f>
        <v>71342253.49599999</v>
      </c>
      <c r="T1234" s="176" t="n"/>
      <c r="U1234" s="176" t="n"/>
      <c r="V1234" s="177" t="n">
        <v>91.94</v>
      </c>
      <c r="W1234" s="131" t="n">
        <v>73.55</v>
      </c>
      <c r="X1234" s="131" t="n">
        <v>61.29</v>
      </c>
      <c r="Y1234" s="131" t="n"/>
      <c r="Z1234" s="131" t="n"/>
      <c r="AA1234" s="178" t="n">
        <v>2027</v>
      </c>
      <c r="AB1234" s="4" t="n"/>
      <c r="AC1234" s="4" t="n"/>
    </row>
    <row customHeight="true" ht="15" outlineLevel="0" r="1235">
      <c r="A1235" s="8" t="n">
        <f aca="false" ca="false" dt2D="false" dtr="false" t="normal">A1234+1</f>
        <v>316</v>
      </c>
      <c r="B1235" s="8" t="s">
        <v>192</v>
      </c>
      <c r="C1235" s="106" t="s">
        <v>118</v>
      </c>
      <c r="D1235" s="8" t="s">
        <v>901</v>
      </c>
      <c r="E1235" s="55" t="s">
        <v>143</v>
      </c>
      <c r="F1235" s="12" t="s">
        <v>5</v>
      </c>
      <c r="G1235" s="12" t="n">
        <v>5</v>
      </c>
      <c r="H1235" s="12" t="n">
        <v>4</v>
      </c>
      <c r="I1235" s="56" t="n">
        <v>5246</v>
      </c>
      <c r="J1235" s="56" t="n">
        <v>4246.1</v>
      </c>
      <c r="K1235" s="56" t="n">
        <v>999.9</v>
      </c>
      <c r="L1235" s="55" t="n">
        <v>135</v>
      </c>
      <c r="M1235" s="15" t="n">
        <f aca="false" ca="false" dt2D="false" dtr="false" t="normal">SUM(N1235:S1235)</f>
        <v>18756623.06</v>
      </c>
      <c r="N1235" s="15" t="n"/>
      <c r="O1235" s="15" t="n"/>
      <c r="P1235" s="15" t="n"/>
      <c r="Q1235" s="15" t="n"/>
      <c r="R1235" s="15" t="n"/>
      <c r="S1235" s="15" t="n">
        <v>18756623.06</v>
      </c>
      <c r="T1235" s="176" t="n"/>
      <c r="U1235" s="176" t="n"/>
      <c r="V1235" s="177" t="n">
        <v>14.9</v>
      </c>
      <c r="W1235" s="131" t="n">
        <v>11.92</v>
      </c>
      <c r="X1235" s="131" t="n">
        <v>9.93</v>
      </c>
      <c r="Y1235" s="131" t="n"/>
      <c r="Z1235" s="131" t="n"/>
      <c r="AA1235" s="178" t="n">
        <v>2025</v>
      </c>
      <c r="AB1235" s="4" t="n"/>
      <c r="AC1235" s="4" t="n"/>
    </row>
    <row customHeight="true" ht="15" outlineLevel="0" r="1236">
      <c r="A1236" s="8" t="n">
        <f aca="false" ca="false" dt2D="false" dtr="false" t="normal">A1235+1</f>
        <v>317</v>
      </c>
      <c r="B1236" s="8" t="n">
        <f aca="false" ca="false" dt2D="false" dtr="false" t="normal">B1219+1</f>
        <v>59</v>
      </c>
      <c r="C1236" s="106" t="s">
        <v>118</v>
      </c>
      <c r="D1236" s="8" t="s">
        <v>903</v>
      </c>
      <c r="E1236" s="56" t="s">
        <v>157</v>
      </c>
      <c r="F1236" s="12" t="s">
        <v>5</v>
      </c>
      <c r="G1236" s="12" t="n">
        <v>5</v>
      </c>
      <c r="H1236" s="12" t="n">
        <v>5</v>
      </c>
      <c r="I1236" s="56" t="n">
        <v>3375.2</v>
      </c>
      <c r="J1236" s="56" t="n">
        <v>2958</v>
      </c>
      <c r="K1236" s="56" t="n">
        <v>417.2</v>
      </c>
      <c r="L1236" s="55" t="n">
        <v>116</v>
      </c>
      <c r="M1236" s="15" t="n">
        <f aca="false" ca="false" dt2D="false" dtr="false" t="normal">SUM(N1236:S1236)</f>
        <v>18294832.824</v>
      </c>
      <c r="N1236" s="15" t="n"/>
      <c r="O1236" s="15" t="n"/>
      <c r="P1236" s="15" t="n"/>
      <c r="Q1236" s="15" t="n">
        <v>578366.784</v>
      </c>
      <c r="R1236" s="15" t="n"/>
      <c r="S1236" s="15" t="n">
        <f aca="false" ca="false" dt2D="false" dtr="false" t="normal">'Приложение 2'!E1236-'Приложение 1'!Q1236</f>
        <v>17716466.04</v>
      </c>
      <c r="T1236" s="176" t="n"/>
      <c r="U1236" s="176" t="n"/>
      <c r="V1236" s="177" t="n">
        <v>21.87</v>
      </c>
      <c r="W1236" s="131" t="n">
        <v>17.5</v>
      </c>
      <c r="X1236" s="131" t="n">
        <v>14.58</v>
      </c>
      <c r="Y1236" s="131" t="n"/>
      <c r="Z1236" s="131" t="n"/>
      <c r="AA1236" s="178" t="n">
        <v>2027</v>
      </c>
      <c r="AB1236" s="4" t="n"/>
      <c r="AC1236" s="4" t="n"/>
    </row>
    <row customHeight="true" ht="15" outlineLevel="0" r="1237">
      <c r="A1237" s="8" t="n">
        <f aca="false" ca="false" dt2D="false" dtr="false" t="normal">A1236+1</f>
        <v>318</v>
      </c>
      <c r="B1237" s="8" t="s">
        <v>192</v>
      </c>
      <c r="C1237" s="106" t="s">
        <v>118</v>
      </c>
      <c r="D1237" s="8" t="s">
        <v>905</v>
      </c>
      <c r="E1237" s="55" t="s">
        <v>238</v>
      </c>
      <c r="F1237" s="12" t="s">
        <v>5</v>
      </c>
      <c r="G1237" s="12" t="n">
        <v>3</v>
      </c>
      <c r="H1237" s="12" t="n">
        <v>3</v>
      </c>
      <c r="I1237" s="56" t="n">
        <v>934.1</v>
      </c>
      <c r="J1237" s="56" t="n">
        <v>851.4</v>
      </c>
      <c r="K1237" s="56" t="n">
        <v>82.7</v>
      </c>
      <c r="L1237" s="55" t="n">
        <v>38</v>
      </c>
      <c r="M1237" s="15" t="n">
        <f aca="false" ca="false" dt2D="false" dtr="false" t="normal">SUM(N1237:S1237)</f>
        <v>30923730.62</v>
      </c>
      <c r="N1237" s="15" t="n"/>
      <c r="O1237" s="15" t="n"/>
      <c r="P1237" s="15" t="n"/>
      <c r="Q1237" s="15" t="n"/>
      <c r="R1237" s="15" t="n"/>
      <c r="S1237" s="15" t="n">
        <v>30923730.62</v>
      </c>
      <c r="T1237" s="176" t="n"/>
      <c r="U1237" s="176" t="n"/>
      <c r="V1237" s="177" t="n">
        <v>137.94</v>
      </c>
      <c r="W1237" s="131" t="n">
        <v>110.35</v>
      </c>
      <c r="X1237" s="131" t="n">
        <v>91.96</v>
      </c>
      <c r="Y1237" s="131" t="n"/>
      <c r="Z1237" s="131" t="n"/>
      <c r="AA1237" s="178" t="n">
        <v>2025</v>
      </c>
      <c r="AB1237" s="4" t="n"/>
      <c r="AC1237" s="4" t="n"/>
    </row>
    <row customHeight="true" ht="15" outlineLevel="0" r="1238">
      <c r="A1238" s="8" t="n">
        <f aca="false" ca="false" dt2D="false" dtr="false" t="normal">A1237+1</f>
        <v>319</v>
      </c>
      <c r="B1238" s="8" t="s">
        <v>192</v>
      </c>
      <c r="C1238" s="106" t="s">
        <v>118</v>
      </c>
      <c r="D1238" s="8" t="s">
        <v>119</v>
      </c>
      <c r="E1238" s="56" t="s">
        <v>283</v>
      </c>
      <c r="F1238" s="12" t="s">
        <v>5</v>
      </c>
      <c r="G1238" s="12" t="n">
        <v>4</v>
      </c>
      <c r="H1238" s="12" t="n">
        <v>4</v>
      </c>
      <c r="I1238" s="56" t="n">
        <v>1206.1</v>
      </c>
      <c r="J1238" s="56" t="n">
        <v>1206.1</v>
      </c>
      <c r="K1238" s="56" t="n">
        <v>0</v>
      </c>
      <c r="L1238" s="55" t="n">
        <v>55</v>
      </c>
      <c r="M1238" s="15" t="n">
        <f aca="false" ca="false" dt2D="false" dtr="false" t="normal">SUM(N1238:S1238)</f>
        <v>6537508.257</v>
      </c>
      <c r="N1238" s="15" t="n"/>
      <c r="O1238" s="15" t="n"/>
      <c r="P1238" s="15" t="n"/>
      <c r="Q1238" s="15" t="n">
        <v>183954.372</v>
      </c>
      <c r="R1238" s="15" t="n"/>
      <c r="S1238" s="15" t="n">
        <f aca="false" ca="false" dt2D="false" dtr="false" t="normal">'Приложение 2'!E1238-'Приложение 1'!Q1238</f>
        <v>6353553.885</v>
      </c>
      <c r="T1238" s="176" t="n"/>
      <c r="U1238" s="176" t="n"/>
      <c r="V1238" s="177" t="n">
        <v>21.95</v>
      </c>
      <c r="W1238" s="131" t="n">
        <v>17.56</v>
      </c>
      <c r="X1238" s="131" t="n">
        <v>14.63</v>
      </c>
      <c r="Y1238" s="131" t="n"/>
      <c r="Z1238" s="131" t="n"/>
      <c r="AA1238" s="178" t="n">
        <v>2026</v>
      </c>
      <c r="AB1238" s="4" t="n"/>
      <c r="AC1238" s="4" t="n"/>
    </row>
    <row customHeight="true" ht="15" outlineLevel="0" r="1239">
      <c r="A1239" s="8" t="n">
        <f aca="false" ca="false" dt2D="false" dtr="false" t="normal">A1238+1</f>
        <v>320</v>
      </c>
      <c r="B1239" s="8" t="s">
        <v>192</v>
      </c>
      <c r="C1239" s="106" t="s">
        <v>118</v>
      </c>
      <c r="D1239" s="8" t="s">
        <v>906</v>
      </c>
      <c r="E1239" s="56" t="s">
        <v>127</v>
      </c>
      <c r="F1239" s="12" t="s">
        <v>5</v>
      </c>
      <c r="G1239" s="12" t="n">
        <v>5</v>
      </c>
      <c r="H1239" s="12" t="n">
        <v>4</v>
      </c>
      <c r="I1239" s="56" t="n">
        <v>1903.3</v>
      </c>
      <c r="J1239" s="56" t="n">
        <v>1722.7</v>
      </c>
      <c r="K1239" s="56" t="n">
        <v>180.6</v>
      </c>
      <c r="L1239" s="55" t="n">
        <v>76</v>
      </c>
      <c r="M1239" s="15" t="n">
        <f aca="false" ca="false" dt2D="false" dtr="false" t="normal">SUM(N1239:S1239)</f>
        <v>49250989.879</v>
      </c>
      <c r="N1239" s="15" t="n"/>
      <c r="O1239" s="15" t="n"/>
      <c r="P1239" s="15" t="n"/>
      <c r="Q1239" s="15" t="n">
        <v>317814.756</v>
      </c>
      <c r="R1239" s="15" t="n"/>
      <c r="S1239" s="15" t="n">
        <f aca="false" ca="false" dt2D="false" dtr="false" t="normal">'Приложение 2'!E1239-'Приложение 1'!Q1239</f>
        <v>48933175.123</v>
      </c>
      <c r="T1239" s="176" t="n"/>
      <c r="U1239" s="176" t="n"/>
      <c r="V1239" s="177" t="n">
        <v>107.12</v>
      </c>
      <c r="W1239" s="131" t="n">
        <v>85.7</v>
      </c>
      <c r="X1239" s="131" t="n">
        <v>71.42</v>
      </c>
      <c r="Y1239" s="131" t="n"/>
      <c r="Z1239" s="131" t="n"/>
      <c r="AA1239" s="178" t="n">
        <v>2026</v>
      </c>
      <c r="AB1239" s="4" t="n"/>
      <c r="AC1239" s="4" t="n"/>
    </row>
    <row customHeight="true" ht="15" outlineLevel="0" r="1240">
      <c r="A1240" s="8" t="n">
        <f aca="false" ca="false" dt2D="false" dtr="false" t="normal">A1239+1</f>
        <v>321</v>
      </c>
      <c r="B1240" s="8" t="s">
        <v>192</v>
      </c>
      <c r="C1240" s="106" t="s">
        <v>118</v>
      </c>
      <c r="D1240" s="8" t="s">
        <v>908</v>
      </c>
      <c r="E1240" s="56" t="s">
        <v>349</v>
      </c>
      <c r="F1240" s="12" t="s">
        <v>5</v>
      </c>
      <c r="G1240" s="12" t="n">
        <v>4</v>
      </c>
      <c r="H1240" s="12" t="n">
        <v>3</v>
      </c>
      <c r="I1240" s="56" t="n">
        <v>1252</v>
      </c>
      <c r="J1240" s="56" t="n">
        <v>1211.5</v>
      </c>
      <c r="K1240" s="56" t="n">
        <v>40.5</v>
      </c>
      <c r="L1240" s="55" t="n">
        <v>40</v>
      </c>
      <c r="M1240" s="15" t="n">
        <f aca="false" ca="false" dt2D="false" dtr="false" t="normal">SUM(N1240:S1240)</f>
        <v>32397540.76</v>
      </c>
      <c r="N1240" s="15" t="n"/>
      <c r="O1240" s="15" t="n"/>
      <c r="P1240" s="15" t="n"/>
      <c r="Q1240" s="15" t="n">
        <v>197127.24</v>
      </c>
      <c r="R1240" s="15" t="n"/>
      <c r="S1240" s="15" t="n">
        <f aca="false" ca="false" dt2D="false" dtr="false" t="normal">'Приложение 2'!E1240-'Приложение 1'!Q1240</f>
        <v>32200413.520000003</v>
      </c>
      <c r="T1240" s="176" t="n"/>
      <c r="U1240" s="176" t="n"/>
      <c r="V1240" s="177" t="n">
        <v>107.16</v>
      </c>
      <c r="W1240" s="131" t="n">
        <v>85.73</v>
      </c>
      <c r="X1240" s="131" t="n">
        <v>71.44</v>
      </c>
      <c r="Y1240" s="131" t="n"/>
      <c r="Z1240" s="131" t="n"/>
      <c r="AA1240" s="178" t="n">
        <v>2026</v>
      </c>
      <c r="AB1240" s="4" t="n"/>
      <c r="AC1240" s="4" t="n"/>
    </row>
    <row customHeight="true" ht="15" outlineLevel="0" r="1241">
      <c r="A1241" s="8" t="n">
        <f aca="false" ca="false" dt2D="false" dtr="false" t="normal">A1240+1</f>
        <v>322</v>
      </c>
      <c r="B1241" s="8" t="s">
        <v>192</v>
      </c>
      <c r="C1241" s="106" t="s">
        <v>118</v>
      </c>
      <c r="D1241" s="8" t="s">
        <v>909</v>
      </c>
      <c r="E1241" s="56" t="s">
        <v>264</v>
      </c>
      <c r="F1241" s="12" t="s">
        <v>5</v>
      </c>
      <c r="G1241" s="12" t="n">
        <v>4</v>
      </c>
      <c r="H1241" s="12" t="n">
        <v>1</v>
      </c>
      <c r="I1241" s="56" t="n">
        <v>1377.7</v>
      </c>
      <c r="J1241" s="56" t="n">
        <v>1247.2</v>
      </c>
      <c r="K1241" s="56" t="n">
        <v>130.5</v>
      </c>
      <c r="L1241" s="55" t="n">
        <v>31</v>
      </c>
      <c r="M1241" s="15" t="n">
        <f aca="false" ca="false" dt2D="false" dtr="false" t="normal">SUM(N1241:S1241)</f>
        <v>7467643.749</v>
      </c>
      <c r="N1241" s="15" t="n"/>
      <c r="O1241" s="15" t="n"/>
      <c r="P1241" s="15" t="n"/>
      <c r="Q1241" s="15" t="n">
        <v>230015.004</v>
      </c>
      <c r="R1241" s="15" t="n"/>
      <c r="S1241" s="15" t="n">
        <f aca="false" ca="false" dt2D="false" dtr="false" t="normal">'Приложение 2'!E1241-'Приложение 1'!Q1241</f>
        <v>7237628.745</v>
      </c>
      <c r="T1241" s="176" t="n"/>
      <c r="U1241" s="176" t="n"/>
      <c r="V1241" s="177" t="n">
        <v>21.89</v>
      </c>
      <c r="W1241" s="131" t="n">
        <v>17.51</v>
      </c>
      <c r="X1241" s="131" t="n">
        <v>14.59</v>
      </c>
      <c r="Y1241" s="131" t="n"/>
      <c r="Z1241" s="131" t="n"/>
      <c r="AA1241" s="178" t="n">
        <v>2026</v>
      </c>
      <c r="AB1241" s="4" t="n"/>
      <c r="AC1241" s="4" t="n"/>
    </row>
    <row customHeight="true" ht="15" outlineLevel="0" r="1242">
      <c r="A1242" s="8" t="n">
        <f aca="false" ca="false" dt2D="false" dtr="false" t="normal">A1241+1</f>
        <v>323</v>
      </c>
      <c r="B1242" s="8" t="s">
        <v>192</v>
      </c>
      <c r="C1242" s="106" t="s">
        <v>118</v>
      </c>
      <c r="D1242" s="8" t="s">
        <v>440</v>
      </c>
      <c r="E1242" s="56" t="s">
        <v>152</v>
      </c>
      <c r="F1242" s="12" t="s">
        <v>5</v>
      </c>
      <c r="G1242" s="12" t="n">
        <v>5</v>
      </c>
      <c r="H1242" s="12" t="n">
        <v>4</v>
      </c>
      <c r="I1242" s="56" t="n">
        <v>3354.7</v>
      </c>
      <c r="J1242" s="56" t="n">
        <v>2956.3</v>
      </c>
      <c r="K1242" s="56" t="n">
        <v>398.4</v>
      </c>
      <c r="L1242" s="55" t="n">
        <v>89</v>
      </c>
      <c r="M1242" s="15" t="n">
        <f aca="false" ca="false" dt2D="false" dtr="false" t="normal">SUM(N1242:S1242)</f>
        <v>18183715.238999996</v>
      </c>
      <c r="N1242" s="15" t="n"/>
      <c r="O1242" s="15" t="n"/>
      <c r="P1242" s="15" t="n"/>
      <c r="Q1242" s="15" t="n">
        <v>572375.004</v>
      </c>
      <c r="R1242" s="15" t="n"/>
      <c r="S1242" s="15" t="n">
        <f aca="false" ca="false" dt2D="false" dtr="false" t="normal">'Приложение 2'!E1242-'Приложение 1'!Q1242</f>
        <v>17611340.234999996</v>
      </c>
      <c r="T1242" s="176" t="n"/>
      <c r="U1242" s="176" t="n"/>
      <c r="V1242" s="177" t="n">
        <v>21.87</v>
      </c>
      <c r="W1242" s="131" t="n">
        <v>17.5</v>
      </c>
      <c r="X1242" s="131" t="n">
        <v>14.58</v>
      </c>
      <c r="Y1242" s="131" t="n"/>
      <c r="Z1242" s="131" t="n"/>
      <c r="AA1242" s="178" t="n">
        <v>2027</v>
      </c>
      <c r="AB1242" s="4" t="n"/>
      <c r="AC1242" s="4" t="n"/>
    </row>
    <row customHeight="true" ht="15" outlineLevel="0" r="1243">
      <c r="A1243" s="8" t="n">
        <f aca="false" ca="false" dt2D="false" dtr="false" t="normal">A1242+1</f>
        <v>324</v>
      </c>
      <c r="B1243" s="8" t="s">
        <v>192</v>
      </c>
      <c r="C1243" s="106" t="s">
        <v>118</v>
      </c>
      <c r="D1243" s="8" t="s">
        <v>912</v>
      </c>
      <c r="E1243" s="56" t="s">
        <v>349</v>
      </c>
      <c r="F1243" s="12" t="s">
        <v>5</v>
      </c>
      <c r="G1243" s="12" t="n">
        <v>4</v>
      </c>
      <c r="H1243" s="12" t="n">
        <v>1</v>
      </c>
      <c r="I1243" s="56" t="n">
        <v>1336.7</v>
      </c>
      <c r="J1243" s="56" t="n">
        <v>1239.6</v>
      </c>
      <c r="K1243" s="56" t="n">
        <v>97.1000000000001</v>
      </c>
      <c r="L1243" s="55" t="n">
        <v>56</v>
      </c>
      <c r="M1243" s="15" t="n">
        <f aca="false" ca="false" dt2D="false" dtr="false" t="normal">SUM(N1243:S1243)</f>
        <v>31405405.591000002</v>
      </c>
      <c r="N1243" s="15" t="n"/>
      <c r="O1243" s="15" t="n"/>
      <c r="P1243" s="15" t="n"/>
      <c r="Q1243" s="15" t="n">
        <v>218671.524</v>
      </c>
      <c r="R1243" s="15" t="n"/>
      <c r="S1243" s="15" t="n">
        <f aca="false" ca="false" dt2D="false" dtr="false" t="normal">'Приложение 2'!E1243-'Приложение 1'!Q1243</f>
        <v>31186734.067</v>
      </c>
      <c r="T1243" s="176" t="n"/>
      <c r="U1243" s="176" t="n"/>
      <c r="V1243" s="177" t="n">
        <v>97.21</v>
      </c>
      <c r="W1243" s="131" t="n">
        <v>77.77</v>
      </c>
      <c r="X1243" s="131" t="n">
        <v>64.81</v>
      </c>
      <c r="Y1243" s="131" t="n"/>
      <c r="Z1243" s="131" t="n"/>
      <c r="AA1243" s="178" t="n">
        <v>2026</v>
      </c>
      <c r="AB1243" s="4" t="n"/>
      <c r="AC1243" s="4" t="n"/>
    </row>
    <row customHeight="true" ht="15" outlineLevel="0" r="1244">
      <c r="A1244" s="8" t="n">
        <f aca="false" ca="false" dt2D="false" dtr="false" t="normal">A1243+1</f>
        <v>325</v>
      </c>
      <c r="B1244" s="8" t="s">
        <v>192</v>
      </c>
      <c r="C1244" s="106" t="s">
        <v>118</v>
      </c>
      <c r="D1244" s="8" t="s">
        <v>913</v>
      </c>
      <c r="E1244" s="56" t="s">
        <v>274</v>
      </c>
      <c r="F1244" s="12" t="s">
        <v>5</v>
      </c>
      <c r="G1244" s="12" t="n">
        <v>4</v>
      </c>
      <c r="H1244" s="12" t="n">
        <v>1</v>
      </c>
      <c r="I1244" s="56" t="n">
        <v>1245.4</v>
      </c>
      <c r="J1244" s="56" t="n">
        <v>1045.1</v>
      </c>
      <c r="K1244" s="56" t="n">
        <v>200.3</v>
      </c>
      <c r="L1244" s="55" t="n">
        <v>44</v>
      </c>
      <c r="M1244" s="15" t="n">
        <f aca="false" ca="false" dt2D="false" dtr="false" t="normal">SUM(N1244:S1244)</f>
        <v>29260336.742000006</v>
      </c>
      <c r="N1244" s="15" t="n"/>
      <c r="O1244" s="15" t="n"/>
      <c r="P1244" s="15" t="n"/>
      <c r="Q1244" s="15" t="n">
        <v>220474.128</v>
      </c>
      <c r="R1244" s="15" t="n"/>
      <c r="S1244" s="15" t="n">
        <f aca="false" ca="false" dt2D="false" dtr="false" t="normal">'Приложение 2'!E1244-'Приложение 1'!Q1244</f>
        <v>29039862.614000008</v>
      </c>
      <c r="T1244" s="176" t="n"/>
      <c r="U1244" s="176" t="n"/>
      <c r="V1244" s="177" t="n">
        <v>97.16</v>
      </c>
      <c r="W1244" s="131" t="n">
        <v>77.73</v>
      </c>
      <c r="X1244" s="131" t="n">
        <v>64.77</v>
      </c>
      <c r="Y1244" s="131" t="n"/>
      <c r="Z1244" s="131" t="n"/>
      <c r="AA1244" s="178" t="n">
        <v>2026</v>
      </c>
      <c r="AB1244" s="4" t="n"/>
      <c r="AC1244" s="4" t="n"/>
    </row>
    <row customHeight="true" ht="15" outlineLevel="0" r="1245">
      <c r="A1245" s="8" t="n">
        <f aca="false" ca="false" dt2D="false" dtr="false" t="normal">A1244+1</f>
        <v>326</v>
      </c>
      <c r="B1245" s="8" t="s">
        <v>192</v>
      </c>
      <c r="C1245" s="106" t="s">
        <v>118</v>
      </c>
      <c r="D1245" s="8" t="s">
        <v>330</v>
      </c>
      <c r="E1245" s="56" t="s">
        <v>90</v>
      </c>
      <c r="F1245" s="12" t="s">
        <v>5</v>
      </c>
      <c r="G1245" s="12" t="n">
        <v>4</v>
      </c>
      <c r="H1245" s="12" t="n">
        <v>3</v>
      </c>
      <c r="I1245" s="56" t="n">
        <v>1380.9</v>
      </c>
      <c r="J1245" s="56" t="n">
        <v>1261.1</v>
      </c>
      <c r="K1245" s="56" t="n">
        <v>0</v>
      </c>
      <c r="L1245" s="55" t="n">
        <v>43</v>
      </c>
      <c r="M1245" s="15" t="n">
        <f aca="false" ca="false" dt2D="false" dtr="false" t="normal">SUM(N1245:S1245)</f>
        <v>1029271.987</v>
      </c>
      <c r="N1245" s="15" t="n"/>
      <c r="O1245" s="15" t="n"/>
      <c r="P1245" s="15" t="n"/>
      <c r="Q1245" s="15" t="n">
        <v>192342.972</v>
      </c>
      <c r="R1245" s="15" t="n"/>
      <c r="S1245" s="15" t="n">
        <f aca="false" ca="false" dt2D="false" dtr="false" t="normal">'Приложение 2'!E1245-'Приложение 1'!Q1245</f>
        <v>836929.0149999999</v>
      </c>
      <c r="T1245" s="176" t="n"/>
      <c r="U1245" s="176" t="n"/>
      <c r="V1245" s="177" t="n">
        <v>2.77</v>
      </c>
      <c r="W1245" s="131" t="n">
        <v>2.21</v>
      </c>
      <c r="X1245" s="131" t="n">
        <v>1.84</v>
      </c>
      <c r="Y1245" s="131" t="n"/>
      <c r="Z1245" s="131" t="n"/>
      <c r="AA1245" s="178" t="n">
        <v>2026</v>
      </c>
      <c r="AB1245" s="4" t="n"/>
      <c r="AC1245" s="4" t="n"/>
    </row>
    <row customHeight="true" ht="15" outlineLevel="0" r="1246">
      <c r="A1246" s="8" t="n">
        <f aca="false" ca="false" dt2D="false" dtr="false" t="normal">A1245+1</f>
        <v>327</v>
      </c>
      <c r="B1246" s="8" t="s">
        <v>192</v>
      </c>
      <c r="C1246" s="106" t="s">
        <v>118</v>
      </c>
      <c r="D1246" s="8" t="s">
        <v>915</v>
      </c>
      <c r="E1246" s="56" t="s">
        <v>157</v>
      </c>
      <c r="F1246" s="12" t="s">
        <v>5</v>
      </c>
      <c r="G1246" s="12" t="n">
        <v>4</v>
      </c>
      <c r="H1246" s="12" t="n">
        <v>1</v>
      </c>
      <c r="I1246" s="56" t="n">
        <v>1261.7</v>
      </c>
      <c r="J1246" s="56" t="n">
        <v>1131.8</v>
      </c>
      <c r="K1246" s="56" t="n">
        <v>129.9</v>
      </c>
      <c r="L1246" s="55" t="n">
        <v>56</v>
      </c>
      <c r="M1246" s="15" t="n">
        <f aca="false" ca="false" dt2D="false" dtr="false" t="normal">SUM(N1246:S1246)</f>
        <v>6838880.829000001</v>
      </c>
      <c r="N1246" s="15" t="n"/>
      <c r="O1246" s="15" t="n"/>
      <c r="P1246" s="15" t="n"/>
      <c r="Q1246" s="15" t="n">
        <v>212231.244</v>
      </c>
      <c r="R1246" s="15" t="n"/>
      <c r="S1246" s="15" t="n">
        <f aca="false" ca="false" dt2D="false" dtr="false" t="normal">'Приложение 2'!E1246-'Приложение 1'!Q1246</f>
        <v>6626649.585000001</v>
      </c>
      <c r="T1246" s="176" t="n"/>
      <c r="U1246" s="176" t="n"/>
      <c r="V1246" s="177" t="n">
        <v>21.88</v>
      </c>
      <c r="W1246" s="131" t="n">
        <v>17.51</v>
      </c>
      <c r="X1246" s="131" t="n">
        <v>14.59</v>
      </c>
      <c r="Y1246" s="131" t="n"/>
      <c r="Z1246" s="131" t="n"/>
      <c r="AA1246" s="178" t="n">
        <v>2026</v>
      </c>
      <c r="AB1246" s="4" t="n"/>
      <c r="AC1246" s="4" t="n"/>
    </row>
    <row customHeight="true" ht="15" outlineLevel="0" r="1247">
      <c r="A1247" s="8" t="n">
        <f aca="false" ca="false" dt2D="false" dtr="false" t="normal">A1246+1</f>
        <v>328</v>
      </c>
      <c r="B1247" s="8" t="s">
        <v>192</v>
      </c>
      <c r="C1247" s="106" t="s">
        <v>118</v>
      </c>
      <c r="D1247" s="8" t="s">
        <v>916</v>
      </c>
      <c r="E1247" s="56" t="s">
        <v>122</v>
      </c>
      <c r="F1247" s="12" t="s">
        <v>5</v>
      </c>
      <c r="G1247" s="12" t="n">
        <v>4</v>
      </c>
      <c r="H1247" s="12" t="n">
        <v>1</v>
      </c>
      <c r="I1247" s="56" t="n">
        <v>1250</v>
      </c>
      <c r="J1247" s="56" t="n">
        <v>1084.2</v>
      </c>
      <c r="K1247" s="56" t="n">
        <v>165.8</v>
      </c>
      <c r="L1247" s="55" t="n">
        <v>48</v>
      </c>
      <c r="M1247" s="15" t="n">
        <f aca="false" ca="false" dt2D="false" dtr="false" t="normal">SUM(N1247:S1247)</f>
        <v>6775462.5</v>
      </c>
      <c r="N1247" s="15" t="n"/>
      <c r="O1247" s="15" t="n"/>
      <c r="P1247" s="15" t="n"/>
      <c r="Q1247" s="15" t="n">
        <v>215917.92</v>
      </c>
      <c r="R1247" s="15" t="n"/>
      <c r="S1247" s="15" t="n">
        <f aca="false" ca="false" dt2D="false" dtr="false" t="normal">'Приложение 2'!E1247-'Приложение 1'!Q1247</f>
        <v>6559544.58</v>
      </c>
      <c r="T1247" s="176" t="n"/>
      <c r="U1247" s="176" t="n"/>
      <c r="V1247" s="177" t="n">
        <v>21.87</v>
      </c>
      <c r="W1247" s="131" t="n">
        <v>17.49</v>
      </c>
      <c r="X1247" s="131" t="n">
        <v>14.58</v>
      </c>
      <c r="Y1247" s="131" t="n"/>
      <c r="Z1247" s="131" t="n"/>
      <c r="AA1247" s="178" t="n">
        <v>2026</v>
      </c>
      <c r="AB1247" s="4" t="n"/>
      <c r="AC1247" s="4" t="n"/>
    </row>
    <row customHeight="true" ht="15" outlineLevel="0" r="1248">
      <c r="A1248" s="8" t="n">
        <f aca="false" ca="false" dt2D="false" dtr="false" t="normal">A1247+1</f>
        <v>329</v>
      </c>
      <c r="B1248" s="8" t="s">
        <v>192</v>
      </c>
      <c r="C1248" s="106" t="s">
        <v>118</v>
      </c>
      <c r="D1248" s="8" t="s">
        <v>918</v>
      </c>
      <c r="E1248" s="56" t="s">
        <v>283</v>
      </c>
      <c r="F1248" s="12" t="s">
        <v>5</v>
      </c>
      <c r="G1248" s="12" t="n">
        <v>4</v>
      </c>
      <c r="H1248" s="12" t="n">
        <v>4</v>
      </c>
      <c r="I1248" s="56" t="n">
        <v>1243.5</v>
      </c>
      <c r="J1248" s="56" t="n">
        <v>1046.6</v>
      </c>
      <c r="K1248" s="56" t="n">
        <v>196.9</v>
      </c>
      <c r="L1248" s="55" t="n">
        <v>44</v>
      </c>
      <c r="M1248" s="15" t="n">
        <f aca="false" ca="false" dt2D="false" dtr="false" t="normal">SUM(N1248:S1248)</f>
        <v>30919316.625</v>
      </c>
      <c r="N1248" s="15" t="n"/>
      <c r="O1248" s="15" t="n"/>
      <c r="P1248" s="15" t="n"/>
      <c r="Q1248" s="15" t="n">
        <v>219666.18</v>
      </c>
      <c r="R1248" s="15" t="n"/>
      <c r="S1248" s="15" t="n">
        <f aca="false" ca="false" dt2D="false" dtr="false" t="normal">'Приложение 2'!E1248-'Приложение 1'!Q1248</f>
        <v>30699650.445</v>
      </c>
      <c r="T1248" s="176" t="n"/>
      <c r="U1248" s="176" t="n"/>
      <c r="V1248" s="177" t="n">
        <v>102.87</v>
      </c>
      <c r="W1248" s="131" t="n">
        <v>82.29</v>
      </c>
      <c r="X1248" s="131" t="n">
        <v>68.58</v>
      </c>
      <c r="Y1248" s="131" t="n"/>
      <c r="Z1248" s="131" t="n"/>
      <c r="AA1248" s="178" t="n">
        <v>2026</v>
      </c>
      <c r="AB1248" s="4" t="n"/>
      <c r="AC1248" s="4" t="n"/>
    </row>
    <row customHeight="true" ht="15" outlineLevel="0" r="1249">
      <c r="A1249" s="8" t="n">
        <f aca="false" ca="false" dt2D="false" dtr="false" t="normal">A1248+1</f>
        <v>330</v>
      </c>
      <c r="B1249" s="8" t="s">
        <v>192</v>
      </c>
      <c r="C1249" s="106" t="s">
        <v>128</v>
      </c>
      <c r="D1249" s="106" t="s">
        <v>129</v>
      </c>
      <c r="E1249" s="56" t="s">
        <v>336</v>
      </c>
      <c r="F1249" s="12" t="s">
        <v>5</v>
      </c>
      <c r="G1249" s="12" t="n">
        <v>4</v>
      </c>
      <c r="H1249" s="12" t="n">
        <v>6</v>
      </c>
      <c r="I1249" s="56" t="n">
        <v>4044.71</v>
      </c>
      <c r="J1249" s="56" t="n">
        <v>3028.01</v>
      </c>
      <c r="K1249" s="56" t="n">
        <v>1016.7</v>
      </c>
      <c r="L1249" s="55" t="n">
        <v>153</v>
      </c>
      <c r="M1249" s="15" t="n">
        <f aca="false" ca="false" dt2D="false" dtr="false" t="normal">SUM(N1249:S1249)</f>
        <v>12774569.3814</v>
      </c>
      <c r="N1249" s="15" t="n"/>
      <c r="O1249" s="15" t="n"/>
      <c r="P1249" s="15" t="n"/>
      <c r="Q1249" s="15" t="n">
        <v>771844.2492</v>
      </c>
      <c r="R1249" s="15" t="n"/>
      <c r="S1249" s="15" t="n">
        <f aca="false" ca="false" dt2D="false" dtr="false" t="normal">'Приложение 2'!E1249-'Приложение 1'!Q1249</f>
        <v>12002725.1322</v>
      </c>
      <c r="T1249" s="176" t="n"/>
      <c r="U1249" s="176" t="n"/>
      <c r="V1249" s="177" t="n">
        <v>12.36</v>
      </c>
      <c r="W1249" s="131" t="n">
        <v>9.89</v>
      </c>
      <c r="X1249" s="131" t="n">
        <v>8.24</v>
      </c>
      <c r="Y1249" s="131" t="n"/>
      <c r="Z1249" s="131" t="n"/>
      <c r="AA1249" s="178" t="n">
        <v>2027</v>
      </c>
      <c r="AB1249" s="4" t="n"/>
      <c r="AC1249" s="4" t="n"/>
    </row>
    <row customHeight="true" ht="15" outlineLevel="0" r="1250">
      <c r="A1250" s="8" t="n">
        <f aca="false" ca="false" dt2D="false" dtr="false" t="normal">A1249+1</f>
        <v>331</v>
      </c>
      <c r="B1250" s="8" t="s">
        <v>192</v>
      </c>
      <c r="C1250" s="106" t="s">
        <v>128</v>
      </c>
      <c r="D1250" s="8" t="s">
        <v>451</v>
      </c>
      <c r="E1250" s="56" t="s">
        <v>452</v>
      </c>
      <c r="F1250" s="12" t="s">
        <v>5</v>
      </c>
      <c r="G1250" s="12" t="n">
        <v>4</v>
      </c>
      <c r="H1250" s="12" t="n">
        <v>6</v>
      </c>
      <c r="I1250" s="56" t="n">
        <v>3902.1</v>
      </c>
      <c r="J1250" s="56" t="n">
        <v>3172.6</v>
      </c>
      <c r="K1250" s="56" t="n">
        <v>729.5</v>
      </c>
      <c r="L1250" s="55" t="n">
        <v>158</v>
      </c>
      <c r="M1250" s="15" t="n">
        <f aca="false" ca="false" dt2D="false" dtr="false" t="normal">SUM(N1250:S1250)</f>
        <v>6719299.137</v>
      </c>
      <c r="N1250" s="15" t="n"/>
      <c r="O1250" s="15" t="n"/>
      <c r="P1250" s="15" t="n"/>
      <c r="Q1250" s="15" t="n">
        <v>706324.092</v>
      </c>
      <c r="R1250" s="15" t="n"/>
      <c r="S1250" s="15" t="n">
        <f aca="false" ca="false" dt2D="false" dtr="false" t="normal">'Приложение 2'!E1250-'Приложение 1'!Q1250</f>
        <v>6012975.045</v>
      </c>
      <c r="T1250" s="176" t="n"/>
      <c r="U1250" s="176" t="n"/>
      <c r="V1250" s="177" t="n">
        <v>6.42</v>
      </c>
      <c r="W1250" s="131" t="n">
        <v>5.14</v>
      </c>
      <c r="X1250" s="131" t="n">
        <v>4.28</v>
      </c>
      <c r="Y1250" s="131" t="n"/>
      <c r="Z1250" s="131" t="n"/>
      <c r="AA1250" s="178" t="n">
        <v>2027</v>
      </c>
      <c r="AB1250" s="4" t="n"/>
      <c r="AC1250" s="4" t="n"/>
    </row>
    <row customHeight="true" ht="15" outlineLevel="0" r="1251">
      <c r="A1251" s="8" t="n">
        <f aca="false" ca="false" dt2D="false" dtr="false" t="normal">A1250+1</f>
        <v>332</v>
      </c>
      <c r="B1251" s="8" t="s">
        <v>192</v>
      </c>
      <c r="C1251" s="106" t="s">
        <v>128</v>
      </c>
      <c r="D1251" s="8" t="s">
        <v>921</v>
      </c>
      <c r="E1251" s="55" t="s">
        <v>274</v>
      </c>
      <c r="F1251" s="12" t="s">
        <v>5</v>
      </c>
      <c r="G1251" s="12" t="n">
        <v>4</v>
      </c>
      <c r="H1251" s="12" t="n">
        <v>6</v>
      </c>
      <c r="I1251" s="56" t="n">
        <v>3691.8</v>
      </c>
      <c r="J1251" s="56" t="n">
        <v>3283.1</v>
      </c>
      <c r="K1251" s="56" t="n">
        <v>408.7</v>
      </c>
      <c r="L1251" s="55" t="n">
        <v>166</v>
      </c>
      <c r="M1251" s="15" t="n">
        <f aca="false" ca="false" dt2D="false" dtr="false" t="normal">SUM(N1251:S1251)</f>
        <v>28962639.36</v>
      </c>
      <c r="N1251" s="15" t="n"/>
      <c r="O1251" s="15" t="n"/>
      <c r="P1251" s="15" t="n"/>
      <c r="Q1251" s="15" t="n"/>
      <c r="R1251" s="15" t="n"/>
      <c r="S1251" s="15" t="n">
        <v>28962639.36</v>
      </c>
      <c r="T1251" s="176" t="n"/>
      <c r="U1251" s="176" t="n"/>
      <c r="V1251" s="177" t="n">
        <v>32.69</v>
      </c>
      <c r="W1251" s="131" t="n">
        <v>26.15</v>
      </c>
      <c r="X1251" s="131" t="n">
        <v>21.79</v>
      </c>
      <c r="Y1251" s="131" t="n"/>
      <c r="Z1251" s="131" t="n"/>
      <c r="AA1251" s="178" t="n">
        <v>2025</v>
      </c>
      <c r="AB1251" s="4" t="n"/>
      <c r="AC1251" s="4" t="n"/>
    </row>
    <row customHeight="true" ht="15" outlineLevel="0" r="1252">
      <c r="A1252" s="8" t="n">
        <f aca="false" ca="false" dt2D="false" dtr="false" t="normal">A1251+1</f>
        <v>333</v>
      </c>
      <c r="B1252" s="8" t="s">
        <v>192</v>
      </c>
      <c r="C1252" s="106" t="s">
        <v>128</v>
      </c>
      <c r="D1252" s="8" t="s">
        <v>334</v>
      </c>
      <c r="E1252" s="55" t="s">
        <v>90</v>
      </c>
      <c r="F1252" s="12" t="s">
        <v>5</v>
      </c>
      <c r="G1252" s="12" t="n">
        <v>9</v>
      </c>
      <c r="H1252" s="12" t="n">
        <v>1</v>
      </c>
      <c r="I1252" s="56" t="n">
        <v>1882.91</v>
      </c>
      <c r="J1252" s="56" t="n">
        <v>1882.91</v>
      </c>
      <c r="K1252" s="56" t="n">
        <v>0</v>
      </c>
      <c r="L1252" s="55" t="n">
        <v>77</v>
      </c>
      <c r="M1252" s="15" t="n">
        <f aca="false" ca="false" dt2D="false" dtr="false" t="normal">SUM(N1252:S1252)</f>
        <v>21930019.12</v>
      </c>
      <c r="N1252" s="15" t="n"/>
      <c r="O1252" s="15" t="n"/>
      <c r="P1252" s="15" t="n"/>
      <c r="Q1252" s="15" t="n"/>
      <c r="R1252" s="15" t="n"/>
      <c r="S1252" s="15" t="n">
        <v>21930019.12</v>
      </c>
      <c r="T1252" s="176" t="n"/>
      <c r="U1252" s="176" t="n"/>
      <c r="V1252" s="177" t="n">
        <v>48.53</v>
      </c>
      <c r="W1252" s="131" t="n">
        <v>38.82</v>
      </c>
      <c r="X1252" s="131" t="n">
        <v>32.35</v>
      </c>
      <c r="Y1252" s="131" t="n"/>
      <c r="Z1252" s="131" t="n"/>
      <c r="AA1252" s="178" t="n">
        <v>2025</v>
      </c>
      <c r="AB1252" s="4" t="n"/>
      <c r="AC1252" s="4" t="n"/>
    </row>
    <row customHeight="true" ht="15" outlineLevel="0" r="1253">
      <c r="A1253" s="8" t="n">
        <f aca="false" ca="false" dt2D="false" dtr="false" t="normal">A1252+1</f>
        <v>334</v>
      </c>
      <c r="B1253" s="8" t="s">
        <v>192</v>
      </c>
      <c r="C1253" s="106" t="s">
        <v>128</v>
      </c>
      <c r="D1253" s="8" t="s">
        <v>923</v>
      </c>
      <c r="E1253" s="55" t="s">
        <v>90</v>
      </c>
      <c r="F1253" s="12" t="s">
        <v>5</v>
      </c>
      <c r="G1253" s="12" t="n">
        <v>9</v>
      </c>
      <c r="H1253" s="12" t="n">
        <v>1</v>
      </c>
      <c r="I1253" s="56" t="n">
        <v>1995.96</v>
      </c>
      <c r="J1253" s="56" t="n">
        <v>1951.96</v>
      </c>
      <c r="K1253" s="56" t="n">
        <v>44</v>
      </c>
      <c r="L1253" s="55" t="n">
        <v>70</v>
      </c>
      <c r="M1253" s="15" t="n">
        <f aca="false" ca="false" dt2D="false" dtr="false" t="normal">SUM(N1253:S1253)</f>
        <v>35196200.86</v>
      </c>
      <c r="N1253" s="15" t="n"/>
      <c r="O1253" s="15" t="n"/>
      <c r="P1253" s="15" t="n"/>
      <c r="Q1253" s="15" t="n"/>
      <c r="R1253" s="15" t="n"/>
      <c r="S1253" s="15" t="n">
        <v>35196200.86</v>
      </c>
      <c r="T1253" s="176" t="n"/>
      <c r="U1253" s="176" t="n"/>
      <c r="V1253" s="177" t="n">
        <v>73.47</v>
      </c>
      <c r="W1253" s="131" t="n">
        <v>58.78</v>
      </c>
      <c r="X1253" s="131" t="n">
        <v>48.98</v>
      </c>
      <c r="Y1253" s="131" t="n"/>
      <c r="Z1253" s="131" t="n"/>
      <c r="AA1253" s="178" t="n">
        <v>2025</v>
      </c>
      <c r="AB1253" s="4" t="n"/>
      <c r="AC1253" s="4" t="n"/>
    </row>
    <row customHeight="true" ht="15" outlineLevel="0" r="1254">
      <c r="A1254" s="8" t="n">
        <f aca="false" ca="false" dt2D="false" dtr="false" t="normal">A1253+1</f>
        <v>335</v>
      </c>
      <c r="B1254" s="8" t="s">
        <v>192</v>
      </c>
      <c r="C1254" s="106" t="s">
        <v>128</v>
      </c>
      <c r="D1254" s="8" t="s">
        <v>925</v>
      </c>
      <c r="E1254" s="55" t="s">
        <v>122</v>
      </c>
      <c r="F1254" s="12" t="s">
        <v>5</v>
      </c>
      <c r="G1254" s="12" t="n">
        <v>9</v>
      </c>
      <c r="H1254" s="12" t="n">
        <v>1</v>
      </c>
      <c r="I1254" s="56" t="n">
        <v>1988.05</v>
      </c>
      <c r="J1254" s="56" t="n">
        <v>1988.05</v>
      </c>
      <c r="K1254" s="56" t="n">
        <v>0</v>
      </c>
      <c r="L1254" s="55" t="n">
        <v>92</v>
      </c>
      <c r="M1254" s="15" t="n">
        <f aca="false" ca="false" dt2D="false" dtr="false" t="normal">SUM(N1254:S1254)</f>
        <v>32995968.03</v>
      </c>
      <c r="N1254" s="15" t="n"/>
      <c r="O1254" s="15" t="n"/>
      <c r="P1254" s="15" t="n"/>
      <c r="Q1254" s="15" t="n"/>
      <c r="R1254" s="15" t="n"/>
      <c r="S1254" s="15" t="n">
        <v>32995968.03</v>
      </c>
      <c r="T1254" s="176" t="n"/>
      <c r="U1254" s="176" t="n"/>
      <c r="V1254" s="177" t="n">
        <v>69.15</v>
      </c>
      <c r="W1254" s="131" t="n">
        <v>55.32</v>
      </c>
      <c r="X1254" s="131" t="n">
        <v>46.1</v>
      </c>
      <c r="Y1254" s="131" t="n"/>
      <c r="Z1254" s="131" t="n"/>
      <c r="AA1254" s="178" t="n">
        <v>2025</v>
      </c>
      <c r="AB1254" s="4" t="n"/>
      <c r="AC1254" s="4" t="n"/>
    </row>
    <row customHeight="true" ht="15" outlineLevel="0" r="1255">
      <c r="A1255" s="8" t="n">
        <f aca="false" ca="false" dt2D="false" dtr="false" t="normal">A1254+1</f>
        <v>336</v>
      </c>
      <c r="B1255" s="8" t="s">
        <v>192</v>
      </c>
      <c r="C1255" s="106" t="s">
        <v>128</v>
      </c>
      <c r="D1255" s="8" t="s">
        <v>132</v>
      </c>
      <c r="E1255" s="56" t="s">
        <v>64</v>
      </c>
      <c r="F1255" s="12" t="s">
        <v>5</v>
      </c>
      <c r="G1255" s="12" t="n">
        <v>9</v>
      </c>
      <c r="H1255" s="12" t="n">
        <v>1</v>
      </c>
      <c r="I1255" s="56" t="n">
        <v>1959.1</v>
      </c>
      <c r="J1255" s="56" t="n">
        <v>1959.1</v>
      </c>
      <c r="K1255" s="56" t="n">
        <v>0</v>
      </c>
      <c r="L1255" s="55" t="n">
        <v>80</v>
      </c>
      <c r="M1255" s="15" t="n">
        <f aca="false" ca="false" dt2D="false" dtr="false" t="normal">SUM(N1255:S1255)</f>
        <v>29182299.15181181</v>
      </c>
      <c r="N1255" s="15" t="n"/>
      <c r="O1255" s="15" t="n"/>
      <c r="P1255" s="15" t="n"/>
      <c r="Q1255" s="15" t="n"/>
      <c r="R1255" s="15" t="n"/>
      <c r="S1255" s="15" t="n">
        <f aca="false" ca="false" dt2D="false" dtr="false" t="normal">'Приложение 2'!E1255-'Приложение 1'!Q1255</f>
        <v>29182299.15181181</v>
      </c>
      <c r="T1255" s="176" t="n"/>
      <c r="U1255" s="176" t="n"/>
      <c r="V1255" s="177" t="n">
        <v>62.07</v>
      </c>
      <c r="W1255" s="131" t="n">
        <v>49.65</v>
      </c>
      <c r="X1255" s="131" t="n">
        <v>41.38</v>
      </c>
      <c r="Y1255" s="131" t="n"/>
      <c r="Z1255" s="131" t="n"/>
      <c r="AA1255" s="178" t="n">
        <v>2027</v>
      </c>
      <c r="AB1255" s="4" t="n"/>
      <c r="AC1255" s="4" t="n"/>
    </row>
    <row customHeight="true" ht="15" outlineLevel="0" r="1256">
      <c r="A1256" s="8" t="n">
        <f aca="false" ca="false" dt2D="false" dtr="false" t="normal">A1255+1</f>
        <v>337</v>
      </c>
      <c r="B1256" s="8" t="s">
        <v>192</v>
      </c>
      <c r="C1256" s="106" t="s">
        <v>128</v>
      </c>
      <c r="D1256" s="8" t="s">
        <v>338</v>
      </c>
      <c r="E1256" s="56" t="s">
        <v>250</v>
      </c>
      <c r="F1256" s="12" t="s">
        <v>5</v>
      </c>
      <c r="G1256" s="12" t="n">
        <v>4</v>
      </c>
      <c r="H1256" s="12" t="n">
        <v>4</v>
      </c>
      <c r="I1256" s="56" t="n">
        <v>2465.3</v>
      </c>
      <c r="J1256" s="56" t="n">
        <v>2238.1</v>
      </c>
      <c r="K1256" s="56" t="n">
        <v>227.2</v>
      </c>
      <c r="L1256" s="55" t="n">
        <v>104</v>
      </c>
      <c r="M1256" s="15" t="n">
        <f aca="false" ca="false" dt2D="false" dtr="false" t="normal">SUM(N1256:S1256)</f>
        <v>19150869.501000002</v>
      </c>
      <c r="N1256" s="15" t="n"/>
      <c r="O1256" s="15" t="n"/>
      <c r="P1256" s="15" t="n"/>
      <c r="Q1256" s="15" t="n">
        <v>410632.836</v>
      </c>
      <c r="R1256" s="15" t="n"/>
      <c r="S1256" s="15" t="n">
        <f aca="false" ca="false" dt2D="false" dtr="false" t="normal">'Приложение 2'!E1256-'Приложение 1'!Q1256</f>
        <v>18740236.665000003</v>
      </c>
      <c r="T1256" s="176" t="n"/>
      <c r="U1256" s="176" t="n"/>
      <c r="V1256" s="177" t="n">
        <v>31.67</v>
      </c>
      <c r="W1256" s="131" t="n">
        <v>25.34</v>
      </c>
      <c r="X1256" s="131" t="n">
        <v>21.12</v>
      </c>
      <c r="Y1256" s="131" t="n"/>
      <c r="Z1256" s="131" t="n"/>
      <c r="AA1256" s="178" t="n">
        <v>2026</v>
      </c>
      <c r="AB1256" s="4" t="n"/>
      <c r="AC1256" s="4" t="n"/>
    </row>
    <row customHeight="true" ht="15" outlineLevel="0" r="1257">
      <c r="A1257" s="8" t="n">
        <f aca="false" ca="false" dt2D="false" dtr="false" t="normal">A1256+1</f>
        <v>338</v>
      </c>
      <c r="B1257" s="8" t="n">
        <f aca="false" ca="false" dt2D="false" dtr="false" t="normal">B1236+1</f>
        <v>60</v>
      </c>
      <c r="C1257" s="106" t="s">
        <v>128</v>
      </c>
      <c r="D1257" s="8" t="s">
        <v>515</v>
      </c>
      <c r="E1257" s="56" t="s">
        <v>336</v>
      </c>
      <c r="F1257" s="12" t="s">
        <v>5</v>
      </c>
      <c r="G1257" s="12" t="n">
        <v>3</v>
      </c>
      <c r="H1257" s="12" t="n">
        <v>3</v>
      </c>
      <c r="I1257" s="56" t="n">
        <v>1718.5</v>
      </c>
      <c r="J1257" s="56" t="n">
        <v>1262.7</v>
      </c>
      <c r="K1257" s="56" t="n">
        <v>455.8</v>
      </c>
      <c r="L1257" s="55" t="n">
        <v>37</v>
      </c>
      <c r="M1257" s="15" t="n">
        <f aca="false" ca="false" dt2D="false" dtr="false" t="normal">SUM(N1257:S1257)</f>
        <v>37860133.2008033</v>
      </c>
      <c r="N1257" s="15" t="n"/>
      <c r="O1257" s="15" t="n"/>
      <c r="P1257" s="15" t="n"/>
      <c r="Q1257" s="15" t="n">
        <v>2103066.43</v>
      </c>
      <c r="R1257" s="15" t="n"/>
      <c r="S1257" s="15" t="n">
        <f aca="false" ca="false" dt2D="false" dtr="false" t="normal">'Приложение 2'!E1257-'Приложение 1'!Q1257</f>
        <v>35757066.7708033</v>
      </c>
      <c r="T1257" s="176" t="n"/>
      <c r="U1257" s="176" t="n"/>
      <c r="V1257" s="177" t="n">
        <v>86.7</v>
      </c>
      <c r="W1257" s="131" t="n">
        <v>69.36</v>
      </c>
      <c r="X1257" s="131" t="n">
        <v>57.8</v>
      </c>
      <c r="Y1257" s="131" t="n"/>
      <c r="Z1257" s="131" t="n"/>
      <c r="AA1257" s="178" t="n">
        <v>2027</v>
      </c>
      <c r="AB1257" s="4" t="n"/>
      <c r="AC1257" s="4" t="n"/>
    </row>
    <row customHeight="true" ht="15" outlineLevel="0" r="1258">
      <c r="A1258" s="8" t="n">
        <f aca="false" ca="false" dt2D="false" dtr="false" t="normal">A1257+1</f>
        <v>339</v>
      </c>
      <c r="B1258" s="8" t="s">
        <v>192</v>
      </c>
      <c r="C1258" s="106" t="s">
        <v>128</v>
      </c>
      <c r="D1258" s="8" t="s">
        <v>516</v>
      </c>
      <c r="E1258" s="56" t="s">
        <v>250</v>
      </c>
      <c r="F1258" s="12" t="s">
        <v>5</v>
      </c>
      <c r="G1258" s="12" t="n">
        <v>4</v>
      </c>
      <c r="H1258" s="12" t="n">
        <v>2</v>
      </c>
      <c r="I1258" s="56" t="n">
        <v>1250.5</v>
      </c>
      <c r="J1258" s="56" t="n">
        <v>1132</v>
      </c>
      <c r="K1258" s="56" t="n">
        <v>118.5</v>
      </c>
      <c r="L1258" s="55" t="n">
        <v>46</v>
      </c>
      <c r="M1258" s="15" t="n">
        <f aca="false" ca="false" dt2D="false" dtr="false" t="normal">SUM(N1258:S1258)</f>
        <v>15684677.945</v>
      </c>
      <c r="N1258" s="15" t="n"/>
      <c r="O1258" s="15" t="n"/>
      <c r="P1258" s="15" t="n"/>
      <c r="Q1258" s="15" t="n">
        <v>208785.66</v>
      </c>
      <c r="R1258" s="15" t="n"/>
      <c r="S1258" s="15" t="n">
        <f aca="false" ca="false" dt2D="false" dtr="false" t="normal">'Приложение 2'!E1258-'Приложение 1'!Q1258</f>
        <v>15475892.285</v>
      </c>
      <c r="T1258" s="176" t="n"/>
      <c r="U1258" s="176" t="n"/>
      <c r="V1258" s="177" t="n">
        <v>51.57</v>
      </c>
      <c r="W1258" s="131" t="n">
        <v>41.25</v>
      </c>
      <c r="X1258" s="131" t="n">
        <v>34.38</v>
      </c>
      <c r="Y1258" s="131" t="n"/>
      <c r="Z1258" s="131" t="n"/>
      <c r="AA1258" s="178" t="n">
        <v>2026</v>
      </c>
      <c r="AB1258" s="4" t="n"/>
      <c r="AC1258" s="4" t="n"/>
    </row>
    <row customHeight="true" ht="15" outlineLevel="0" r="1259">
      <c r="A1259" s="8" t="n">
        <f aca="false" ca="false" dt2D="false" dtr="false" t="normal">A1258+1</f>
        <v>340</v>
      </c>
      <c r="B1259" s="8" t="s">
        <v>192</v>
      </c>
      <c r="C1259" s="106" t="s">
        <v>128</v>
      </c>
      <c r="D1259" s="8" t="s">
        <v>929</v>
      </c>
      <c r="E1259" s="56" t="s">
        <v>250</v>
      </c>
      <c r="F1259" s="12" t="s">
        <v>5</v>
      </c>
      <c r="G1259" s="12" t="n">
        <v>4</v>
      </c>
      <c r="H1259" s="12" t="n">
        <v>2</v>
      </c>
      <c r="I1259" s="56" t="n">
        <v>1261.9</v>
      </c>
      <c r="J1259" s="56" t="n">
        <v>1220.6</v>
      </c>
      <c r="K1259" s="56" t="n">
        <v>41.3000000000002</v>
      </c>
      <c r="L1259" s="55" t="n">
        <v>46</v>
      </c>
      <c r="M1259" s="15" t="n">
        <f aca="false" ca="false" dt2D="false" dtr="false" t="normal">SUM(N1259:S1259)</f>
        <v>10790002.14</v>
      </c>
      <c r="N1259" s="15" t="n"/>
      <c r="O1259" s="15" t="n"/>
      <c r="P1259" s="15" t="n"/>
      <c r="Q1259" s="15" t="n">
        <v>198759.108</v>
      </c>
      <c r="R1259" s="15" t="n"/>
      <c r="S1259" s="15" t="n">
        <f aca="false" ca="false" dt2D="false" dtr="false" t="normal">'Приложение 2'!E1259-'Приложение 1'!Q1259</f>
        <v>10591243.032000002</v>
      </c>
      <c r="T1259" s="176" t="n"/>
      <c r="U1259" s="176" t="n"/>
      <c r="V1259" s="177" t="n">
        <v>34.97</v>
      </c>
      <c r="W1259" s="131" t="n">
        <v>27.98</v>
      </c>
      <c r="X1259" s="131" t="n">
        <v>23.31</v>
      </c>
      <c r="Y1259" s="131" t="n"/>
      <c r="Z1259" s="131" t="n"/>
      <c r="AA1259" s="178" t="n">
        <v>2026</v>
      </c>
      <c r="AB1259" s="4" t="n"/>
      <c r="AC1259" s="4" t="n"/>
    </row>
    <row customHeight="true" ht="15" outlineLevel="0" r="1260">
      <c r="A1260" s="8" t="n">
        <f aca="false" ca="false" dt2D="false" dtr="false" t="normal">A1259+1</f>
        <v>341</v>
      </c>
      <c r="B1260" s="8" t="s">
        <v>192</v>
      </c>
      <c r="C1260" s="106" t="s">
        <v>128</v>
      </c>
      <c r="D1260" s="8" t="s">
        <v>462</v>
      </c>
      <c r="E1260" s="56" t="s">
        <v>336</v>
      </c>
      <c r="F1260" s="12" t="s">
        <v>5</v>
      </c>
      <c r="G1260" s="12" t="n">
        <v>3</v>
      </c>
      <c r="H1260" s="12" t="n">
        <v>3</v>
      </c>
      <c r="I1260" s="56" t="n">
        <v>1538.3</v>
      </c>
      <c r="J1260" s="56" t="n">
        <v>1287.6</v>
      </c>
      <c r="K1260" s="56" t="n">
        <v>250.7</v>
      </c>
      <c r="L1260" s="55" t="n">
        <v>74</v>
      </c>
      <c r="M1260" s="15" t="n">
        <f aca="false" ca="false" dt2D="false" dtr="false" t="normal">SUM(N1260:S1260)</f>
        <v>60793456.55123454</v>
      </c>
      <c r="N1260" s="15" t="n"/>
      <c r="O1260" s="15" t="n"/>
      <c r="P1260" s="15" t="n"/>
      <c r="Q1260" s="15" t="n">
        <v>272828.196</v>
      </c>
      <c r="R1260" s="15" t="n"/>
      <c r="S1260" s="15" t="n">
        <f aca="false" ca="false" dt2D="false" dtr="false" t="normal">'Приложение 2'!E1260-'Приложение 1'!Q1260</f>
        <v>60520628.35523454</v>
      </c>
      <c r="T1260" s="176" t="n"/>
      <c r="U1260" s="176" t="n"/>
      <c r="V1260" s="177" t="n">
        <v>163.93</v>
      </c>
      <c r="W1260" s="131" t="n">
        <v>131.14</v>
      </c>
      <c r="X1260" s="131" t="n">
        <v>109.28</v>
      </c>
      <c r="Y1260" s="131" t="n"/>
      <c r="Z1260" s="131" t="n"/>
      <c r="AA1260" s="178" t="n">
        <v>2027</v>
      </c>
      <c r="AB1260" s="4" t="n"/>
      <c r="AC1260" s="4" t="n"/>
    </row>
    <row customHeight="true" ht="16.5" outlineLevel="0" r="1261">
      <c r="A1261" s="8" t="n">
        <f aca="false" ca="false" dt2D="false" dtr="false" t="normal">A1260+1</f>
        <v>342</v>
      </c>
      <c r="B1261" s="8" t="s">
        <v>192</v>
      </c>
      <c r="C1261" s="106" t="s">
        <v>128</v>
      </c>
      <c r="D1261" s="8" t="s">
        <v>133</v>
      </c>
      <c r="E1261" s="56" t="s">
        <v>283</v>
      </c>
      <c r="F1261" s="12" t="s">
        <v>5</v>
      </c>
      <c r="G1261" s="12" t="n">
        <v>4</v>
      </c>
      <c r="H1261" s="12" t="n">
        <v>2</v>
      </c>
      <c r="I1261" s="56" t="n">
        <v>1240.7</v>
      </c>
      <c r="J1261" s="56" t="n">
        <v>1089.9</v>
      </c>
      <c r="K1261" s="56" t="n">
        <v>150.8</v>
      </c>
      <c r="L1261" s="55" t="n">
        <v>48</v>
      </c>
      <c r="M1261" s="15" t="n">
        <f aca="false" ca="false" dt2D="false" dtr="false" t="normal">SUM(N1261:S1261)</f>
        <v>20246697.939</v>
      </c>
      <c r="N1261" s="15" t="n"/>
      <c r="O1261" s="15" t="n"/>
      <c r="P1261" s="15" t="n"/>
      <c r="Q1261" s="15" t="n">
        <v>212213.484</v>
      </c>
      <c r="R1261" s="15" t="n"/>
      <c r="S1261" s="15" t="n">
        <f aca="false" ca="false" dt2D="false" dtr="false" t="normal">'Приложение 2'!E1261-'Приложение 1'!Q1261</f>
        <v>20034484.455</v>
      </c>
      <c r="T1261" s="176" t="n"/>
      <c r="U1261" s="176" t="n"/>
      <c r="V1261" s="177" t="n">
        <v>67.28</v>
      </c>
      <c r="W1261" s="131" t="n">
        <v>53.83</v>
      </c>
      <c r="X1261" s="131" t="n">
        <v>44.85</v>
      </c>
      <c r="Y1261" s="131" t="n"/>
      <c r="Z1261" s="131" t="n"/>
      <c r="AA1261" s="178" t="n">
        <v>2026</v>
      </c>
      <c r="AB1261" s="4" t="n"/>
      <c r="AC1261" s="4" t="n"/>
    </row>
    <row customHeight="true" ht="15" outlineLevel="0" r="1262">
      <c r="A1262" s="8" t="n">
        <f aca="false" ca="false" dt2D="false" dtr="false" t="normal">A1261+1</f>
        <v>343</v>
      </c>
      <c r="B1262" s="8" t="s">
        <v>192</v>
      </c>
      <c r="C1262" s="106" t="s">
        <v>128</v>
      </c>
      <c r="D1262" s="8" t="s">
        <v>135</v>
      </c>
      <c r="E1262" s="56" t="s">
        <v>274</v>
      </c>
      <c r="F1262" s="12" t="s">
        <v>5</v>
      </c>
      <c r="G1262" s="12" t="n">
        <v>4</v>
      </c>
      <c r="H1262" s="12" t="n">
        <v>2</v>
      </c>
      <c r="I1262" s="56" t="n">
        <v>1419.91</v>
      </c>
      <c r="J1262" s="56" t="n">
        <v>1089.91</v>
      </c>
      <c r="K1262" s="56" t="n">
        <v>330</v>
      </c>
      <c r="L1262" s="55" t="n">
        <v>53</v>
      </c>
      <c r="M1262" s="15" t="n">
        <f aca="false" ca="false" dt2D="false" dtr="false" t="normal">SUM(N1262:S1262)</f>
        <v>23796711.8621</v>
      </c>
      <c r="N1262" s="15" t="n"/>
      <c r="O1262" s="15" t="n"/>
      <c r="P1262" s="15" t="n"/>
      <c r="Q1262" s="15" t="n">
        <v>266856.6732</v>
      </c>
      <c r="R1262" s="15" t="n"/>
      <c r="S1262" s="15" t="n">
        <f aca="false" ca="false" dt2D="false" dtr="false" t="normal">'Приложение 2'!E1262-'Приложение 1'!Q1262</f>
        <v>23529855.1889</v>
      </c>
      <c r="T1262" s="176" t="n"/>
      <c r="U1262" s="176" t="n"/>
      <c r="V1262" s="177" t="n">
        <v>69.05</v>
      </c>
      <c r="W1262" s="131" t="n">
        <v>55.24</v>
      </c>
      <c r="X1262" s="131" t="n">
        <v>46.03</v>
      </c>
      <c r="Y1262" s="131" t="n"/>
      <c r="Z1262" s="131" t="n"/>
      <c r="AA1262" s="178" t="n">
        <v>2026</v>
      </c>
      <c r="AB1262" s="4" t="n"/>
      <c r="AC1262" s="4" t="n"/>
    </row>
    <row customHeight="true" ht="15" outlineLevel="0" r="1263">
      <c r="A1263" s="8" t="n">
        <f aca="false" ca="false" dt2D="false" dtr="false" t="normal">A1262+1</f>
        <v>344</v>
      </c>
      <c r="B1263" s="8" t="s">
        <v>192</v>
      </c>
      <c r="C1263" s="106" t="s">
        <v>128</v>
      </c>
      <c r="D1263" s="8" t="s">
        <v>519</v>
      </c>
      <c r="E1263" s="56" t="s">
        <v>283</v>
      </c>
      <c r="F1263" s="12" t="s">
        <v>5</v>
      </c>
      <c r="G1263" s="12" t="n">
        <v>4</v>
      </c>
      <c r="H1263" s="12" t="n">
        <v>2</v>
      </c>
      <c r="I1263" s="56" t="n">
        <v>1257.1</v>
      </c>
      <c r="J1263" s="56" t="n">
        <v>1257.1</v>
      </c>
      <c r="K1263" s="56" t="n">
        <v>0</v>
      </c>
      <c r="L1263" s="55" t="n">
        <v>53</v>
      </c>
      <c r="M1263" s="15" t="n">
        <f aca="false" ca="false" dt2D="false" dtr="false" t="normal">SUM(N1263:S1263)</f>
        <v>15638242.337000001</v>
      </c>
      <c r="N1263" s="15" t="n"/>
      <c r="O1263" s="15" t="n"/>
      <c r="P1263" s="15" t="n"/>
      <c r="Q1263" s="15" t="n">
        <v>191732.892</v>
      </c>
      <c r="R1263" s="15" t="n"/>
      <c r="S1263" s="15" t="n">
        <f aca="false" ca="false" dt2D="false" dtr="false" t="normal">'Приложение 2'!E1263-'Приложение 1'!Q1263</f>
        <v>15446509.445</v>
      </c>
      <c r="T1263" s="176" t="n"/>
      <c r="U1263" s="176" t="n"/>
      <c r="V1263" s="177" t="n">
        <v>51.2</v>
      </c>
      <c r="W1263" s="131" t="n">
        <v>40.96</v>
      </c>
      <c r="X1263" s="131" t="n">
        <v>34.13</v>
      </c>
      <c r="Y1263" s="131" t="n"/>
      <c r="Z1263" s="131" t="n"/>
      <c r="AA1263" s="178" t="n">
        <v>2026</v>
      </c>
      <c r="AB1263" s="4" t="n"/>
      <c r="AC1263" s="4" t="n"/>
    </row>
    <row customHeight="true" ht="15" outlineLevel="0" r="1264">
      <c r="A1264" s="8" t="n">
        <f aca="false" ca="false" dt2D="false" dtr="false" t="normal">A1263+1</f>
        <v>345</v>
      </c>
      <c r="B1264" s="8" t="s">
        <v>192</v>
      </c>
      <c r="C1264" s="106" t="s">
        <v>128</v>
      </c>
      <c r="D1264" s="8" t="s">
        <v>341</v>
      </c>
      <c r="E1264" s="56" t="s">
        <v>349</v>
      </c>
      <c r="F1264" s="12" t="s">
        <v>5</v>
      </c>
      <c r="G1264" s="12" t="n">
        <v>4</v>
      </c>
      <c r="H1264" s="12" t="n">
        <v>2</v>
      </c>
      <c r="I1264" s="56" t="n">
        <v>1322.8</v>
      </c>
      <c r="J1264" s="56" t="n">
        <v>1280.1</v>
      </c>
      <c r="K1264" s="56" t="n">
        <v>42.7</v>
      </c>
      <c r="L1264" s="55" t="n">
        <v>67</v>
      </c>
      <c r="M1264" s="15" t="n">
        <f aca="false" ca="false" dt2D="false" dtr="false" t="normal">SUM(N1264:S1264)</f>
        <v>23880640.68</v>
      </c>
      <c r="N1264" s="15" t="n"/>
      <c r="O1264" s="15" t="n"/>
      <c r="P1264" s="15" t="n"/>
      <c r="Q1264" s="15" t="n"/>
      <c r="R1264" s="15" t="n"/>
      <c r="S1264" s="15" t="n">
        <f aca="false" ca="false" dt2D="false" dtr="false" t="normal">'Приложение 2'!E1264-'Приложение 1'!Q1264</f>
        <v>23880640.68</v>
      </c>
      <c r="T1264" s="176" t="n"/>
      <c r="U1264" s="176" t="n"/>
      <c r="V1264" s="177" t="n">
        <v>75.22</v>
      </c>
      <c r="W1264" s="131" t="n">
        <v>60.18</v>
      </c>
      <c r="X1264" s="131" t="n">
        <v>50.15</v>
      </c>
      <c r="Y1264" s="131" t="n"/>
      <c r="Z1264" s="131" t="n"/>
      <c r="AA1264" s="178" t="n">
        <v>2026</v>
      </c>
      <c r="AB1264" s="4" t="n"/>
      <c r="AC1264" s="4" t="n"/>
    </row>
    <row customHeight="true" ht="15" outlineLevel="0" r="1265">
      <c r="A1265" s="8" t="n">
        <f aca="false" ca="false" dt2D="false" dtr="false" t="normal">A1264+1</f>
        <v>346</v>
      </c>
      <c r="B1265" s="8" t="s">
        <v>192</v>
      </c>
      <c r="C1265" s="106" t="s">
        <v>128</v>
      </c>
      <c r="D1265" s="8" t="s">
        <v>343</v>
      </c>
      <c r="E1265" s="56" t="s">
        <v>349</v>
      </c>
      <c r="F1265" s="12" t="s">
        <v>5</v>
      </c>
      <c r="G1265" s="12" t="n">
        <v>4</v>
      </c>
      <c r="H1265" s="12" t="n">
        <v>1</v>
      </c>
      <c r="I1265" s="56" t="n">
        <v>2062.8</v>
      </c>
      <c r="J1265" s="56" t="n">
        <v>1634.9</v>
      </c>
      <c r="K1265" s="56" t="n">
        <v>427.9</v>
      </c>
      <c r="L1265" s="55" t="n">
        <v>68</v>
      </c>
      <c r="M1265" s="15" t="n">
        <f aca="false" ca="false" dt2D="false" dtr="false" t="normal">SUM(N1265:S1265)</f>
        <v>27147335.004</v>
      </c>
      <c r="N1265" s="15" t="n"/>
      <c r="O1265" s="15" t="n"/>
      <c r="P1265" s="15" t="n"/>
      <c r="Q1265" s="15" t="n">
        <v>379830.216</v>
      </c>
      <c r="R1265" s="15" t="n"/>
      <c r="S1265" s="15" t="n">
        <f aca="false" ca="false" dt2D="false" dtr="false" t="normal">'Приложение 2'!E1265-'Приложение 1'!Q1265</f>
        <v>26767504.788000003</v>
      </c>
      <c r="T1265" s="176" t="n"/>
      <c r="U1265" s="176" t="n"/>
      <c r="V1265" s="177" t="n">
        <v>54.07</v>
      </c>
      <c r="W1265" s="131" t="n">
        <v>43.25</v>
      </c>
      <c r="X1265" s="131" t="n">
        <v>36.05</v>
      </c>
      <c r="Y1265" s="131" t="n"/>
      <c r="Z1265" s="131" t="n"/>
      <c r="AA1265" s="178" t="n">
        <v>2027</v>
      </c>
      <c r="AB1265" s="4" t="n"/>
      <c r="AC1265" s="4" t="n"/>
    </row>
    <row customHeight="true" ht="15" outlineLevel="0" r="1266">
      <c r="A1266" s="8" t="n">
        <f aca="false" ca="false" dt2D="false" dtr="false" t="normal">A1265+1</f>
        <v>347</v>
      </c>
      <c r="B1266" s="8" t="s">
        <v>192</v>
      </c>
      <c r="C1266" s="106" t="s">
        <v>128</v>
      </c>
      <c r="D1266" s="8" t="s">
        <v>345</v>
      </c>
      <c r="E1266" s="56" t="s">
        <v>228</v>
      </c>
      <c r="F1266" s="12" t="s">
        <v>5</v>
      </c>
      <c r="G1266" s="12" t="n">
        <v>4</v>
      </c>
      <c r="H1266" s="12" t="n">
        <v>2</v>
      </c>
      <c r="I1266" s="56" t="n">
        <v>1288.25</v>
      </c>
      <c r="J1266" s="56" t="n">
        <v>1288.25</v>
      </c>
      <c r="K1266" s="56" t="n">
        <v>0</v>
      </c>
      <c r="L1266" s="55" t="n">
        <v>53</v>
      </c>
      <c r="M1266" s="15" t="n">
        <f aca="false" ca="false" dt2D="false" dtr="false" t="normal">SUM(N1266:S1266)</f>
        <v>23256906.075</v>
      </c>
      <c r="N1266" s="15" t="n"/>
      <c r="O1266" s="15" t="n"/>
      <c r="P1266" s="15" t="n"/>
      <c r="Q1266" s="15" t="n">
        <v>196483.89</v>
      </c>
      <c r="R1266" s="15" t="n"/>
      <c r="S1266" s="15" t="n">
        <f aca="false" ca="false" dt2D="false" dtr="false" t="normal">'Приложение 2'!E1266-'Приложение 1'!Q1266</f>
        <v>23060422.185</v>
      </c>
      <c r="T1266" s="176" t="n"/>
      <c r="U1266" s="176" t="n"/>
      <c r="V1266" s="177" t="n">
        <v>74.59</v>
      </c>
      <c r="W1266" s="131" t="n">
        <v>59.67</v>
      </c>
      <c r="X1266" s="131" t="n">
        <v>49.72</v>
      </c>
      <c r="Y1266" s="131" t="n"/>
      <c r="Z1266" s="131" t="n"/>
      <c r="AA1266" s="178" t="n">
        <v>2026</v>
      </c>
      <c r="AB1266" s="4" t="n"/>
      <c r="AC1266" s="4" t="n"/>
    </row>
    <row customHeight="true" ht="15" outlineLevel="0" r="1267">
      <c r="A1267" s="8" t="n">
        <f aca="false" ca="false" dt2D="false" dtr="false" t="normal">A1266+1</f>
        <v>348</v>
      </c>
      <c r="B1267" s="8" t="s">
        <v>192</v>
      </c>
      <c r="C1267" s="106" t="s">
        <v>128</v>
      </c>
      <c r="D1267" s="8" t="s">
        <v>137</v>
      </c>
      <c r="E1267" s="56" t="s">
        <v>228</v>
      </c>
      <c r="F1267" s="12" t="s">
        <v>5</v>
      </c>
      <c r="G1267" s="12" t="n">
        <v>4</v>
      </c>
      <c r="H1267" s="12" t="n">
        <v>2</v>
      </c>
      <c r="I1267" s="56" t="n">
        <v>1284</v>
      </c>
      <c r="J1267" s="56" t="n">
        <v>1284</v>
      </c>
      <c r="K1267" s="56" t="n">
        <v>0</v>
      </c>
      <c r="L1267" s="55" t="n">
        <v>70</v>
      </c>
      <c r="M1267" s="15" t="n">
        <f aca="false" ca="false" dt2D="false" dtr="false" t="normal">SUM(N1267:S1267)</f>
        <v>12201210.000000002</v>
      </c>
      <c r="N1267" s="15" t="n"/>
      <c r="O1267" s="15" t="n"/>
      <c r="P1267" s="15" t="n"/>
      <c r="Q1267" s="15" t="n">
        <v>195835.68</v>
      </c>
      <c r="R1267" s="15" t="n"/>
      <c r="S1267" s="15" t="n">
        <f aca="false" ca="false" dt2D="false" dtr="false" t="normal">'Приложение 2'!E1267-'Приложение 1'!Q1267</f>
        <v>12005374.320000002</v>
      </c>
      <c r="T1267" s="176" t="n"/>
      <c r="U1267" s="176" t="n"/>
      <c r="V1267" s="177" t="n">
        <v>38.96</v>
      </c>
      <c r="W1267" s="131" t="n">
        <v>31.17</v>
      </c>
      <c r="X1267" s="131" t="n">
        <v>25.97</v>
      </c>
      <c r="Y1267" s="131" t="n"/>
      <c r="Z1267" s="131" t="n"/>
      <c r="AA1267" s="178" t="n">
        <v>2026</v>
      </c>
      <c r="AB1267" s="4" t="n"/>
      <c r="AC1267" s="4" t="n"/>
    </row>
    <row customHeight="true" ht="15" outlineLevel="0" r="1268">
      <c r="A1268" s="8" t="n">
        <f aca="false" ca="false" dt2D="false" dtr="false" t="normal">A1267+1</f>
        <v>349</v>
      </c>
      <c r="B1268" s="8" t="s">
        <v>192</v>
      </c>
      <c r="C1268" s="106" t="s">
        <v>128</v>
      </c>
      <c r="D1268" s="8" t="s">
        <v>520</v>
      </c>
      <c r="E1268" s="56" t="s">
        <v>228</v>
      </c>
      <c r="F1268" s="12" t="s">
        <v>5</v>
      </c>
      <c r="G1268" s="12" t="n">
        <v>4</v>
      </c>
      <c r="H1268" s="12" t="n">
        <v>2</v>
      </c>
      <c r="I1268" s="56" t="n">
        <v>1279.2</v>
      </c>
      <c r="J1268" s="56" t="n">
        <v>1279.2</v>
      </c>
      <c r="K1268" s="56" t="n">
        <v>0</v>
      </c>
      <c r="L1268" s="55" t="n">
        <v>66</v>
      </c>
      <c r="M1268" s="15" t="n">
        <f aca="false" ca="false" dt2D="false" dtr="false" t="normal">SUM(N1268:S1268)</f>
        <v>21089307.520000003</v>
      </c>
      <c r="N1268" s="15" t="n"/>
      <c r="O1268" s="15" t="n"/>
      <c r="P1268" s="15" t="n"/>
      <c r="Q1268" s="15" t="n">
        <v>195103.584</v>
      </c>
      <c r="R1268" s="15" t="n"/>
      <c r="S1268" s="15" t="n">
        <f aca="false" ca="false" dt2D="false" dtr="false" t="normal">'Приложение 2'!E1268-'Приложение 1'!Q1268</f>
        <v>20894203.936000004</v>
      </c>
      <c r="T1268" s="176" t="n"/>
      <c r="U1268" s="176" t="n"/>
      <c r="V1268" s="177" t="n">
        <v>68.06</v>
      </c>
      <c r="W1268" s="131" t="n">
        <v>54.45</v>
      </c>
      <c r="X1268" s="131" t="n">
        <v>45.37</v>
      </c>
      <c r="Y1268" s="131" t="n"/>
      <c r="Z1268" s="131" t="n"/>
      <c r="AA1268" s="178" t="n">
        <v>2026</v>
      </c>
      <c r="AB1268" s="4" t="n"/>
      <c r="AC1268" s="4" t="n"/>
    </row>
    <row customHeight="true" ht="15" outlineLevel="0" r="1269">
      <c r="A1269" s="8" t="n">
        <f aca="false" ca="false" dt2D="false" dtr="false" t="normal">A1268+1</f>
        <v>350</v>
      </c>
      <c r="B1269" s="8" t="s">
        <v>192</v>
      </c>
      <c r="C1269" s="106" t="s">
        <v>128</v>
      </c>
      <c r="D1269" s="8" t="s">
        <v>138</v>
      </c>
      <c r="E1269" s="56" t="s">
        <v>228</v>
      </c>
      <c r="F1269" s="12" t="s">
        <v>5</v>
      </c>
      <c r="G1269" s="12" t="n">
        <v>4</v>
      </c>
      <c r="H1269" s="12" t="n">
        <v>2</v>
      </c>
      <c r="I1269" s="56" t="n">
        <v>1360</v>
      </c>
      <c r="J1269" s="56" t="n">
        <v>1360</v>
      </c>
      <c r="K1269" s="56" t="n">
        <v>0</v>
      </c>
      <c r="L1269" s="55" t="n">
        <v>56</v>
      </c>
      <c r="M1269" s="15" t="n">
        <f aca="false" ca="false" dt2D="false" dtr="false" t="normal">SUM(N1269:S1269)</f>
        <v>12923400</v>
      </c>
      <c r="N1269" s="15" t="n"/>
      <c r="O1269" s="15" t="n"/>
      <c r="P1269" s="15" t="n"/>
      <c r="Q1269" s="15" t="n"/>
      <c r="R1269" s="15" t="n"/>
      <c r="S1269" s="15" t="n">
        <f aca="false" ca="false" dt2D="false" dtr="false" t="normal">'Приложение 2'!E1269-'Приложение 1'!Q1269</f>
        <v>12923400</v>
      </c>
      <c r="T1269" s="176" t="n"/>
      <c r="U1269" s="176" t="n"/>
      <c r="V1269" s="177" t="n">
        <v>39.59</v>
      </c>
      <c r="W1269" s="131" t="n">
        <v>31.68</v>
      </c>
      <c r="X1269" s="131" t="n">
        <v>26.4</v>
      </c>
      <c r="Y1269" s="131" t="n"/>
      <c r="Z1269" s="131" t="n"/>
      <c r="AA1269" s="178" t="n">
        <v>2026</v>
      </c>
      <c r="AB1269" s="4" t="n"/>
      <c r="AC1269" s="4" t="n"/>
    </row>
    <row customHeight="true" ht="15" outlineLevel="0" r="1270">
      <c r="A1270" s="8" t="n">
        <f aca="false" ca="false" dt2D="false" dtr="false" t="normal">A1269+1</f>
        <v>351</v>
      </c>
      <c r="B1270" s="8" t="s">
        <v>192</v>
      </c>
      <c r="C1270" s="106" t="s">
        <v>128</v>
      </c>
      <c r="D1270" s="8" t="s">
        <v>935</v>
      </c>
      <c r="E1270" s="56" t="s">
        <v>228</v>
      </c>
      <c r="F1270" s="12" t="s">
        <v>5</v>
      </c>
      <c r="G1270" s="12" t="n">
        <v>4</v>
      </c>
      <c r="H1270" s="12" t="n">
        <v>3</v>
      </c>
      <c r="I1270" s="56" t="n">
        <v>2035.1</v>
      </c>
      <c r="J1270" s="56" t="n">
        <v>1988.4</v>
      </c>
      <c r="K1270" s="56" t="n">
        <v>46.6999999999998</v>
      </c>
      <c r="L1270" s="55" t="n">
        <v>101</v>
      </c>
      <c r="M1270" s="15" t="n">
        <f aca="false" ca="false" dt2D="false" dtr="false" t="normal">SUM(N1270:S1270)</f>
        <v>19338537.75</v>
      </c>
      <c r="N1270" s="15" t="n"/>
      <c r="O1270" s="15" t="n"/>
      <c r="P1270" s="15" t="n"/>
      <c r="Q1270" s="15" t="n"/>
      <c r="R1270" s="15" t="n"/>
      <c r="S1270" s="15" t="n">
        <f aca="false" ca="false" dt2D="false" dtr="false" t="normal">'Приложение 2'!E1270-'Приложение 1'!Q1270</f>
        <v>19338537.75</v>
      </c>
      <c r="T1270" s="176" t="n"/>
      <c r="U1270" s="176" t="n"/>
      <c r="V1270" s="177" t="n">
        <v>39.59</v>
      </c>
      <c r="W1270" s="131" t="n">
        <v>31.68</v>
      </c>
      <c r="X1270" s="131" t="n">
        <v>26.4</v>
      </c>
      <c r="Y1270" s="131" t="n"/>
      <c r="Z1270" s="131" t="n"/>
      <c r="AA1270" s="178" t="n">
        <v>2026</v>
      </c>
      <c r="AB1270" s="4" t="n"/>
      <c r="AC1270" s="4" t="n"/>
    </row>
    <row customHeight="true" ht="15" outlineLevel="0" r="1271">
      <c r="A1271" s="8" t="n">
        <f aca="false" ca="false" dt2D="false" dtr="false" t="normal">A1270+1</f>
        <v>352</v>
      </c>
      <c r="B1271" s="8" t="s">
        <v>192</v>
      </c>
      <c r="C1271" s="106" t="s">
        <v>128</v>
      </c>
      <c r="D1271" s="8" t="s">
        <v>937</v>
      </c>
      <c r="E1271" s="55" t="s">
        <v>122</v>
      </c>
      <c r="F1271" s="12" t="s">
        <v>5</v>
      </c>
      <c r="G1271" s="12" t="n">
        <v>5</v>
      </c>
      <c r="H1271" s="12" t="n">
        <v>6</v>
      </c>
      <c r="I1271" s="56" t="n">
        <v>5494.57</v>
      </c>
      <c r="J1271" s="56" t="n">
        <v>4425.17</v>
      </c>
      <c r="K1271" s="56" t="n">
        <v>1069.4</v>
      </c>
      <c r="L1271" s="55" t="n">
        <v>214</v>
      </c>
      <c r="M1271" s="15" t="n">
        <f aca="false" ca="false" dt2D="false" dtr="false" t="normal">SUM(N1271:S1271)</f>
        <v>84910323.28</v>
      </c>
      <c r="N1271" s="15" t="n"/>
      <c r="O1271" s="15" t="n"/>
      <c r="P1271" s="15" t="n"/>
      <c r="Q1271" s="15" t="n"/>
      <c r="R1271" s="15" t="n"/>
      <c r="S1271" s="15" t="n">
        <v>84910323.28</v>
      </c>
      <c r="T1271" s="176" t="n"/>
      <c r="U1271" s="176" t="n"/>
      <c r="V1271" s="177" t="n">
        <v>64.39</v>
      </c>
      <c r="W1271" s="131" t="n">
        <v>51.51</v>
      </c>
      <c r="X1271" s="131" t="n">
        <v>42.93</v>
      </c>
      <c r="Y1271" s="131" t="n"/>
      <c r="Z1271" s="131" t="n"/>
      <c r="AA1271" s="178" t="n">
        <v>2025</v>
      </c>
      <c r="AB1271" s="4" t="n"/>
      <c r="AC1271" s="4" t="n"/>
    </row>
    <row customHeight="true" ht="15" outlineLevel="0" r="1272">
      <c r="A1272" s="8" t="n">
        <f aca="false" ca="false" dt2D="false" dtr="false" t="normal">A1271+1</f>
        <v>353</v>
      </c>
      <c r="B1272" s="8" t="s">
        <v>192</v>
      </c>
      <c r="C1272" s="106" t="s">
        <v>128</v>
      </c>
      <c r="D1272" s="8" t="s">
        <v>465</v>
      </c>
      <c r="E1272" s="56" t="s">
        <v>140</v>
      </c>
      <c r="F1272" s="12" t="s">
        <v>5</v>
      </c>
      <c r="G1272" s="12" t="n">
        <v>9</v>
      </c>
      <c r="H1272" s="12" t="n">
        <v>1</v>
      </c>
      <c r="I1272" s="56" t="n">
        <v>2020</v>
      </c>
      <c r="J1272" s="56" t="n">
        <v>2020</v>
      </c>
      <c r="K1272" s="56" t="n">
        <v>0</v>
      </c>
      <c r="L1272" s="55" t="n">
        <v>107</v>
      </c>
      <c r="M1272" s="15" t="n">
        <f aca="false" ca="false" dt2D="false" dtr="false" t="normal">SUM(N1272:S1272)</f>
        <v>34116255.35820968</v>
      </c>
      <c r="N1272" s="15" t="n"/>
      <c r="O1272" s="15" t="n"/>
      <c r="P1272" s="15" t="n"/>
      <c r="Q1272" s="15" t="n">
        <v>409413.6</v>
      </c>
      <c r="R1272" s="15" t="n"/>
      <c r="S1272" s="15" t="n">
        <f aca="false" ca="false" dt2D="false" dtr="false" t="normal">'Приложение 2'!E1272-'Приложение 1'!Q1272</f>
        <v>33706841.758209676</v>
      </c>
      <c r="T1272" s="176" t="n"/>
      <c r="U1272" s="176" t="n"/>
      <c r="V1272" s="177" t="n">
        <v>69.53</v>
      </c>
      <c r="W1272" s="131" t="n">
        <v>55.62</v>
      </c>
      <c r="X1272" s="131" t="n">
        <v>46.35</v>
      </c>
      <c r="Y1272" s="131" t="n"/>
      <c r="Z1272" s="131" t="n"/>
      <c r="AA1272" s="178" t="n">
        <v>2027</v>
      </c>
      <c r="AB1272" s="4" t="n"/>
      <c r="AC1272" s="4" t="n"/>
    </row>
    <row customHeight="true" ht="15" outlineLevel="0" r="1273">
      <c r="A1273" s="8" t="n">
        <f aca="false" ca="false" dt2D="false" dtr="false" t="normal">A1272+1</f>
        <v>354</v>
      </c>
      <c r="B1273" s="8" t="s">
        <v>192</v>
      </c>
      <c r="C1273" s="106" t="s">
        <v>128</v>
      </c>
      <c r="D1273" s="8" t="s">
        <v>347</v>
      </c>
      <c r="E1273" s="56" t="s">
        <v>283</v>
      </c>
      <c r="F1273" s="12" t="s">
        <v>5</v>
      </c>
      <c r="G1273" s="12" t="n">
        <v>4</v>
      </c>
      <c r="H1273" s="12" t="n">
        <v>2</v>
      </c>
      <c r="I1273" s="56" t="n">
        <v>1299.8</v>
      </c>
      <c r="J1273" s="56" t="n">
        <v>951</v>
      </c>
      <c r="K1273" s="56" t="n">
        <v>348.8</v>
      </c>
      <c r="L1273" s="55" t="n">
        <v>39</v>
      </c>
      <c r="M1273" s="15" t="n">
        <f aca="false" ca="false" dt2D="false" dtr="false" t="normal">SUM(N1273:S1273)</f>
        <v>23465419.38</v>
      </c>
      <c r="N1273" s="15" t="n"/>
      <c r="O1273" s="15" t="n"/>
      <c r="P1273" s="15" t="n"/>
      <c r="Q1273" s="15" t="n"/>
      <c r="R1273" s="15" t="n"/>
      <c r="S1273" s="15" t="n">
        <f aca="false" ca="false" dt2D="false" dtr="false" t="normal">'Приложение 2'!E1273-'Приложение 1'!Q1273</f>
        <v>23465419.38</v>
      </c>
      <c r="T1273" s="176" t="n"/>
      <c r="U1273" s="176" t="n"/>
      <c r="V1273" s="177" t="n">
        <v>75.22</v>
      </c>
      <c r="W1273" s="131" t="n">
        <v>60.18</v>
      </c>
      <c r="X1273" s="131" t="n">
        <v>50.15</v>
      </c>
      <c r="Y1273" s="131" t="n"/>
      <c r="Z1273" s="131" t="n"/>
      <c r="AA1273" s="178" t="n">
        <v>2026</v>
      </c>
      <c r="AB1273" s="4" t="n"/>
      <c r="AC1273" s="4" t="n"/>
    </row>
    <row customHeight="true" ht="15" outlineLevel="0" r="1274">
      <c r="A1274" s="8" t="n">
        <f aca="false" ca="false" dt2D="false" dtr="false" t="normal">A1273+1</f>
        <v>355</v>
      </c>
      <c r="B1274" s="8" t="s">
        <v>192</v>
      </c>
      <c r="C1274" s="106" t="s">
        <v>128</v>
      </c>
      <c r="D1274" s="8" t="s">
        <v>523</v>
      </c>
      <c r="E1274" s="56" t="s">
        <v>283</v>
      </c>
      <c r="F1274" s="12" t="s">
        <v>5</v>
      </c>
      <c r="G1274" s="12" t="n">
        <v>4</v>
      </c>
      <c r="H1274" s="12" t="n">
        <v>2</v>
      </c>
      <c r="I1274" s="56" t="n">
        <v>1253.19</v>
      </c>
      <c r="J1274" s="56" t="n">
        <v>1181.29</v>
      </c>
      <c r="K1274" s="56" t="n">
        <v>71.9000000000001</v>
      </c>
      <c r="L1274" s="55" t="n">
        <v>60</v>
      </c>
      <c r="M1274" s="15" t="n">
        <f aca="false" ca="false" dt2D="false" dtr="false" t="normal">SUM(N1274:S1274)</f>
        <v>17856670.595</v>
      </c>
      <c r="N1274" s="15" t="n"/>
      <c r="O1274" s="15" t="n"/>
      <c r="P1274" s="15" t="n"/>
      <c r="Q1274" s="15" t="n"/>
      <c r="R1274" s="15" t="n"/>
      <c r="S1274" s="15" t="n">
        <f aca="false" ca="false" dt2D="false" dtr="false" t="normal">'Приложение 2'!E1274-'Приложение 1'!Q1274</f>
        <v>17856670.595</v>
      </c>
      <c r="T1274" s="176" t="n"/>
      <c r="U1274" s="176" t="n"/>
      <c r="V1274" s="177" t="n">
        <v>59.37</v>
      </c>
      <c r="W1274" s="131" t="n">
        <v>47.5</v>
      </c>
      <c r="X1274" s="131" t="n">
        <v>39.58</v>
      </c>
      <c r="Y1274" s="131" t="n"/>
      <c r="Z1274" s="131" t="n"/>
      <c r="AA1274" s="178" t="n">
        <v>2026</v>
      </c>
      <c r="AB1274" s="4" t="n"/>
      <c r="AC1274" s="4" t="n"/>
    </row>
    <row customHeight="true" ht="15" outlineLevel="0" r="1275">
      <c r="A1275" s="8" t="n">
        <f aca="false" ca="false" dt2D="false" dtr="false" t="normal">A1274+1</f>
        <v>356</v>
      </c>
      <c r="B1275" s="8" t="n">
        <f aca="false" ca="false" dt2D="false" dtr="false" t="normal">B1257+1</f>
        <v>61</v>
      </c>
      <c r="C1275" s="106" t="s">
        <v>128</v>
      </c>
      <c r="D1275" s="8" t="s">
        <v>526</v>
      </c>
      <c r="E1275" s="56" t="s">
        <v>90</v>
      </c>
      <c r="F1275" s="12" t="s">
        <v>5</v>
      </c>
      <c r="G1275" s="12" t="n">
        <v>4</v>
      </c>
      <c r="H1275" s="12" t="n">
        <v>6</v>
      </c>
      <c r="I1275" s="56" t="n">
        <v>4108</v>
      </c>
      <c r="J1275" s="56" t="n">
        <v>4072.9</v>
      </c>
      <c r="K1275" s="56" t="n">
        <v>35.0999999999999</v>
      </c>
      <c r="L1275" s="55" t="n">
        <v>161</v>
      </c>
      <c r="M1275" s="15" t="n">
        <f aca="false" ca="false" dt2D="false" dtr="false" t="normal">SUM(N1275:S1275)</f>
        <v>74150134.8</v>
      </c>
      <c r="N1275" s="15" t="n"/>
      <c r="O1275" s="15" t="n"/>
      <c r="P1275" s="15" t="n"/>
      <c r="Q1275" s="15" t="n">
        <v>631901.4</v>
      </c>
      <c r="R1275" s="15" t="n"/>
      <c r="S1275" s="15" t="n">
        <f aca="false" ca="false" dt2D="false" dtr="false" t="normal">'Приложение 2'!E1275-'Приложение 1'!Q1275</f>
        <v>73518233.39999999</v>
      </c>
      <c r="T1275" s="176" t="n"/>
      <c r="U1275" s="176" t="n"/>
      <c r="V1275" s="177" t="n">
        <v>74.57</v>
      </c>
      <c r="W1275" s="131" t="n">
        <v>59.65</v>
      </c>
      <c r="X1275" s="131" t="n">
        <v>49.71</v>
      </c>
      <c r="Y1275" s="131" t="n"/>
      <c r="Z1275" s="131" t="n"/>
      <c r="AA1275" s="178" t="n">
        <v>2027</v>
      </c>
      <c r="AB1275" s="4" t="n"/>
      <c r="AC1275" s="4" t="n"/>
    </row>
    <row customHeight="true" ht="15" outlineLevel="0" r="1276">
      <c r="A1276" s="8" t="n">
        <f aca="false" ca="false" dt2D="false" dtr="false" t="normal">A1275+1</f>
        <v>357</v>
      </c>
      <c r="B1276" s="8" t="s">
        <v>192</v>
      </c>
      <c r="C1276" s="106" t="s">
        <v>128</v>
      </c>
      <c r="D1276" s="8" t="s">
        <v>528</v>
      </c>
      <c r="E1276" s="56" t="s">
        <v>250</v>
      </c>
      <c r="F1276" s="12" t="s">
        <v>5</v>
      </c>
      <c r="G1276" s="12" t="n">
        <v>4</v>
      </c>
      <c r="H1276" s="12" t="n">
        <v>2</v>
      </c>
      <c r="I1276" s="56" t="n">
        <v>1276.3</v>
      </c>
      <c r="J1276" s="56" t="n">
        <v>1187.9</v>
      </c>
      <c r="K1276" s="56" t="n">
        <v>88.3999999999999</v>
      </c>
      <c r="L1276" s="55" t="n">
        <v>51</v>
      </c>
      <c r="M1276" s="15" t="n">
        <f aca="false" ca="false" dt2D="false" dtr="false" t="normal">SUM(N1276:S1276)</f>
        <v>18105957.020000003</v>
      </c>
      <c r="N1276" s="15" t="n"/>
      <c r="O1276" s="15" t="n"/>
      <c r="P1276" s="15" t="n"/>
      <c r="Q1276" s="15" t="n"/>
      <c r="R1276" s="15" t="n"/>
      <c r="S1276" s="15" t="n">
        <f aca="false" ca="false" dt2D="false" dtr="false" t="normal">'Приложение 2'!E1276-'Приложение 1'!Q1276</f>
        <v>18105957.020000003</v>
      </c>
      <c r="T1276" s="176" t="n"/>
      <c r="U1276" s="176" t="n"/>
      <c r="V1276" s="177" t="n">
        <v>59.11</v>
      </c>
      <c r="W1276" s="131" t="n">
        <v>47.29</v>
      </c>
      <c r="X1276" s="131" t="n">
        <v>39.41</v>
      </c>
      <c r="Y1276" s="182" t="n"/>
      <c r="Z1276" s="131" t="n"/>
      <c r="AA1276" s="178" t="n">
        <v>2026</v>
      </c>
      <c r="AB1276" s="4" t="n"/>
      <c r="AC1276" s="4" t="n"/>
    </row>
    <row customHeight="true" ht="15" outlineLevel="0" r="1277">
      <c r="A1277" s="8" t="n">
        <f aca="false" ca="false" dt2D="false" dtr="false" t="normal">A1276+1</f>
        <v>358</v>
      </c>
      <c r="B1277" s="8" t="s">
        <v>192</v>
      </c>
      <c r="C1277" s="106" t="s">
        <v>128</v>
      </c>
      <c r="D1277" s="8" t="s">
        <v>468</v>
      </c>
      <c r="E1277" s="56" t="s">
        <v>250</v>
      </c>
      <c r="F1277" s="12" t="s">
        <v>5</v>
      </c>
      <c r="G1277" s="12" t="n">
        <v>4</v>
      </c>
      <c r="H1277" s="12" t="n">
        <v>2</v>
      </c>
      <c r="I1277" s="56" t="n">
        <v>1300.66</v>
      </c>
      <c r="J1277" s="56" t="n">
        <v>1257.96</v>
      </c>
      <c r="K1277" s="56" t="n">
        <v>42.7</v>
      </c>
      <c r="L1277" s="55" t="n">
        <v>60</v>
      </c>
      <c r="M1277" s="15" t="n">
        <f aca="false" ca="false" dt2D="false" dtr="false" t="normal">SUM(N1277:S1277)</f>
        <v>12359521.65</v>
      </c>
      <c r="N1277" s="15" t="n"/>
      <c r="O1277" s="15" t="n"/>
      <c r="P1277" s="15" t="n"/>
      <c r="Q1277" s="15" t="n">
        <v>204884.1432</v>
      </c>
      <c r="R1277" s="15" t="n"/>
      <c r="S1277" s="15" t="n">
        <f aca="false" ca="false" dt2D="false" dtr="false" t="normal">'Приложение 2'!E1277-'Приложение 1'!Q1277</f>
        <v>12154637.5068</v>
      </c>
      <c r="T1277" s="176" t="n"/>
      <c r="U1277" s="176" t="n"/>
      <c r="V1277" s="177" t="n">
        <v>38.94</v>
      </c>
      <c r="W1277" s="131" t="n">
        <v>31.15</v>
      </c>
      <c r="X1277" s="131" t="n">
        <v>25.96</v>
      </c>
      <c r="Y1277" s="131" t="n"/>
      <c r="Z1277" s="131" t="n"/>
      <c r="AA1277" s="178" t="n">
        <v>2027</v>
      </c>
      <c r="AB1277" s="4" t="n"/>
      <c r="AC1277" s="4" t="n"/>
    </row>
    <row customHeight="true" ht="15" outlineLevel="0" r="1278">
      <c r="A1278" s="8" t="n">
        <f aca="false" ca="false" dt2D="false" dtr="false" t="normal">A1277+1</f>
        <v>359</v>
      </c>
      <c r="B1278" s="8" t="s">
        <v>192</v>
      </c>
      <c r="C1278" s="106" t="s">
        <v>128</v>
      </c>
      <c r="D1278" s="8" t="s">
        <v>473</v>
      </c>
      <c r="E1278" s="56" t="s">
        <v>269</v>
      </c>
      <c r="F1278" s="12" t="s">
        <v>5</v>
      </c>
      <c r="G1278" s="12" t="n">
        <v>9</v>
      </c>
      <c r="H1278" s="12" t="n">
        <v>1</v>
      </c>
      <c r="I1278" s="56" t="n">
        <v>2059.9</v>
      </c>
      <c r="J1278" s="56" t="n">
        <v>1841.1</v>
      </c>
      <c r="K1278" s="56" t="n">
        <v>218.8</v>
      </c>
      <c r="L1278" s="55" t="n">
        <v>82</v>
      </c>
      <c r="M1278" s="15" t="n">
        <f aca="false" ca="false" dt2D="false" dtr="false" t="normal">SUM(N1278:S1278)</f>
        <v>37933817.13143864</v>
      </c>
      <c r="N1278" s="15" t="n"/>
      <c r="O1278" s="15" t="n"/>
      <c r="P1278" s="15" t="n"/>
      <c r="Q1278" s="15" t="n">
        <v>448298.82</v>
      </c>
      <c r="R1278" s="15" t="n"/>
      <c r="S1278" s="15" t="n">
        <f aca="false" ca="false" dt2D="false" dtr="false" t="normal">'Приложение 2'!E1278-'Приложение 1'!Q1278</f>
        <v>37485518.31143864</v>
      </c>
      <c r="T1278" s="176" t="n"/>
      <c r="U1278" s="176" t="n"/>
      <c r="V1278" s="177" t="n">
        <v>75.82</v>
      </c>
      <c r="W1278" s="131" t="n">
        <v>60.66</v>
      </c>
      <c r="X1278" s="131" t="n">
        <v>50.55</v>
      </c>
      <c r="Y1278" s="131" t="n"/>
      <c r="Z1278" s="131" t="n"/>
      <c r="AA1278" s="178" t="n">
        <v>2027</v>
      </c>
      <c r="AB1278" s="4" t="n"/>
      <c r="AC1278" s="4" t="n"/>
    </row>
    <row customHeight="true" ht="15" outlineLevel="0" r="1279">
      <c r="A1279" s="8" t="n">
        <f aca="false" ca="false" dt2D="false" dtr="false" t="normal">A1278+1</f>
        <v>360</v>
      </c>
      <c r="B1279" s="8" t="s">
        <v>192</v>
      </c>
      <c r="C1279" s="106" t="s">
        <v>128</v>
      </c>
      <c r="D1279" s="8" t="s">
        <v>941</v>
      </c>
      <c r="E1279" s="56" t="s">
        <v>250</v>
      </c>
      <c r="F1279" s="12" t="s">
        <v>5</v>
      </c>
      <c r="G1279" s="12" t="n">
        <v>4</v>
      </c>
      <c r="H1279" s="12" t="n">
        <v>2</v>
      </c>
      <c r="I1279" s="56" t="n">
        <v>1273</v>
      </c>
      <c r="J1279" s="56" t="n">
        <v>1273</v>
      </c>
      <c r="K1279" s="56" t="n">
        <v>0</v>
      </c>
      <c r="L1279" s="55" t="n">
        <v>50</v>
      </c>
      <c r="M1279" s="15" t="n">
        <f aca="false" ca="false" dt2D="false" dtr="false" t="normal">SUM(N1279:S1279)</f>
        <v>16117249.32</v>
      </c>
      <c r="N1279" s="15" t="n"/>
      <c r="O1279" s="15" t="n"/>
      <c r="P1279" s="15" t="n"/>
      <c r="Q1279" s="15" t="n"/>
      <c r="R1279" s="15" t="n"/>
      <c r="S1279" s="15" t="n">
        <f aca="false" ca="false" dt2D="false" dtr="false" t="normal">'Приложение 2'!E1279-'Приложение 1'!Q1279</f>
        <v>16117249.32</v>
      </c>
      <c r="T1279" s="176" t="n"/>
      <c r="U1279" s="176" t="n"/>
      <c r="V1279" s="177" t="n">
        <v>52.75</v>
      </c>
      <c r="W1279" s="131" t="n">
        <v>42.2</v>
      </c>
      <c r="X1279" s="131" t="n">
        <v>35.17</v>
      </c>
      <c r="Y1279" s="131" t="n"/>
      <c r="Z1279" s="131" t="n"/>
      <c r="AA1279" s="178" t="n">
        <v>2026</v>
      </c>
      <c r="AB1279" s="4" t="n"/>
      <c r="AC1279" s="4" t="n"/>
    </row>
    <row outlineLevel="0" r="1280">
      <c r="A1280" s="8" t="n">
        <f aca="false" ca="false" dt2D="false" dtr="false" t="normal">A1279+1</f>
        <v>361</v>
      </c>
      <c r="B1280" s="8" t="s">
        <v>192</v>
      </c>
      <c r="C1280" s="106" t="s">
        <v>128</v>
      </c>
      <c r="D1280" s="106" t="s">
        <v>533</v>
      </c>
      <c r="E1280" s="55" t="n">
        <v>1985</v>
      </c>
      <c r="F1280" s="12" t="s">
        <v>5</v>
      </c>
      <c r="G1280" s="12" t="n">
        <v>9</v>
      </c>
      <c r="H1280" s="12" t="n">
        <v>1</v>
      </c>
      <c r="I1280" s="12" t="n">
        <v>2289.2</v>
      </c>
      <c r="J1280" s="12" t="n">
        <v>1890</v>
      </c>
      <c r="K1280" s="56" t="n">
        <v>116.7</v>
      </c>
      <c r="L1280" s="55" t="n">
        <v>81</v>
      </c>
      <c r="M1280" s="15" t="n">
        <f aca="false" ca="false" dt2D="false" dtr="false" t="normal">SUM(N1280:S1280)</f>
        <v>6918199.449999999</v>
      </c>
      <c r="N1280" s="15" t="n"/>
      <c r="O1280" s="15" t="n"/>
      <c r="P1280" s="15" t="n"/>
      <c r="Q1280" s="15" t="n">
        <v>399061.5156</v>
      </c>
      <c r="R1280" s="15" t="n"/>
      <c r="S1280" s="15" t="n">
        <f aca="false" ca="false" dt2D="false" dtr="false" t="normal">'Приложение 2'!E1280-'Приложение 1'!Q1280</f>
        <v>6519137.9344</v>
      </c>
      <c r="T1280" s="15" t="n"/>
      <c r="U1280" s="15" t="n"/>
      <c r="V1280" s="15" t="n">
        <v>13.54</v>
      </c>
      <c r="W1280" s="15" t="n">
        <v>10.83</v>
      </c>
      <c r="X1280" s="12" t="n">
        <v>9.02</v>
      </c>
      <c r="Y1280" s="108" t="n"/>
      <c r="Z1280" s="28" t="n">
        <f aca="false" ca="false" dt2D="false" dtr="false" t="normal">AC1280-R1280</f>
        <v>12694339.44</v>
      </c>
      <c r="AA1280" s="138" t="n">
        <v>1258785.53</v>
      </c>
      <c r="AB1280" s="110" t="n">
        <v>359672.9508</v>
      </c>
      <c r="AC1280" s="110" t="n">
        <v>12694339.44</v>
      </c>
    </row>
    <row customHeight="true" ht="15" outlineLevel="0" r="1281">
      <c r="A1281" s="8" t="n">
        <f aca="false" ca="false" dt2D="false" dtr="false" t="normal">A1280+1</f>
        <v>362</v>
      </c>
      <c r="B1281" s="8" t="s">
        <v>192</v>
      </c>
      <c r="C1281" s="106" t="s">
        <v>128</v>
      </c>
      <c r="D1281" s="8" t="s">
        <v>475</v>
      </c>
      <c r="E1281" s="56" t="s">
        <v>216</v>
      </c>
      <c r="F1281" s="12" t="s">
        <v>5</v>
      </c>
      <c r="G1281" s="12" t="n">
        <v>5</v>
      </c>
      <c r="H1281" s="12" t="n">
        <v>6</v>
      </c>
      <c r="I1281" s="56" t="n">
        <v>5137.7</v>
      </c>
      <c r="J1281" s="56" t="n">
        <v>5137.7</v>
      </c>
      <c r="K1281" s="56" t="n">
        <v>0</v>
      </c>
      <c r="L1281" s="55" t="n">
        <v>237</v>
      </c>
      <c r="M1281" s="15" t="n">
        <f aca="false" ca="false" dt2D="false" dtr="false" t="normal">SUM(N1281:S1281)</f>
        <v>56200632.399</v>
      </c>
      <c r="N1281" s="15" t="n"/>
      <c r="O1281" s="15" t="n"/>
      <c r="P1281" s="15" t="n"/>
      <c r="Q1281" s="15" t="n">
        <v>783602.004</v>
      </c>
      <c r="R1281" s="15" t="n"/>
      <c r="S1281" s="15" t="n">
        <f aca="false" ca="false" dt2D="false" dtr="false" t="normal">'Приложение 2'!E1281-'Приложение 1'!Q1281</f>
        <v>55417030.394999996</v>
      </c>
      <c r="T1281" s="176" t="n"/>
      <c r="U1281" s="176" t="n"/>
      <c r="V1281" s="177" t="n">
        <v>44.94</v>
      </c>
      <c r="W1281" s="131" t="n">
        <v>35.95</v>
      </c>
      <c r="X1281" s="131" t="n">
        <v>29.96</v>
      </c>
      <c r="Y1281" s="131" t="n"/>
      <c r="Z1281" s="131" t="n"/>
      <c r="AA1281" s="178" t="n">
        <v>2027</v>
      </c>
      <c r="AB1281" s="4" t="n"/>
      <c r="AC1281" s="4" t="n"/>
    </row>
    <row customHeight="true" ht="15" outlineLevel="0" r="1282">
      <c r="A1282" s="8" t="n">
        <f aca="false" ca="false" dt2D="false" dtr="false" t="normal">A1281+1</f>
        <v>363</v>
      </c>
      <c r="B1282" s="8" t="s">
        <v>192</v>
      </c>
      <c r="C1282" s="106" t="s">
        <v>128</v>
      </c>
      <c r="D1282" s="8" t="s">
        <v>481</v>
      </c>
      <c r="E1282" s="56" t="s">
        <v>225</v>
      </c>
      <c r="F1282" s="12" t="s">
        <v>5</v>
      </c>
      <c r="G1282" s="12" t="n">
        <v>4</v>
      </c>
      <c r="H1282" s="12" t="n">
        <v>6</v>
      </c>
      <c r="I1282" s="56" t="n">
        <v>4514.6</v>
      </c>
      <c r="J1282" s="56" t="n">
        <v>4312.1</v>
      </c>
      <c r="K1282" s="56" t="n">
        <v>202.5</v>
      </c>
      <c r="L1282" s="55" t="n">
        <v>191</v>
      </c>
      <c r="M1282" s="15" t="n">
        <f aca="false" ca="false" dt2D="false" dtr="false" t="normal">SUM(N1282:S1282)</f>
        <v>6484636.001999999</v>
      </c>
      <c r="N1282" s="15" t="n"/>
      <c r="O1282" s="15" t="n"/>
      <c r="P1282" s="15" t="n"/>
      <c r="Q1282" s="15" t="n">
        <v>719427.792</v>
      </c>
      <c r="R1282" s="15" t="n"/>
      <c r="S1282" s="15" t="n">
        <f aca="false" ca="false" dt2D="false" dtr="false" t="normal">'Приложение 2'!E1282-'Приложение 1'!Q1282</f>
        <v>5765208.209999999</v>
      </c>
      <c r="T1282" s="176" t="n"/>
      <c r="U1282" s="176" t="n"/>
      <c r="V1282" s="177" t="n">
        <v>5.32</v>
      </c>
      <c r="W1282" s="131" t="n">
        <v>4.26</v>
      </c>
      <c r="X1282" s="131" t="n">
        <v>3.55</v>
      </c>
      <c r="Y1282" s="131" t="n"/>
      <c r="Z1282" s="131" t="n"/>
      <c r="AA1282" s="178" t="n">
        <v>2027</v>
      </c>
      <c r="AB1282" s="4" t="n"/>
      <c r="AC1282" s="4" t="n"/>
    </row>
    <row customHeight="true" ht="15" outlineLevel="0" r="1283">
      <c r="A1283" s="8" t="n">
        <f aca="false" ca="false" dt2D="false" dtr="false" t="normal">A1282+1</f>
        <v>364</v>
      </c>
      <c r="B1283" s="8" t="s">
        <v>192</v>
      </c>
      <c r="C1283" s="106" t="s">
        <v>128</v>
      </c>
      <c r="D1283" s="8" t="s">
        <v>483</v>
      </c>
      <c r="E1283" s="56" t="s">
        <v>152</v>
      </c>
      <c r="F1283" s="12" t="s">
        <v>5</v>
      </c>
      <c r="G1283" s="12" t="n">
        <v>5</v>
      </c>
      <c r="H1283" s="12" t="n">
        <v>3</v>
      </c>
      <c r="I1283" s="56" t="n">
        <v>2573.26</v>
      </c>
      <c r="J1283" s="56" t="n">
        <v>2527.9</v>
      </c>
      <c r="K1283" s="56" t="n">
        <v>45.3600000000001</v>
      </c>
      <c r="L1283" s="55" t="n">
        <v>130</v>
      </c>
      <c r="M1283" s="15" t="n">
        <f aca="false" ca="false" dt2D="false" dtr="false" t="normal">SUM(N1283:S1283)</f>
        <v>12590112.00419998</v>
      </c>
      <c r="N1283" s="15" t="n"/>
      <c r="O1283" s="15" t="n"/>
      <c r="P1283" s="15" t="n"/>
      <c r="Q1283" s="15" t="n">
        <v>399386.4792</v>
      </c>
      <c r="R1283" s="15" t="n"/>
      <c r="S1283" s="15" t="n">
        <f aca="false" ca="false" dt2D="false" dtr="false" t="normal">'Приложение 2'!E1283-'Приложение 1'!Q1283</f>
        <v>12190725.52499998</v>
      </c>
      <c r="T1283" s="176" t="n"/>
      <c r="U1283" s="176" t="n"/>
      <c r="V1283" s="177" t="n">
        <v>19.74</v>
      </c>
      <c r="W1283" s="131" t="n">
        <v>15.79</v>
      </c>
      <c r="X1283" s="131" t="n">
        <v>13.16</v>
      </c>
      <c r="Y1283" s="131" t="n"/>
      <c r="Z1283" s="131" t="n"/>
      <c r="AA1283" s="178" t="n">
        <v>2027</v>
      </c>
      <c r="AB1283" s="4" t="n"/>
      <c r="AC1283" s="4" t="n"/>
    </row>
    <row customHeight="true" ht="15" outlineLevel="0" r="1284">
      <c r="A1284" s="8" t="n">
        <f aca="false" ca="false" dt2D="false" dtr="false" t="normal">A1283+1</f>
        <v>365</v>
      </c>
      <c r="B1284" s="8" t="s">
        <v>192</v>
      </c>
      <c r="C1284" s="106" t="s">
        <v>128</v>
      </c>
      <c r="D1284" s="8" t="s">
        <v>488</v>
      </c>
      <c r="E1284" s="56" t="s">
        <v>131</v>
      </c>
      <c r="F1284" s="12" t="s">
        <v>5</v>
      </c>
      <c r="G1284" s="12" t="n">
        <v>9</v>
      </c>
      <c r="H1284" s="12" t="n">
        <v>1</v>
      </c>
      <c r="I1284" s="56" t="n">
        <v>2001.1</v>
      </c>
      <c r="J1284" s="56" t="n">
        <v>1828.7</v>
      </c>
      <c r="K1284" s="56" t="n">
        <v>172.4</v>
      </c>
      <c r="L1284" s="55" t="n">
        <v>79</v>
      </c>
      <c r="M1284" s="15" t="n">
        <f aca="false" ca="false" dt2D="false" dtr="false" t="normal">SUM(N1284:S1284)</f>
        <v>36845164.746697366</v>
      </c>
      <c r="N1284" s="15" t="n"/>
      <c r="O1284" s="15" t="n"/>
      <c r="P1284" s="15" t="n"/>
      <c r="Q1284" s="15" t="n">
        <v>429849.972</v>
      </c>
      <c r="R1284" s="15" t="n"/>
      <c r="S1284" s="15" t="n">
        <f aca="false" ca="false" dt2D="false" dtr="false" t="normal">'Приложение 2'!E1284-'Приложение 1'!Q1284</f>
        <v>36415314.77469736</v>
      </c>
      <c r="T1284" s="176" t="n"/>
      <c r="U1284" s="176" t="n"/>
      <c r="V1284" s="177" t="n">
        <v>75.82</v>
      </c>
      <c r="W1284" s="131" t="n">
        <v>60.66</v>
      </c>
      <c r="X1284" s="131" t="n">
        <v>50.55</v>
      </c>
      <c r="Y1284" s="131" t="n"/>
      <c r="Z1284" s="131" t="n"/>
      <c r="AA1284" s="178" t="n">
        <v>2027</v>
      </c>
      <c r="AB1284" s="4" t="n"/>
      <c r="AC1284" s="4" t="n"/>
    </row>
    <row customHeight="true" ht="15" outlineLevel="0" r="1285">
      <c r="A1285" s="8" t="n">
        <f aca="false" ca="false" dt2D="false" dtr="false" t="normal">A1284+1</f>
        <v>366</v>
      </c>
      <c r="B1285" s="8" t="s">
        <v>192</v>
      </c>
      <c r="C1285" s="106" t="s">
        <v>128</v>
      </c>
      <c r="D1285" s="8" t="s">
        <v>494</v>
      </c>
      <c r="E1285" s="56" t="s">
        <v>99</v>
      </c>
      <c r="F1285" s="12" t="s">
        <v>5</v>
      </c>
      <c r="G1285" s="12" t="n">
        <v>5</v>
      </c>
      <c r="H1285" s="12" t="n">
        <v>7</v>
      </c>
      <c r="I1285" s="56" t="n">
        <v>5397.26</v>
      </c>
      <c r="J1285" s="56" t="n">
        <v>5314.16</v>
      </c>
      <c r="K1285" s="56" t="n">
        <v>83.1000000000004</v>
      </c>
      <c r="L1285" s="55" t="n">
        <v>173</v>
      </c>
      <c r="M1285" s="15" t="n">
        <f aca="false" ca="false" dt2D="false" dtr="false" t="normal">SUM(N1285:S1285)</f>
        <v>24880451.06580002</v>
      </c>
      <c r="N1285" s="15" t="n"/>
      <c r="O1285" s="15" t="n"/>
      <c r="P1285" s="15" t="n"/>
      <c r="Q1285" s="15" t="n">
        <v>835854.5352</v>
      </c>
      <c r="R1285" s="15" t="n"/>
      <c r="S1285" s="15" t="n">
        <f aca="false" ca="false" dt2D="false" dtr="false" t="normal">'Приложение 2'!E1285-'Приложение 1'!Q1285</f>
        <v>24044596.53060002</v>
      </c>
      <c r="T1285" s="176" t="n"/>
      <c r="U1285" s="176" t="n"/>
      <c r="V1285" s="177" t="n">
        <v>18.56</v>
      </c>
      <c r="W1285" s="131" t="n">
        <v>14.85</v>
      </c>
      <c r="X1285" s="131" t="n">
        <v>12.37</v>
      </c>
      <c r="Y1285" s="131" t="n"/>
      <c r="Z1285" s="131" t="n"/>
      <c r="AA1285" s="178" t="n">
        <v>2027</v>
      </c>
      <c r="AB1285" s="4" t="n"/>
      <c r="AC1285" s="4" t="n"/>
    </row>
    <row customHeight="true" ht="15" outlineLevel="0" r="1286">
      <c r="A1286" s="8" t="n">
        <f aca="false" ca="false" dt2D="false" dtr="false" t="normal">A1285+1</f>
        <v>367</v>
      </c>
      <c r="B1286" s="8" t="s">
        <v>192</v>
      </c>
      <c r="C1286" s="106" t="s">
        <v>128</v>
      </c>
      <c r="D1286" s="8" t="s">
        <v>496</v>
      </c>
      <c r="E1286" s="56" t="s">
        <v>264</v>
      </c>
      <c r="F1286" s="12" t="s">
        <v>5</v>
      </c>
      <c r="G1286" s="12" t="n">
        <v>5</v>
      </c>
      <c r="H1286" s="12" t="n">
        <v>6</v>
      </c>
      <c r="I1286" s="56" t="n">
        <v>5082.1</v>
      </c>
      <c r="J1286" s="56" t="n">
        <v>5003.4</v>
      </c>
      <c r="K1286" s="56" t="n">
        <v>78.7000000000007</v>
      </c>
      <c r="L1286" s="55" t="n">
        <v>210</v>
      </c>
      <c r="M1286" s="15" t="n">
        <f aca="false" ca="false" dt2D="false" dtr="false" t="normal">SUM(N1286:S1286)</f>
        <v>24865038.207</v>
      </c>
      <c r="N1286" s="15" t="n"/>
      <c r="O1286" s="15" t="n"/>
      <c r="P1286" s="15" t="n"/>
      <c r="Q1286" s="15" t="n">
        <v>787115.772</v>
      </c>
      <c r="R1286" s="15" t="n"/>
      <c r="S1286" s="15" t="n">
        <f aca="false" ca="false" dt2D="false" dtr="false" t="normal">'Приложение 2'!E1286-'Приложение 1'!Q1286</f>
        <v>24077922.435</v>
      </c>
      <c r="T1286" s="176" t="n"/>
      <c r="U1286" s="176" t="n"/>
      <c r="V1286" s="177" t="n">
        <v>19.74</v>
      </c>
      <c r="W1286" s="131" t="n">
        <v>15.79</v>
      </c>
      <c r="X1286" s="131" t="n">
        <v>13.16</v>
      </c>
      <c r="Y1286" s="131" t="n"/>
      <c r="Z1286" s="131" t="n"/>
      <c r="AA1286" s="178" t="n">
        <v>2027</v>
      </c>
      <c r="AB1286" s="4" t="n"/>
      <c r="AC1286" s="4" t="n"/>
    </row>
    <row customHeight="true" ht="15" outlineLevel="0" r="1287">
      <c r="A1287" s="8" t="n">
        <f aca="false" ca="false" dt2D="false" dtr="false" t="normal">A1286+1</f>
        <v>368</v>
      </c>
      <c r="B1287" s="8" t="s">
        <v>192</v>
      </c>
      <c r="C1287" s="106" t="s">
        <v>128</v>
      </c>
      <c r="D1287" s="8" t="s">
        <v>944</v>
      </c>
      <c r="E1287" s="56" t="s">
        <v>99</v>
      </c>
      <c r="F1287" s="12" t="s">
        <v>5</v>
      </c>
      <c r="G1287" s="12" t="n">
        <v>9</v>
      </c>
      <c r="H1287" s="12" t="n">
        <v>1</v>
      </c>
      <c r="I1287" s="56" t="n">
        <v>2438</v>
      </c>
      <c r="J1287" s="56" t="n">
        <v>2438</v>
      </c>
      <c r="K1287" s="56" t="n">
        <v>0</v>
      </c>
      <c r="L1287" s="55" t="n">
        <v>147</v>
      </c>
      <c r="M1287" s="15" t="n">
        <f aca="false" ca="false" dt2D="false" dtr="false" t="normal">SUM(N1287:S1287)</f>
        <v>16822901.356676515</v>
      </c>
      <c r="N1287" s="15" t="n"/>
      <c r="O1287" s="15" t="n"/>
      <c r="P1287" s="15" t="n"/>
      <c r="Q1287" s="15" t="n">
        <v>494133.84</v>
      </c>
      <c r="R1287" s="15" t="n"/>
      <c r="S1287" s="15" t="n">
        <f aca="false" ca="false" dt2D="false" dtr="false" t="normal">'Приложение 2'!E1287-'Приложение 1'!Q1287</f>
        <v>16328767.516676515</v>
      </c>
      <c r="T1287" s="176" t="n"/>
      <c r="U1287" s="176" t="n"/>
      <c r="V1287" s="177" t="n">
        <v>27.91</v>
      </c>
      <c r="W1287" s="131" t="n">
        <v>22.33</v>
      </c>
      <c r="X1287" s="131" t="n">
        <v>18.6</v>
      </c>
      <c r="Y1287" s="131" t="n"/>
      <c r="Z1287" s="131" t="n"/>
      <c r="AA1287" s="178" t="n">
        <v>2026</v>
      </c>
      <c r="AB1287" s="4" t="n"/>
      <c r="AC1287" s="4" t="n"/>
    </row>
    <row customHeight="true" ht="15" outlineLevel="0" r="1288">
      <c r="A1288" s="8" t="n">
        <f aca="false" ca="false" dt2D="false" dtr="false" t="normal">A1287+1</f>
        <v>369</v>
      </c>
      <c r="B1288" s="8" t="s">
        <v>192</v>
      </c>
      <c r="C1288" s="106" t="s">
        <v>128</v>
      </c>
      <c r="D1288" s="8" t="s">
        <v>500</v>
      </c>
      <c r="E1288" s="56" t="s">
        <v>143</v>
      </c>
      <c r="F1288" s="12" t="s">
        <v>5</v>
      </c>
      <c r="G1288" s="12" t="n">
        <v>9</v>
      </c>
      <c r="H1288" s="12" t="n">
        <v>1</v>
      </c>
      <c r="I1288" s="56" t="n">
        <v>4302.35</v>
      </c>
      <c r="J1288" s="56" t="n">
        <v>4298.95</v>
      </c>
      <c r="K1288" s="56" t="n">
        <v>3.40000000000055</v>
      </c>
      <c r="L1288" s="55" t="n">
        <v>225</v>
      </c>
      <c r="M1288" s="15" t="n">
        <f aca="false" ca="false" dt2D="false" dtr="false" t="normal">SUM(N1288:S1288)</f>
        <v>72663401.60415527</v>
      </c>
      <c r="N1288" s="15" t="n"/>
      <c r="O1288" s="15" t="n"/>
      <c r="P1288" s="15" t="n"/>
      <c r="Q1288" s="15" t="n">
        <v>872478.882</v>
      </c>
      <c r="R1288" s="15" t="n"/>
      <c r="S1288" s="15" t="n">
        <f aca="false" ca="false" dt2D="false" dtr="false" t="normal">'Приложение 2'!E1288-'Приложение 1'!Q1288</f>
        <v>71790922.72215527</v>
      </c>
      <c r="T1288" s="176" t="n"/>
      <c r="U1288" s="176" t="n"/>
      <c r="V1288" s="177" t="n">
        <v>69.53</v>
      </c>
      <c r="W1288" s="131" t="n">
        <v>55.62</v>
      </c>
      <c r="X1288" s="131" t="n">
        <v>46.35</v>
      </c>
      <c r="Y1288" s="131" t="n"/>
      <c r="Z1288" s="131" t="n"/>
      <c r="AA1288" s="178" t="n">
        <v>2027</v>
      </c>
      <c r="AB1288" s="4" t="n"/>
      <c r="AC1288" s="4" t="n"/>
    </row>
    <row customHeight="true" ht="15" outlineLevel="0" r="1289">
      <c r="A1289" s="8" t="n">
        <f aca="false" ca="false" dt2D="false" dtr="false" t="normal">A1288+1</f>
        <v>370</v>
      </c>
      <c r="B1289" s="8" t="s">
        <v>192</v>
      </c>
      <c r="C1289" s="106" t="s">
        <v>128</v>
      </c>
      <c r="D1289" s="8" t="s">
        <v>507</v>
      </c>
      <c r="E1289" s="56" t="s">
        <v>349</v>
      </c>
      <c r="F1289" s="12" t="s">
        <v>5</v>
      </c>
      <c r="G1289" s="12" t="n">
        <v>4</v>
      </c>
      <c r="H1289" s="12" t="n">
        <v>3</v>
      </c>
      <c r="I1289" s="56" t="n">
        <v>2007.4</v>
      </c>
      <c r="J1289" s="56" t="n">
        <v>2007.4</v>
      </c>
      <c r="K1289" s="56" t="n">
        <v>0</v>
      </c>
      <c r="L1289" s="55" t="n">
        <v>101</v>
      </c>
      <c r="M1289" s="15" t="n">
        <f aca="false" ca="false" dt2D="false" dtr="false" t="normal">SUM(N1289:S1289)</f>
        <v>36239792.94</v>
      </c>
      <c r="N1289" s="15" t="n"/>
      <c r="O1289" s="15" t="n"/>
      <c r="P1289" s="15" t="n"/>
      <c r="Q1289" s="15" t="n">
        <v>306168.648</v>
      </c>
      <c r="R1289" s="15" t="n"/>
      <c r="S1289" s="15" t="n">
        <f aca="false" ca="false" dt2D="false" dtr="false" t="normal">'Приложение 2'!E1289-'Приложение 1'!Q1289</f>
        <v>35933624.291999996</v>
      </c>
      <c r="T1289" s="176" t="n"/>
      <c r="U1289" s="176" t="n"/>
      <c r="V1289" s="177" t="n">
        <v>74.59</v>
      </c>
      <c r="W1289" s="131" t="n">
        <v>59.67</v>
      </c>
      <c r="X1289" s="131" t="n">
        <v>49.72</v>
      </c>
      <c r="Y1289" s="131" t="n"/>
      <c r="Z1289" s="131" t="n"/>
      <c r="AA1289" s="178" t="n">
        <v>2027</v>
      </c>
      <c r="AB1289" s="4" t="n"/>
      <c r="AC1289" s="4" t="n"/>
    </row>
    <row customHeight="true" ht="15" outlineLevel="0" r="1290">
      <c r="A1290" s="8" t="n">
        <f aca="false" ca="false" dt2D="false" dtr="false" t="normal">A1289+1</f>
        <v>371</v>
      </c>
      <c r="B1290" s="8" t="s">
        <v>192</v>
      </c>
      <c r="C1290" s="106" t="s">
        <v>128</v>
      </c>
      <c r="D1290" s="8" t="s">
        <v>946</v>
      </c>
      <c r="E1290" s="56" t="s">
        <v>349</v>
      </c>
      <c r="F1290" s="12" t="s">
        <v>5</v>
      </c>
      <c r="G1290" s="12" t="n">
        <v>4</v>
      </c>
      <c r="H1290" s="12" t="n">
        <v>3</v>
      </c>
      <c r="I1290" s="56" t="n">
        <v>2049.7</v>
      </c>
      <c r="J1290" s="56" t="n">
        <v>2049.7</v>
      </c>
      <c r="K1290" s="56" t="n">
        <v>0</v>
      </c>
      <c r="L1290" s="55" t="n">
        <v>124</v>
      </c>
      <c r="M1290" s="15" t="n">
        <f aca="false" ca="false" dt2D="false" dtr="false" t="normal">SUM(N1290:S1290)</f>
        <v>19477274.25</v>
      </c>
      <c r="N1290" s="15" t="n"/>
      <c r="O1290" s="15" t="n"/>
      <c r="P1290" s="15" t="n"/>
      <c r="Q1290" s="15" t="n">
        <v>312620.244</v>
      </c>
      <c r="R1290" s="15" t="n"/>
      <c r="S1290" s="15" t="n">
        <f aca="false" ca="false" dt2D="false" dtr="false" t="normal">'Приложение 2'!E1290-'Приложение 1'!Q1290</f>
        <v>19164654.006</v>
      </c>
      <c r="T1290" s="176" t="n"/>
      <c r="U1290" s="176" t="n"/>
      <c r="V1290" s="177" t="n">
        <v>38.96</v>
      </c>
      <c r="W1290" s="131" t="n">
        <v>31.17</v>
      </c>
      <c r="X1290" s="131" t="n">
        <v>25.97</v>
      </c>
      <c r="Y1290" s="131" t="n"/>
      <c r="Z1290" s="131" t="n"/>
      <c r="AA1290" s="178" t="n">
        <v>2026</v>
      </c>
      <c r="AB1290" s="4" t="n"/>
      <c r="AC1290" s="4" t="n"/>
    </row>
    <row customHeight="true" ht="15" outlineLevel="0" r="1291">
      <c r="A1291" s="8" t="n">
        <f aca="false" ca="false" dt2D="false" dtr="false" t="normal">A1290+1</f>
        <v>372</v>
      </c>
      <c r="B1291" s="8" t="s">
        <v>192</v>
      </c>
      <c r="C1291" s="106" t="s">
        <v>128</v>
      </c>
      <c r="D1291" s="8" t="s">
        <v>947</v>
      </c>
      <c r="E1291" s="56" t="s">
        <v>64</v>
      </c>
      <c r="F1291" s="12" t="s">
        <v>5</v>
      </c>
      <c r="G1291" s="12" t="n">
        <v>9</v>
      </c>
      <c r="H1291" s="12" t="n">
        <v>1</v>
      </c>
      <c r="I1291" s="56" t="n">
        <v>2128.8</v>
      </c>
      <c r="J1291" s="56" t="n">
        <v>2128.8</v>
      </c>
      <c r="K1291" s="56" t="n">
        <v>0</v>
      </c>
      <c r="L1291" s="55" t="n">
        <v>78</v>
      </c>
      <c r="M1291" s="15" t="n">
        <f aca="false" ca="false" dt2D="false" dtr="false" t="normal">SUM(N1291:S1291)</f>
        <v>14684093.358528705</v>
      </c>
      <c r="N1291" s="15" t="n"/>
      <c r="O1291" s="15" t="n"/>
      <c r="P1291" s="15" t="n"/>
      <c r="Q1291" s="15" t="n">
        <v>431465.184</v>
      </c>
      <c r="R1291" s="15" t="n"/>
      <c r="S1291" s="15" t="n">
        <f aca="false" ca="false" dt2D="false" dtr="false" t="normal">'Приложение 2'!E1291-'Приложение 1'!Q1291</f>
        <v>14252628.174528705</v>
      </c>
      <c r="T1291" s="176" t="n"/>
      <c r="U1291" s="176" t="n"/>
      <c r="V1291" s="177" t="n">
        <v>27.9</v>
      </c>
      <c r="W1291" s="131" t="n">
        <v>22.32</v>
      </c>
      <c r="X1291" s="131" t="n">
        <v>18.6</v>
      </c>
      <c r="Y1291" s="131" t="n"/>
      <c r="Z1291" s="131" t="n"/>
      <c r="AA1291" s="178" t="n">
        <v>2026</v>
      </c>
      <c r="AB1291" s="4" t="n"/>
      <c r="AC1291" s="4" t="n"/>
    </row>
    <row customHeight="true" ht="15" outlineLevel="0" r="1292">
      <c r="A1292" s="8" t="n">
        <f aca="false" ca="false" dt2D="false" dtr="false" t="normal">A1291+1</f>
        <v>373</v>
      </c>
      <c r="B1292" s="8" t="s">
        <v>192</v>
      </c>
      <c r="C1292" s="106" t="s">
        <v>511</v>
      </c>
      <c r="D1292" s="8" t="s">
        <v>512</v>
      </c>
      <c r="E1292" s="56" t="s">
        <v>90</v>
      </c>
      <c r="F1292" s="12" t="s">
        <v>5</v>
      </c>
      <c r="G1292" s="12" t="n">
        <v>5</v>
      </c>
      <c r="H1292" s="12" t="n">
        <v>7</v>
      </c>
      <c r="I1292" s="56" t="n">
        <v>7592.2</v>
      </c>
      <c r="J1292" s="56" t="n">
        <v>7549.9</v>
      </c>
      <c r="K1292" s="56" t="n">
        <v>42.3000000000002</v>
      </c>
      <c r="L1292" s="55" t="n">
        <v>431</v>
      </c>
      <c r="M1292" s="15" t="n">
        <f aca="false" ca="false" dt2D="false" dtr="false" t="normal">SUM(N1292:S1292)</f>
        <v>96123629.44800001</v>
      </c>
      <c r="N1292" s="15" t="n"/>
      <c r="O1292" s="15" t="n"/>
      <c r="P1292" s="15" t="n"/>
      <c r="Q1292" s="15" t="n"/>
      <c r="R1292" s="15" t="n"/>
      <c r="S1292" s="15" t="n">
        <f aca="false" ca="false" dt2D="false" dtr="false" t="normal">'Приложение 2'!E1292-'Приложение 1'!Q1292</f>
        <v>96123629.44800001</v>
      </c>
      <c r="T1292" s="176" t="n"/>
      <c r="U1292" s="176" t="n"/>
      <c r="V1292" s="177" t="n">
        <v>52.75</v>
      </c>
      <c r="W1292" s="131" t="n">
        <v>42.2</v>
      </c>
      <c r="X1292" s="131" t="n">
        <v>35.17</v>
      </c>
      <c r="Y1292" s="131" t="n"/>
      <c r="Z1292" s="131" t="n"/>
      <c r="AA1292" s="178" t="n">
        <v>2027</v>
      </c>
      <c r="AB1292" s="4" t="n"/>
      <c r="AC1292" s="4" t="n"/>
    </row>
    <row customHeight="true" ht="15" outlineLevel="0" r="1293">
      <c r="A1293" s="8" t="n">
        <f aca="false" ca="false" dt2D="false" dtr="false" t="normal">A1292+1</f>
        <v>374</v>
      </c>
      <c r="B1293" s="8" t="s">
        <v>192</v>
      </c>
      <c r="C1293" s="106" t="s">
        <v>145</v>
      </c>
      <c r="D1293" s="8" t="s">
        <v>522</v>
      </c>
      <c r="E1293" s="56" t="s">
        <v>53</v>
      </c>
      <c r="F1293" s="12" t="s">
        <v>5</v>
      </c>
      <c r="G1293" s="12" t="n">
        <v>5</v>
      </c>
      <c r="H1293" s="12" t="n">
        <v>4</v>
      </c>
      <c r="I1293" s="56" t="n">
        <v>4369.1</v>
      </c>
      <c r="J1293" s="56" t="n">
        <v>4221.2</v>
      </c>
      <c r="K1293" s="56" t="n">
        <v>147.900000000001</v>
      </c>
      <c r="L1293" s="55" t="n">
        <v>159</v>
      </c>
      <c r="M1293" s="15" t="n">
        <f aca="false" ca="false" dt2D="false" dtr="false" t="normal">SUM(N1293:S1293)</f>
        <v>37358426.45999999</v>
      </c>
      <c r="N1293" s="15" t="n"/>
      <c r="O1293" s="15" t="n"/>
      <c r="P1293" s="15" t="n"/>
      <c r="Q1293" s="15" t="n">
        <v>688915.092</v>
      </c>
      <c r="R1293" s="15" t="n"/>
      <c r="S1293" s="15" t="n">
        <f aca="false" ca="false" dt2D="false" dtr="false" t="normal">'Приложение 2'!E1293-'Приложение 1'!Q1293</f>
        <v>36669511.36799999</v>
      </c>
      <c r="T1293" s="176" t="n"/>
      <c r="U1293" s="176" t="n"/>
      <c r="V1293" s="177" t="n">
        <v>34.97</v>
      </c>
      <c r="W1293" s="131" t="n">
        <v>27.98</v>
      </c>
      <c r="X1293" s="131" t="n">
        <v>23.31</v>
      </c>
      <c r="Y1293" s="131" t="n"/>
      <c r="Z1293" s="131" t="n"/>
      <c r="AA1293" s="178" t="n">
        <v>2027</v>
      </c>
      <c r="AB1293" s="4" t="n"/>
      <c r="AC1293" s="4" t="n"/>
    </row>
    <row customHeight="true" ht="15" outlineLevel="0" r="1294">
      <c r="A1294" s="8" t="n">
        <f aca="false" ca="false" dt2D="false" dtr="false" t="normal">A1293+1</f>
        <v>375</v>
      </c>
      <c r="B1294" s="8" t="n">
        <f aca="false" ca="false" dt2D="false" dtr="false" t="normal">B1275+1</f>
        <v>62</v>
      </c>
      <c r="C1294" s="106" t="s">
        <v>145</v>
      </c>
      <c r="D1294" s="8" t="s">
        <v>949</v>
      </c>
      <c r="E1294" s="56" t="s">
        <v>83</v>
      </c>
      <c r="F1294" s="12" t="s">
        <v>5</v>
      </c>
      <c r="G1294" s="12" t="n">
        <v>5</v>
      </c>
      <c r="H1294" s="12" t="n">
        <v>3</v>
      </c>
      <c r="I1294" s="56" t="n">
        <v>2951.1</v>
      </c>
      <c r="J1294" s="56" t="n">
        <v>2893.3</v>
      </c>
      <c r="K1294" s="56" t="n">
        <v>57.7999999999997</v>
      </c>
      <c r="L1294" s="55" t="n">
        <v>123</v>
      </c>
      <c r="M1294" s="15" t="n">
        <f aca="false" ca="false" dt2D="false" dtr="false" t="normal">SUM(N1294:S1294)</f>
        <v>25233675.659999996</v>
      </c>
      <c r="N1294" s="15" t="n"/>
      <c r="O1294" s="15" t="n"/>
      <c r="P1294" s="15" t="n"/>
      <c r="Q1294" s="15" t="n">
        <v>458910.492</v>
      </c>
      <c r="R1294" s="15" t="n"/>
      <c r="S1294" s="15" t="n">
        <f aca="false" ca="false" dt2D="false" dtr="false" t="normal">'Приложение 2'!E1294-'Приложение 1'!Q1294</f>
        <v>24774765.167999998</v>
      </c>
      <c r="T1294" s="176" t="n"/>
      <c r="U1294" s="176" t="n"/>
      <c r="V1294" s="177" t="n">
        <v>34.98</v>
      </c>
      <c r="W1294" s="131" t="n">
        <v>27.98</v>
      </c>
      <c r="X1294" s="131" t="n">
        <v>23.32</v>
      </c>
      <c r="Y1294" s="131" t="n"/>
      <c r="Z1294" s="131" t="n"/>
      <c r="AA1294" s="178" t="n">
        <v>2027</v>
      </c>
      <c r="AB1294" s="4" t="n"/>
      <c r="AC1294" s="4" t="n"/>
    </row>
    <row customHeight="true" ht="15" outlineLevel="0" r="1295">
      <c r="A1295" s="8" t="n">
        <f aca="false" ca="false" dt2D="false" dtr="false" t="normal">A1294+1</f>
        <v>376</v>
      </c>
      <c r="B1295" s="8" t="s">
        <v>192</v>
      </c>
      <c r="C1295" s="106" t="s">
        <v>145</v>
      </c>
      <c r="D1295" s="8" t="s">
        <v>950</v>
      </c>
      <c r="E1295" s="56" t="s">
        <v>53</v>
      </c>
      <c r="F1295" s="12" t="s">
        <v>5</v>
      </c>
      <c r="G1295" s="12" t="n">
        <v>5</v>
      </c>
      <c r="H1295" s="12" t="n">
        <v>3</v>
      </c>
      <c r="I1295" s="56" t="n">
        <v>2887.9</v>
      </c>
      <c r="J1295" s="56" t="n">
        <v>2887.9</v>
      </c>
      <c r="K1295" s="56" t="n">
        <v>0</v>
      </c>
      <c r="L1295" s="55" t="n">
        <v>101</v>
      </c>
      <c r="M1295" s="15" t="n">
        <f aca="false" ca="false" dt2D="false" dtr="false" t="normal">SUM(N1295:S1295)</f>
        <v>4972877.163</v>
      </c>
      <c r="N1295" s="15" t="n"/>
      <c r="O1295" s="15" t="n"/>
      <c r="P1295" s="15" t="n"/>
      <c r="Q1295" s="15" t="n">
        <v>440462.508</v>
      </c>
      <c r="R1295" s="15" t="n"/>
      <c r="S1295" s="15" t="n">
        <f aca="false" ca="false" dt2D="false" dtr="false" t="normal">'Приложение 2'!E1295-'Приложение 1'!Q1295</f>
        <v>4532414.654999999</v>
      </c>
      <c r="T1295" s="176" t="n"/>
      <c r="U1295" s="176" t="n"/>
      <c r="V1295" s="177" t="n">
        <v>6.54</v>
      </c>
      <c r="W1295" s="131" t="n">
        <v>5.23</v>
      </c>
      <c r="X1295" s="131" t="n">
        <v>4.36</v>
      </c>
      <c r="Y1295" s="131" t="n"/>
      <c r="Z1295" s="131" t="n"/>
      <c r="AA1295" s="178" t="n">
        <v>2026</v>
      </c>
      <c r="AB1295" s="4" t="n"/>
      <c r="AC1295" s="4" t="n"/>
    </row>
    <row customHeight="true" ht="15" outlineLevel="0" r="1296">
      <c r="A1296" s="8" t="n">
        <f aca="false" ca="false" dt2D="false" dtr="false" t="normal">A1295+1</f>
        <v>377</v>
      </c>
      <c r="B1296" s="8" t="s">
        <v>192</v>
      </c>
      <c r="C1296" s="106" t="s">
        <v>145</v>
      </c>
      <c r="D1296" s="8" t="s">
        <v>951</v>
      </c>
      <c r="E1296" s="56" t="s">
        <v>53</v>
      </c>
      <c r="F1296" s="12" t="s">
        <v>5</v>
      </c>
      <c r="G1296" s="12" t="n">
        <v>5</v>
      </c>
      <c r="H1296" s="12" t="n">
        <v>3</v>
      </c>
      <c r="I1296" s="56" t="n">
        <v>2850.5</v>
      </c>
      <c r="J1296" s="56" t="n">
        <v>2850.5</v>
      </c>
      <c r="K1296" s="56" t="n">
        <v>0</v>
      </c>
      <c r="L1296" s="55" t="n">
        <v>110</v>
      </c>
      <c r="M1296" s="15" t="n">
        <f aca="false" ca="false" dt2D="false" dtr="false" t="normal">SUM(N1296:S1296)</f>
        <v>4908475.485</v>
      </c>
      <c r="N1296" s="15" t="n"/>
      <c r="O1296" s="15" t="n"/>
      <c r="P1296" s="15" t="n"/>
      <c r="Q1296" s="15" t="n">
        <v>434758.26</v>
      </c>
      <c r="R1296" s="15" t="n"/>
      <c r="S1296" s="15" t="n">
        <f aca="false" ca="false" dt2D="false" dtr="false" t="normal">'Приложение 2'!E1296-'Приложение 1'!Q1296</f>
        <v>4473717.225000001</v>
      </c>
      <c r="T1296" s="176" t="n"/>
      <c r="U1296" s="176" t="n"/>
      <c r="V1296" s="177" t="n">
        <v>6.54</v>
      </c>
      <c r="W1296" s="131" t="n">
        <v>5.23</v>
      </c>
      <c r="X1296" s="131" t="n">
        <v>4.36</v>
      </c>
      <c r="Y1296" s="131" t="n"/>
      <c r="Z1296" s="131" t="n"/>
      <c r="AA1296" s="178" t="n">
        <v>2026</v>
      </c>
      <c r="AB1296" s="4" t="n"/>
      <c r="AC1296" s="4" t="n"/>
    </row>
    <row customHeight="true" ht="15" outlineLevel="0" r="1297">
      <c r="A1297" s="8" t="n">
        <f aca="false" ca="false" dt2D="false" dtr="false" t="normal">A1296+1</f>
        <v>378</v>
      </c>
      <c r="B1297" s="8" t="s">
        <v>192</v>
      </c>
      <c r="C1297" s="106" t="s">
        <v>145</v>
      </c>
      <c r="D1297" s="8" t="s">
        <v>953</v>
      </c>
      <c r="E1297" s="56" t="s">
        <v>53</v>
      </c>
      <c r="F1297" s="12" t="s">
        <v>5</v>
      </c>
      <c r="G1297" s="12" t="n">
        <v>5</v>
      </c>
      <c r="H1297" s="12" t="n">
        <v>3</v>
      </c>
      <c r="I1297" s="56" t="n">
        <v>2886.3</v>
      </c>
      <c r="J1297" s="56" t="n">
        <v>2886.3</v>
      </c>
      <c r="K1297" s="56" t="n">
        <v>0</v>
      </c>
      <c r="L1297" s="55" t="n">
        <v>103</v>
      </c>
      <c r="M1297" s="15" t="n">
        <f aca="false" ca="false" dt2D="false" dtr="false" t="normal">SUM(N1297:S1297)</f>
        <v>4970122.011</v>
      </c>
      <c r="N1297" s="15" t="n"/>
      <c r="O1297" s="15" t="n"/>
      <c r="P1297" s="15" t="n"/>
      <c r="Q1297" s="15" t="n">
        <v>440218.476</v>
      </c>
      <c r="R1297" s="15" t="n"/>
      <c r="S1297" s="15" t="n">
        <f aca="false" ca="false" dt2D="false" dtr="false" t="normal">'Приложение 2'!E1297-'Приложение 1'!Q1297</f>
        <v>4529903.535</v>
      </c>
      <c r="T1297" s="176" t="n"/>
      <c r="U1297" s="176" t="n"/>
      <c r="V1297" s="177" t="n">
        <v>6.54</v>
      </c>
      <c r="W1297" s="131" t="n">
        <v>5.23</v>
      </c>
      <c r="X1297" s="131" t="n">
        <v>4.36</v>
      </c>
      <c r="Y1297" s="131" t="n"/>
      <c r="Z1297" s="131" t="n"/>
      <c r="AA1297" s="178" t="n">
        <v>2026</v>
      </c>
      <c r="AB1297" s="4" t="n"/>
      <c r="AC1297" s="4" t="n"/>
    </row>
    <row customHeight="true" ht="15" outlineLevel="0" r="1298">
      <c r="A1298" s="8" t="n">
        <f aca="false" ca="false" dt2D="false" dtr="false" t="normal">A1297+1</f>
        <v>379</v>
      </c>
      <c r="B1298" s="8" t="s">
        <v>192</v>
      </c>
      <c r="C1298" s="106" t="s">
        <v>145</v>
      </c>
      <c r="D1298" s="8" t="s">
        <v>954</v>
      </c>
      <c r="E1298" s="56" t="s">
        <v>131</v>
      </c>
      <c r="F1298" s="12" t="s">
        <v>5</v>
      </c>
      <c r="G1298" s="12" t="n">
        <v>5</v>
      </c>
      <c r="H1298" s="12" t="n">
        <v>3</v>
      </c>
      <c r="I1298" s="56" t="n">
        <v>2882.6</v>
      </c>
      <c r="J1298" s="56" t="n">
        <v>2882.6</v>
      </c>
      <c r="K1298" s="56" t="n">
        <v>0</v>
      </c>
      <c r="L1298" s="55" t="n">
        <v>106</v>
      </c>
      <c r="M1298" s="15" t="n">
        <f aca="false" ca="false" dt2D="false" dtr="false" t="normal">SUM(N1298:S1298)</f>
        <v>4963750.722</v>
      </c>
      <c r="N1298" s="15" t="n"/>
      <c r="O1298" s="15" t="n"/>
      <c r="P1298" s="15" t="n"/>
      <c r="Q1298" s="15" t="n">
        <v>439654.152</v>
      </c>
      <c r="R1298" s="15" t="n"/>
      <c r="S1298" s="15" t="n">
        <f aca="false" ca="false" dt2D="false" dtr="false" t="normal">'Приложение 2'!E1298-'Приложение 1'!Q1298</f>
        <v>4524096.57</v>
      </c>
      <c r="T1298" s="176" t="n"/>
      <c r="U1298" s="176" t="n"/>
      <c r="V1298" s="177" t="n">
        <v>6.54</v>
      </c>
      <c r="W1298" s="131" t="n">
        <v>5.23</v>
      </c>
      <c r="X1298" s="131" t="n">
        <v>4.36</v>
      </c>
      <c r="Y1298" s="131" t="n"/>
      <c r="Z1298" s="131" t="n"/>
      <c r="AA1298" s="178" t="n">
        <v>2026</v>
      </c>
      <c r="AB1298" s="4" t="n"/>
      <c r="AC1298" s="4" t="n"/>
    </row>
    <row customHeight="true" ht="15" outlineLevel="0" r="1299">
      <c r="A1299" s="8" t="n">
        <f aca="false" ca="false" dt2D="false" dtr="false" t="normal">A1298+1</f>
        <v>380</v>
      </c>
      <c r="B1299" s="8" t="s">
        <v>192</v>
      </c>
      <c r="C1299" s="106" t="s">
        <v>145</v>
      </c>
      <c r="D1299" s="8" t="s">
        <v>956</v>
      </c>
      <c r="E1299" s="56" t="s">
        <v>58</v>
      </c>
      <c r="F1299" s="12" t="s">
        <v>5</v>
      </c>
      <c r="G1299" s="12" t="n">
        <v>5</v>
      </c>
      <c r="H1299" s="12" t="n">
        <v>3</v>
      </c>
      <c r="I1299" s="56" t="n">
        <v>2953.7</v>
      </c>
      <c r="J1299" s="56" t="n">
        <v>2881.9</v>
      </c>
      <c r="K1299" s="56" t="n">
        <v>71.7999999999997</v>
      </c>
      <c r="L1299" s="55" t="n">
        <v>93</v>
      </c>
      <c r="M1299" s="15" t="n">
        <f aca="false" ca="false" dt2D="false" dtr="false" t="normal">SUM(N1299:S1299)</f>
        <v>5086182.789</v>
      </c>
      <c r="N1299" s="15" t="n"/>
      <c r="O1299" s="15" t="n"/>
      <c r="P1299" s="15" t="n"/>
      <c r="Q1299" s="15" t="n">
        <v>461440.644</v>
      </c>
      <c r="R1299" s="15" t="n"/>
      <c r="S1299" s="15" t="n">
        <f aca="false" ca="false" dt2D="false" dtr="false" t="normal">'Приложение 2'!E1299-'Приложение 1'!Q1299</f>
        <v>4624742.145</v>
      </c>
      <c r="T1299" s="176" t="n"/>
      <c r="U1299" s="176" t="n"/>
      <c r="V1299" s="177" t="n">
        <v>6.52</v>
      </c>
      <c r="W1299" s="131" t="n">
        <v>5.22</v>
      </c>
      <c r="X1299" s="131" t="n">
        <v>4.35</v>
      </c>
      <c r="Y1299" s="131" t="n"/>
      <c r="Z1299" s="131" t="n"/>
      <c r="AA1299" s="178" t="n">
        <v>2026</v>
      </c>
      <c r="AB1299" s="4" t="n"/>
      <c r="AC1299" s="4" t="n"/>
    </row>
    <row customHeight="true" ht="15" outlineLevel="0" r="1300">
      <c r="A1300" s="8" t="n">
        <f aca="false" ca="false" dt2D="false" dtr="false" t="normal">A1299+1</f>
        <v>381</v>
      </c>
      <c r="B1300" s="8" t="s">
        <v>192</v>
      </c>
      <c r="C1300" s="106" t="s">
        <v>145</v>
      </c>
      <c r="D1300" s="8" t="s">
        <v>524</v>
      </c>
      <c r="E1300" s="56" t="s">
        <v>166</v>
      </c>
      <c r="F1300" s="12" t="s">
        <v>5</v>
      </c>
      <c r="G1300" s="12" t="n">
        <v>5</v>
      </c>
      <c r="H1300" s="12" t="n">
        <v>3</v>
      </c>
      <c r="I1300" s="56" t="n">
        <v>2866.91</v>
      </c>
      <c r="J1300" s="56" t="n">
        <v>2866.91</v>
      </c>
      <c r="K1300" s="56" t="n">
        <v>0</v>
      </c>
      <c r="L1300" s="55" t="n">
        <v>116</v>
      </c>
      <c r="M1300" s="15" t="n">
        <f aca="false" ca="false" dt2D="false" dtr="false" t="normal">SUM(N1300:S1300)</f>
        <v>4936733.012699999</v>
      </c>
      <c r="N1300" s="15" t="n"/>
      <c r="O1300" s="15" t="n"/>
      <c r="P1300" s="15" t="n"/>
      <c r="Q1300" s="15" t="n">
        <v>437261.1132</v>
      </c>
      <c r="R1300" s="15" t="n"/>
      <c r="S1300" s="15" t="n">
        <f aca="false" ca="false" dt2D="false" dtr="false" t="normal">'Приложение 2'!E1300-'Приложение 1'!Q1300</f>
        <v>4499471.899499999</v>
      </c>
      <c r="T1300" s="176" t="n"/>
      <c r="U1300" s="176" t="n"/>
      <c r="V1300" s="177" t="n">
        <v>6.54</v>
      </c>
      <c r="W1300" s="131" t="n">
        <v>5.23</v>
      </c>
      <c r="X1300" s="131" t="n">
        <v>4.36</v>
      </c>
      <c r="Y1300" s="131" t="n"/>
      <c r="Z1300" s="131" t="n"/>
      <c r="AA1300" s="178" t="n">
        <v>2027</v>
      </c>
      <c r="AB1300" s="4" t="n"/>
      <c r="AC1300" s="4" t="n"/>
    </row>
    <row customHeight="true" ht="15" outlineLevel="0" r="1301">
      <c r="A1301" s="8" t="n">
        <f aca="false" ca="false" dt2D="false" dtr="false" t="normal">A1300+1</f>
        <v>382</v>
      </c>
      <c r="B1301" s="8" t="s">
        <v>192</v>
      </c>
      <c r="C1301" s="106" t="s">
        <v>531</v>
      </c>
      <c r="D1301" s="8" t="s">
        <v>957</v>
      </c>
      <c r="E1301" s="56" t="s">
        <v>269</v>
      </c>
      <c r="F1301" s="12" t="s">
        <v>5</v>
      </c>
      <c r="G1301" s="12" t="n">
        <v>4</v>
      </c>
      <c r="H1301" s="12" t="n">
        <v>4</v>
      </c>
      <c r="I1301" s="56" t="n">
        <v>2649.3</v>
      </c>
      <c r="J1301" s="56" t="n">
        <v>2649.3</v>
      </c>
      <c r="K1301" s="56" t="n">
        <v>0</v>
      </c>
      <c r="L1301" s="55" t="n">
        <v>193</v>
      </c>
      <c r="M1301" s="15" t="n">
        <f aca="false" ca="false" dt2D="false" dtr="false" t="normal">SUM(N1301:S1301)</f>
        <v>6880338.072000001</v>
      </c>
      <c r="N1301" s="15" t="n"/>
      <c r="O1301" s="15" t="n"/>
      <c r="P1301" s="15" t="n"/>
      <c r="Q1301" s="15" t="n">
        <v>412654.968</v>
      </c>
      <c r="R1301" s="15" t="n"/>
      <c r="S1301" s="15" t="n">
        <f aca="false" ca="false" dt2D="false" dtr="false" t="normal">'Приложение 2'!E1301-'Приложение 1'!Q1301</f>
        <v>6467683.104</v>
      </c>
      <c r="T1301" s="176" t="n"/>
      <c r="U1301" s="176" t="n"/>
      <c r="V1301" s="177" t="n">
        <v>10.17</v>
      </c>
      <c r="W1301" s="131" t="n">
        <v>8.14</v>
      </c>
      <c r="X1301" s="131" t="n">
        <v>6.78</v>
      </c>
      <c r="Y1301" s="131" t="n"/>
      <c r="Z1301" s="131" t="n"/>
      <c r="AA1301" s="178" t="n">
        <v>2026</v>
      </c>
      <c r="AB1301" s="4" t="n"/>
      <c r="AC1301" s="4" t="n"/>
    </row>
    <row customHeight="true" ht="15" outlineLevel="0" r="1302">
      <c r="A1302" s="8" t="n">
        <f aca="false" ca="false" dt2D="false" dtr="false" t="normal">A1301+1</f>
        <v>383</v>
      </c>
      <c r="B1302" s="8" t="s">
        <v>192</v>
      </c>
      <c r="C1302" s="106" t="s">
        <v>360</v>
      </c>
      <c r="D1302" s="8" t="s">
        <v>361</v>
      </c>
      <c r="E1302" s="56" t="s">
        <v>143</v>
      </c>
      <c r="F1302" s="12" t="s">
        <v>5</v>
      </c>
      <c r="G1302" s="12" t="n">
        <v>5</v>
      </c>
      <c r="H1302" s="12" t="n">
        <v>1</v>
      </c>
      <c r="I1302" s="56" t="n">
        <v>982.9</v>
      </c>
      <c r="J1302" s="56" t="n">
        <v>982.9</v>
      </c>
      <c r="K1302" s="56" t="n">
        <v>0</v>
      </c>
      <c r="L1302" s="55" t="n">
        <v>23</v>
      </c>
      <c r="M1302" s="15" t="n">
        <f aca="false" ca="false" dt2D="false" dtr="false" t="normal">SUM(N1302:S1302)</f>
        <v>14521757.76</v>
      </c>
      <c r="N1302" s="15" t="n"/>
      <c r="O1302" s="15" t="n"/>
      <c r="P1302" s="15" t="n"/>
      <c r="Q1302" s="15" t="n">
        <v>149911.908</v>
      </c>
      <c r="R1302" s="15" t="n"/>
      <c r="S1302" s="15" t="n">
        <f aca="false" ca="false" dt2D="false" dtr="false" t="normal">'Приложение 2'!E1302-'Приложение 1'!Q1302</f>
        <v>14371845.852</v>
      </c>
      <c r="T1302" s="176" t="n"/>
      <c r="U1302" s="176" t="n"/>
      <c r="V1302" s="177" t="n">
        <v>60.92</v>
      </c>
      <c r="W1302" s="131" t="n">
        <v>48.74</v>
      </c>
      <c r="X1302" s="131" t="n">
        <v>40.62</v>
      </c>
      <c r="Y1302" s="131" t="n"/>
      <c r="Z1302" s="131" t="n"/>
      <c r="AA1302" s="178" t="n">
        <v>2027</v>
      </c>
      <c r="AB1302" s="4" t="n"/>
      <c r="AC1302" s="4" t="n"/>
    </row>
    <row customHeight="true" ht="15" outlineLevel="0" r="1303">
      <c r="A1303" s="8" t="n">
        <f aca="false" ca="false" dt2D="false" dtr="false" t="normal">A1302+1</f>
        <v>384</v>
      </c>
      <c r="B1303" s="8" t="s">
        <v>192</v>
      </c>
      <c r="C1303" s="106" t="s">
        <v>360</v>
      </c>
      <c r="D1303" s="8" t="s">
        <v>536</v>
      </c>
      <c r="E1303" s="56" t="s">
        <v>178</v>
      </c>
      <c r="F1303" s="12" t="s">
        <v>5</v>
      </c>
      <c r="G1303" s="12" t="n">
        <v>5</v>
      </c>
      <c r="H1303" s="12" t="n">
        <v>2</v>
      </c>
      <c r="I1303" s="56" t="n">
        <v>1918.4</v>
      </c>
      <c r="J1303" s="56" t="n">
        <v>1918.4</v>
      </c>
      <c r="K1303" s="56" t="n">
        <v>0</v>
      </c>
      <c r="L1303" s="55" t="n">
        <v>62</v>
      </c>
      <c r="M1303" s="15" t="n">
        <f aca="false" ca="false" dt2D="false" dtr="false" t="normal">SUM(N1303:S1303)</f>
        <v>13755714.543999998</v>
      </c>
      <c r="N1303" s="15" t="n"/>
      <c r="O1303" s="15" t="n"/>
      <c r="P1303" s="15" t="n"/>
      <c r="Q1303" s="15" t="n">
        <v>292594.368</v>
      </c>
      <c r="R1303" s="15" t="n"/>
      <c r="S1303" s="15" t="n">
        <f aca="false" ca="false" dt2D="false" dtr="false" t="normal">'Приложение 2'!E1303-'Приложение 1'!Q1303</f>
        <v>13463120.175999997</v>
      </c>
      <c r="T1303" s="176" t="n"/>
      <c r="U1303" s="176" t="n"/>
      <c r="V1303" s="177" t="n">
        <v>29.24</v>
      </c>
      <c r="W1303" s="131" t="n">
        <v>23.39</v>
      </c>
      <c r="X1303" s="131" t="n">
        <v>19.49</v>
      </c>
      <c r="Y1303" s="131" t="n"/>
      <c r="Z1303" s="131" t="n"/>
      <c r="AA1303" s="178" t="n">
        <v>2027</v>
      </c>
      <c r="AB1303" s="4" t="n"/>
      <c r="AC1303" s="4" t="n"/>
    </row>
    <row customHeight="true" ht="15" outlineLevel="0" r="1304">
      <c r="A1304" s="8" t="n">
        <f aca="false" ca="false" dt2D="false" dtr="false" t="normal">A1303+1</f>
        <v>385</v>
      </c>
      <c r="B1304" s="8" t="s">
        <v>192</v>
      </c>
      <c r="C1304" s="106" t="s">
        <v>360</v>
      </c>
      <c r="D1304" s="8" t="s">
        <v>539</v>
      </c>
      <c r="E1304" s="56" t="s">
        <v>53</v>
      </c>
      <c r="F1304" s="12" t="s">
        <v>5</v>
      </c>
      <c r="G1304" s="12" t="n">
        <v>5</v>
      </c>
      <c r="H1304" s="12" t="n">
        <v>3</v>
      </c>
      <c r="I1304" s="56" t="n">
        <v>2865.8</v>
      </c>
      <c r="J1304" s="56" t="n">
        <v>2865.8</v>
      </c>
      <c r="K1304" s="56" t="n">
        <v>0</v>
      </c>
      <c r="L1304" s="55" t="n">
        <v>95</v>
      </c>
      <c r="M1304" s="15" t="n">
        <f aca="false" ca="false" dt2D="false" dtr="false" t="normal">SUM(N1304:S1304)</f>
        <v>85967064.764</v>
      </c>
      <c r="N1304" s="15" t="n"/>
      <c r="O1304" s="15" t="n"/>
      <c r="P1304" s="15" t="n"/>
      <c r="Q1304" s="15" t="n">
        <v>437091.816</v>
      </c>
      <c r="R1304" s="15" t="n"/>
      <c r="S1304" s="15" t="n">
        <f aca="false" ca="false" dt2D="false" dtr="false" t="normal">'Приложение 2'!E1304-'Приложение 1'!Q1304</f>
        <v>85529972.948</v>
      </c>
      <c r="T1304" s="176" t="n"/>
      <c r="U1304" s="176" t="n"/>
      <c r="V1304" s="177" t="n">
        <v>124.35</v>
      </c>
      <c r="W1304" s="131" t="n">
        <v>99.48</v>
      </c>
      <c r="X1304" s="131" t="n">
        <v>82.9</v>
      </c>
      <c r="Y1304" s="131" t="n"/>
      <c r="Z1304" s="131" t="n"/>
      <c r="AA1304" s="178" t="n">
        <v>2027</v>
      </c>
      <c r="AB1304" s="4" t="n"/>
      <c r="AC1304" s="4" t="n"/>
    </row>
    <row customHeight="true" ht="15" outlineLevel="0" r="1305">
      <c r="A1305" s="8" t="n">
        <f aca="false" ca="false" dt2D="false" dtr="false" t="normal">A1304+1</f>
        <v>386</v>
      </c>
      <c r="B1305" s="8" t="s">
        <v>192</v>
      </c>
      <c r="C1305" s="106" t="s">
        <v>360</v>
      </c>
      <c r="D1305" s="8" t="s">
        <v>541</v>
      </c>
      <c r="E1305" s="56" t="s">
        <v>269</v>
      </c>
      <c r="F1305" s="12" t="s">
        <v>5</v>
      </c>
      <c r="G1305" s="12" t="n">
        <v>5</v>
      </c>
      <c r="H1305" s="12" t="n">
        <v>2</v>
      </c>
      <c r="I1305" s="56" t="n">
        <v>1542.1</v>
      </c>
      <c r="J1305" s="56" t="n">
        <v>1542.1</v>
      </c>
      <c r="K1305" s="56" t="n">
        <v>0</v>
      </c>
      <c r="L1305" s="55" t="n">
        <v>24</v>
      </c>
      <c r="M1305" s="15" t="n">
        <f aca="false" ca="false" dt2D="false" dtr="false" t="normal">SUM(N1305:S1305)</f>
        <v>11057489.261</v>
      </c>
      <c r="N1305" s="15" t="n"/>
      <c r="O1305" s="15" t="n"/>
      <c r="P1305" s="15" t="n"/>
      <c r="Q1305" s="15" t="n">
        <v>235201.092</v>
      </c>
      <c r="R1305" s="15" t="n"/>
      <c r="S1305" s="15" t="n">
        <f aca="false" ca="false" dt2D="false" dtr="false" t="normal">'Приложение 2'!E1305-'Приложение 1'!Q1305</f>
        <v>10822288.169</v>
      </c>
      <c r="T1305" s="176" t="n"/>
      <c r="U1305" s="176" t="n"/>
      <c r="V1305" s="177" t="n">
        <v>29.24</v>
      </c>
      <c r="W1305" s="131" t="n">
        <v>23.39</v>
      </c>
      <c r="X1305" s="131" t="n">
        <v>19.49</v>
      </c>
      <c r="Y1305" s="131" t="n"/>
      <c r="Z1305" s="131" t="n"/>
      <c r="AA1305" s="178" t="n">
        <v>2027</v>
      </c>
      <c r="AB1305" s="4" t="n"/>
      <c r="AC1305" s="4" t="n"/>
    </row>
    <row customHeight="true" ht="15" outlineLevel="0" r="1306">
      <c r="A1306" s="8" t="n">
        <f aca="false" ca="false" dt2D="false" dtr="false" t="normal">A1305+1</f>
        <v>387</v>
      </c>
      <c r="B1306" s="8" t="s">
        <v>192</v>
      </c>
      <c r="C1306" s="106" t="s">
        <v>360</v>
      </c>
      <c r="D1306" s="8" t="s">
        <v>363</v>
      </c>
      <c r="E1306" s="55" t="s">
        <v>131</v>
      </c>
      <c r="F1306" s="12" t="s">
        <v>5</v>
      </c>
      <c r="G1306" s="12" t="n">
        <v>5</v>
      </c>
      <c r="H1306" s="12" t="n">
        <v>3</v>
      </c>
      <c r="I1306" s="56" t="n">
        <v>2862</v>
      </c>
      <c r="J1306" s="56" t="n">
        <v>2862</v>
      </c>
      <c r="K1306" s="56" t="n">
        <v>0</v>
      </c>
      <c r="L1306" s="55" t="n">
        <v>82</v>
      </c>
      <c r="M1306" s="15" t="n">
        <f aca="false" ca="false" dt2D="false" dtr="false" t="normal">SUM(N1306:S1306)</f>
        <v>13826194.33</v>
      </c>
      <c r="N1306" s="15" t="n"/>
      <c r="O1306" s="15" t="n"/>
      <c r="P1306" s="15" t="n"/>
      <c r="Q1306" s="15" t="n"/>
      <c r="R1306" s="15" t="n"/>
      <c r="S1306" s="15" t="n">
        <v>13826194.33</v>
      </c>
      <c r="T1306" s="176" t="n"/>
      <c r="U1306" s="176" t="n"/>
      <c r="V1306" s="177" t="n">
        <v>20.13</v>
      </c>
      <c r="W1306" s="131" t="n">
        <v>16.1</v>
      </c>
      <c r="X1306" s="131" t="n">
        <v>13.42</v>
      </c>
      <c r="Y1306" s="131" t="n"/>
      <c r="Z1306" s="131" t="n"/>
      <c r="AA1306" s="178" t="n">
        <v>2025</v>
      </c>
      <c r="AB1306" s="4" t="n"/>
      <c r="AC1306" s="4" t="n"/>
    </row>
    <row customHeight="true" ht="15" outlineLevel="0" r="1307">
      <c r="A1307" s="8" t="n">
        <f aca="false" ca="false" dt2D="false" dtr="false" t="normal">A1306+1</f>
        <v>388</v>
      </c>
      <c r="B1307" s="8" t="s">
        <v>192</v>
      </c>
      <c r="C1307" s="106" t="s">
        <v>360</v>
      </c>
      <c r="D1307" s="8" t="s">
        <v>543</v>
      </c>
      <c r="E1307" s="56" t="s">
        <v>127</v>
      </c>
      <c r="F1307" s="12" t="s">
        <v>5</v>
      </c>
      <c r="G1307" s="12" t="n">
        <v>5</v>
      </c>
      <c r="H1307" s="12" t="n">
        <v>2</v>
      </c>
      <c r="I1307" s="56" t="n">
        <v>1539.59</v>
      </c>
      <c r="J1307" s="56" t="n">
        <v>1539.59</v>
      </c>
      <c r="K1307" s="56" t="n">
        <v>0</v>
      </c>
      <c r="L1307" s="55" t="n">
        <v>31</v>
      </c>
      <c r="M1307" s="15" t="n">
        <f aca="false" ca="false" dt2D="false" dtr="false" t="normal">SUM(N1307:S1307)</f>
        <v>42159316.57729996</v>
      </c>
      <c r="N1307" s="15" t="n"/>
      <c r="O1307" s="15" t="n"/>
      <c r="P1307" s="15" t="n"/>
      <c r="Q1307" s="15" t="n">
        <v>234818.2668</v>
      </c>
      <c r="R1307" s="15" t="n"/>
      <c r="S1307" s="15" t="n">
        <f aca="false" ca="false" dt2D="false" dtr="false" t="normal">'Приложение 2'!E1307-'Приложение 1'!Q1307</f>
        <v>41924498.31049996</v>
      </c>
      <c r="T1307" s="176" t="n"/>
      <c r="U1307" s="176" t="n"/>
      <c r="V1307" s="177" t="n">
        <v>113.46</v>
      </c>
      <c r="W1307" s="131" t="n">
        <v>90.77</v>
      </c>
      <c r="X1307" s="131" t="n">
        <v>75.64</v>
      </c>
      <c r="Y1307" s="131" t="n"/>
      <c r="Z1307" s="131" t="n"/>
      <c r="AA1307" s="178" t="n">
        <v>2027</v>
      </c>
      <c r="AB1307" s="4" t="n"/>
      <c r="AC1307" s="4" t="n"/>
    </row>
    <row customHeight="true" ht="15" outlineLevel="0" r="1308">
      <c r="A1308" s="8" t="n">
        <f aca="false" ca="false" dt2D="false" dtr="false" t="normal">A1307+1</f>
        <v>389</v>
      </c>
      <c r="B1308" s="8" t="s">
        <v>192</v>
      </c>
      <c r="C1308" s="106" t="s">
        <v>360</v>
      </c>
      <c r="D1308" s="8" t="s">
        <v>546</v>
      </c>
      <c r="E1308" s="56" t="s">
        <v>131</v>
      </c>
      <c r="F1308" s="12" t="s">
        <v>5</v>
      </c>
      <c r="G1308" s="12" t="n">
        <v>5</v>
      </c>
      <c r="H1308" s="12" t="n">
        <v>3</v>
      </c>
      <c r="I1308" s="56" t="n">
        <v>2816.8</v>
      </c>
      <c r="J1308" s="56" t="n">
        <v>2816.8</v>
      </c>
      <c r="K1308" s="56" t="n">
        <v>0</v>
      </c>
      <c r="L1308" s="55" t="n">
        <v>91</v>
      </c>
      <c r="M1308" s="15" t="n">
        <f aca="false" ca="false" dt2D="false" dtr="false" t="normal">SUM(N1308:S1308)</f>
        <v>20197610.887999997</v>
      </c>
      <c r="N1308" s="15" t="n"/>
      <c r="O1308" s="15" t="n"/>
      <c r="P1308" s="15" t="n"/>
      <c r="Q1308" s="15" t="n">
        <v>429618.336</v>
      </c>
      <c r="R1308" s="15" t="n"/>
      <c r="S1308" s="15" t="n">
        <f aca="false" ca="false" dt2D="false" dtr="false" t="normal">'Приложение 2'!E1308-'Приложение 1'!Q1308</f>
        <v>19767992.551999997</v>
      </c>
      <c r="T1308" s="176" t="n"/>
      <c r="U1308" s="176" t="n"/>
      <c r="V1308" s="177" t="n">
        <v>29.24</v>
      </c>
      <c r="W1308" s="131" t="n">
        <v>23.39</v>
      </c>
      <c r="X1308" s="131" t="n">
        <v>19.49</v>
      </c>
      <c r="Y1308" s="131" t="n"/>
      <c r="Z1308" s="131" t="n"/>
      <c r="AA1308" s="178" t="n">
        <v>2027</v>
      </c>
      <c r="AB1308" s="4" t="n"/>
      <c r="AC1308" s="4" t="n"/>
    </row>
    <row customHeight="true" ht="15" outlineLevel="0" r="1309">
      <c r="A1309" s="8" t="n">
        <f aca="false" ca="false" dt2D="false" dtr="false" t="normal">A1308+1</f>
        <v>390</v>
      </c>
      <c r="B1309" s="8" t="s">
        <v>192</v>
      </c>
      <c r="C1309" s="106" t="s">
        <v>360</v>
      </c>
      <c r="D1309" s="8" t="s">
        <v>547</v>
      </c>
      <c r="E1309" s="56" t="s">
        <v>170</v>
      </c>
      <c r="F1309" s="12" t="s">
        <v>5</v>
      </c>
      <c r="G1309" s="12" t="n">
        <v>5</v>
      </c>
      <c r="H1309" s="12" t="n">
        <v>2</v>
      </c>
      <c r="I1309" s="56" t="n">
        <v>1587.4</v>
      </c>
      <c r="J1309" s="56" t="n">
        <v>1531.6</v>
      </c>
      <c r="K1309" s="56" t="n">
        <v>55.8000000000002</v>
      </c>
      <c r="L1309" s="55" t="n">
        <v>40</v>
      </c>
      <c r="M1309" s="15" t="n">
        <f aca="false" ca="false" dt2D="false" dtr="false" t="normal">SUM(N1309:S1309)</f>
        <v>43468520.278000005</v>
      </c>
      <c r="N1309" s="15" t="n"/>
      <c r="O1309" s="15" t="n"/>
      <c r="P1309" s="15" t="n"/>
      <c r="Q1309" s="15" t="n">
        <v>250614.168</v>
      </c>
      <c r="R1309" s="15" t="n"/>
      <c r="S1309" s="15" t="n">
        <f aca="false" ca="false" dt2D="false" dtr="false" t="normal">'Приложение 2'!E1309-'Приложение 1'!Q1309</f>
        <v>43217906.11000001</v>
      </c>
      <c r="T1309" s="176" t="n"/>
      <c r="U1309" s="176" t="n"/>
      <c r="V1309" s="177" t="n">
        <v>113.44</v>
      </c>
      <c r="W1309" s="131" t="n">
        <v>90.75</v>
      </c>
      <c r="X1309" s="131" t="n">
        <v>75.63</v>
      </c>
      <c r="Y1309" s="131" t="n"/>
      <c r="Z1309" s="131" t="n"/>
      <c r="AA1309" s="178" t="n">
        <v>2027</v>
      </c>
      <c r="AB1309" s="4" t="n"/>
      <c r="AC1309" s="4" t="n"/>
    </row>
    <row customHeight="true" ht="15" outlineLevel="0" r="1310">
      <c r="A1310" s="8" t="n">
        <f aca="false" ca="false" dt2D="false" dtr="false" t="normal">A1309+1</f>
        <v>391</v>
      </c>
      <c r="B1310" s="8" t="s">
        <v>192</v>
      </c>
      <c r="C1310" s="106" t="s">
        <v>360</v>
      </c>
      <c r="D1310" s="8" t="s">
        <v>549</v>
      </c>
      <c r="E1310" s="56" t="s">
        <v>162</v>
      </c>
      <c r="F1310" s="12" t="s">
        <v>5</v>
      </c>
      <c r="G1310" s="12" t="n">
        <v>5</v>
      </c>
      <c r="H1310" s="12" t="n">
        <v>3</v>
      </c>
      <c r="I1310" s="56" t="n">
        <v>2924.4</v>
      </c>
      <c r="J1310" s="56" t="n">
        <v>2924.4</v>
      </c>
      <c r="K1310" s="56" t="n">
        <v>0</v>
      </c>
      <c r="L1310" s="55" t="n">
        <v>76</v>
      </c>
      <c r="M1310" s="15" t="n">
        <f aca="false" ca="false" dt2D="false" dtr="false" t="normal">SUM(N1310:S1310)</f>
        <v>20969147.003999997</v>
      </c>
      <c r="N1310" s="15" t="n"/>
      <c r="O1310" s="15" t="n"/>
      <c r="P1310" s="15" t="n"/>
      <c r="Q1310" s="15" t="n">
        <v>446029.488</v>
      </c>
      <c r="R1310" s="15" t="n"/>
      <c r="S1310" s="15" t="n">
        <f aca="false" ca="false" dt2D="false" dtr="false" t="normal">'Приложение 2'!E1310-'Приложение 1'!Q1310</f>
        <v>20523117.515999995</v>
      </c>
      <c r="T1310" s="176" t="n"/>
      <c r="U1310" s="176" t="n"/>
      <c r="V1310" s="177" t="n">
        <v>29.24</v>
      </c>
      <c r="W1310" s="131" t="n">
        <v>23.39</v>
      </c>
      <c r="X1310" s="131" t="n">
        <v>19.49</v>
      </c>
      <c r="Y1310" s="131" t="n"/>
      <c r="Z1310" s="131" t="n"/>
      <c r="AA1310" s="178" t="n">
        <v>2027</v>
      </c>
      <c r="AB1310" s="4" t="n"/>
      <c r="AC1310" s="4" t="n"/>
    </row>
    <row customHeight="true" ht="15" outlineLevel="0" r="1311">
      <c r="A1311" s="8" t="n">
        <f aca="false" ca="false" dt2D="false" dtr="false" t="normal">A1310+1</f>
        <v>392</v>
      </c>
      <c r="B1311" s="8" t="s">
        <v>192</v>
      </c>
      <c r="C1311" s="106" t="s">
        <v>360</v>
      </c>
      <c r="D1311" s="8" t="s">
        <v>551</v>
      </c>
      <c r="E1311" s="56" t="s">
        <v>127</v>
      </c>
      <c r="F1311" s="12" t="s">
        <v>5</v>
      </c>
      <c r="G1311" s="12" t="n">
        <v>5</v>
      </c>
      <c r="H1311" s="12" t="n">
        <v>2</v>
      </c>
      <c r="I1311" s="56" t="n">
        <v>1709.6</v>
      </c>
      <c r="J1311" s="56" t="n">
        <v>1550.4</v>
      </c>
      <c r="K1311" s="56" t="n">
        <v>159.2</v>
      </c>
      <c r="L1311" s="55" t="n">
        <v>60</v>
      </c>
      <c r="M1311" s="15" t="n">
        <f aca="false" ca="false" dt2D="false" dtr="false" t="normal">SUM(N1311:S1311)</f>
        <v>46814780.31199999</v>
      </c>
      <c r="N1311" s="15" t="n"/>
      <c r="O1311" s="15" t="n"/>
      <c r="P1311" s="15" t="n"/>
      <c r="Q1311" s="15" t="n">
        <v>285010.272</v>
      </c>
      <c r="R1311" s="15" t="n"/>
      <c r="S1311" s="15" t="n">
        <f aca="false" ca="false" dt2D="false" dtr="false" t="normal">'Приложение 2'!E1311-'Приложение 1'!Q1311</f>
        <v>46529770.03999999</v>
      </c>
      <c r="T1311" s="176" t="n"/>
      <c r="U1311" s="176" t="n"/>
      <c r="V1311" s="177" t="n">
        <v>113.4</v>
      </c>
      <c r="W1311" s="131" t="n">
        <v>90.72</v>
      </c>
      <c r="X1311" s="131" t="n">
        <v>75.6</v>
      </c>
      <c r="Y1311" s="131" t="n"/>
      <c r="Z1311" s="131" t="n"/>
      <c r="AA1311" s="178" t="n">
        <v>2027</v>
      </c>
      <c r="AB1311" s="4" t="n"/>
      <c r="AC1311" s="4" t="n"/>
    </row>
    <row customHeight="true" ht="15" outlineLevel="0" r="1312">
      <c r="A1312" s="8" t="n">
        <f aca="false" ca="false" dt2D="false" dtr="false" t="normal">A1311+1</f>
        <v>393</v>
      </c>
      <c r="B1312" s="8" t="s">
        <v>192</v>
      </c>
      <c r="C1312" s="106" t="s">
        <v>360</v>
      </c>
      <c r="D1312" s="8" t="s">
        <v>552</v>
      </c>
      <c r="E1312" s="56" t="s">
        <v>269</v>
      </c>
      <c r="F1312" s="12" t="s">
        <v>5</v>
      </c>
      <c r="G1312" s="12" t="n">
        <v>5</v>
      </c>
      <c r="H1312" s="12" t="n">
        <v>2</v>
      </c>
      <c r="I1312" s="56" t="n">
        <v>1555</v>
      </c>
      <c r="J1312" s="56" t="n">
        <v>1555</v>
      </c>
      <c r="K1312" s="56" t="n">
        <v>0</v>
      </c>
      <c r="L1312" s="55" t="n">
        <v>50</v>
      </c>
      <c r="M1312" s="15" t="n">
        <f aca="false" ca="false" dt2D="false" dtr="false" t="normal">SUM(N1312:S1312)</f>
        <v>11149987.549999999</v>
      </c>
      <c r="N1312" s="15" t="n"/>
      <c r="O1312" s="15" t="n"/>
      <c r="P1312" s="15" t="n"/>
      <c r="Q1312" s="15" t="n">
        <v>237168.6</v>
      </c>
      <c r="R1312" s="15" t="n"/>
      <c r="S1312" s="15" t="n">
        <f aca="false" ca="false" dt2D="false" dtr="false" t="normal">'Приложение 2'!E1312-'Приложение 1'!Q1312</f>
        <v>10912818.95</v>
      </c>
      <c r="T1312" s="176" t="n"/>
      <c r="U1312" s="176" t="n"/>
      <c r="V1312" s="177" t="n">
        <v>29.24</v>
      </c>
      <c r="W1312" s="131" t="n">
        <v>23.39</v>
      </c>
      <c r="X1312" s="131" t="n">
        <v>19.49</v>
      </c>
      <c r="Y1312" s="131" t="n"/>
      <c r="Z1312" s="131" t="n"/>
      <c r="AA1312" s="178" t="n">
        <v>2027</v>
      </c>
      <c r="AB1312" s="4" t="n"/>
      <c r="AC1312" s="4" t="n"/>
    </row>
    <row customHeight="true" ht="15" outlineLevel="0" r="1313">
      <c r="A1313" s="8" t="n">
        <f aca="false" ca="false" dt2D="false" dtr="false" t="normal">A1312+1</f>
        <v>394</v>
      </c>
      <c r="B1313" s="8" t="s">
        <v>192</v>
      </c>
      <c r="C1313" s="106" t="s">
        <v>360</v>
      </c>
      <c r="D1313" s="8" t="s">
        <v>554</v>
      </c>
      <c r="E1313" s="56" t="s">
        <v>127</v>
      </c>
      <c r="F1313" s="12" t="s">
        <v>5</v>
      </c>
      <c r="G1313" s="12" t="n">
        <v>5</v>
      </c>
      <c r="H1313" s="12" t="n">
        <v>3</v>
      </c>
      <c r="I1313" s="56" t="n">
        <v>2779.63</v>
      </c>
      <c r="J1313" s="56" t="n">
        <v>2416.53</v>
      </c>
      <c r="K1313" s="56" t="n">
        <v>363.1</v>
      </c>
      <c r="L1313" s="55" t="n">
        <v>72</v>
      </c>
      <c r="M1313" s="15" t="n">
        <f aca="false" ca="false" dt2D="false" dtr="false" t="normal">SUM(N1313:S1313)</f>
        <v>83382173.29540004</v>
      </c>
      <c r="N1313" s="15" t="n"/>
      <c r="O1313" s="15" t="n"/>
      <c r="P1313" s="15" t="n"/>
      <c r="Q1313" s="15" t="n">
        <v>479285.6076</v>
      </c>
      <c r="R1313" s="15" t="n"/>
      <c r="S1313" s="15" t="n">
        <f aca="false" ca="false" dt2D="false" dtr="false" t="normal">'Приложение 2'!E1313-'Приложение 1'!Q1313</f>
        <v>82902887.68780003</v>
      </c>
      <c r="T1313" s="176" t="n"/>
      <c r="U1313" s="176" t="n"/>
      <c r="V1313" s="177" t="n">
        <v>124.27</v>
      </c>
      <c r="W1313" s="131" t="n">
        <v>99.42</v>
      </c>
      <c r="X1313" s="131" t="n">
        <v>82.85</v>
      </c>
      <c r="Y1313" s="131" t="n"/>
      <c r="Z1313" s="131" t="n"/>
      <c r="AA1313" s="178" t="n">
        <v>2027</v>
      </c>
      <c r="AB1313" s="4" t="n"/>
      <c r="AC1313" s="4" t="n"/>
    </row>
    <row customHeight="true" ht="15.75" outlineLevel="0" r="1314">
      <c r="A1314" s="8" t="n">
        <f aca="false" ca="false" dt2D="false" dtr="false" t="normal">A1313+1</f>
        <v>395</v>
      </c>
      <c r="B1314" s="8" t="s">
        <v>192</v>
      </c>
      <c r="C1314" s="106" t="s">
        <v>360</v>
      </c>
      <c r="D1314" s="8" t="s">
        <v>555</v>
      </c>
      <c r="E1314" s="55" t="n">
        <v>1987</v>
      </c>
      <c r="F1314" s="12" t="s">
        <v>5</v>
      </c>
      <c r="G1314" s="12" t="n">
        <v>5</v>
      </c>
      <c r="H1314" s="12" t="n">
        <v>2</v>
      </c>
      <c r="I1314" s="56" t="n">
        <v>2282.8</v>
      </c>
      <c r="J1314" s="56" t="n">
        <v>1163.2</v>
      </c>
      <c r="K1314" s="56" t="n">
        <v>0</v>
      </c>
      <c r="L1314" s="55" t="n">
        <v>52</v>
      </c>
      <c r="M1314" s="15" t="n">
        <f aca="false" ca="false" dt2D="false" dtr="false" t="normal">SUM(N1314:S1314)</f>
        <v>31852452.304</v>
      </c>
      <c r="N1314" s="15" t="n"/>
      <c r="O1314" s="15" t="n"/>
      <c r="P1314" s="15" t="n"/>
      <c r="Q1314" s="15" t="n"/>
      <c r="R1314" s="15" t="n"/>
      <c r="S1314" s="15" t="n">
        <f aca="false" ca="false" dt2D="false" dtr="false" t="normal">'Приложение 2'!E1314-'Приложение 1'!Q1314</f>
        <v>31852452.304</v>
      </c>
      <c r="T1314" s="15" t="n"/>
      <c r="U1314" s="15" t="n"/>
      <c r="V1314" s="15" t="n">
        <v>114.1</v>
      </c>
      <c r="W1314" s="15" t="n">
        <v>91.28</v>
      </c>
      <c r="X1314" s="12" t="n">
        <v>76.07</v>
      </c>
      <c r="Y1314" s="12" t="n"/>
      <c r="Z1314" s="28" t="n"/>
      <c r="AA1314" s="178" t="n">
        <v>2027</v>
      </c>
      <c r="AB1314" s="30" t="n"/>
      <c r="AC1314" s="30" t="n"/>
      <c r="AD1314" s="33" t="n"/>
    </row>
    <row customHeight="true" ht="15" outlineLevel="0" r="1315">
      <c r="A1315" s="8" t="n">
        <f aca="false" ca="false" dt2D="false" dtr="false" t="normal">A1314+1</f>
        <v>396</v>
      </c>
      <c r="B1315" s="8" t="s">
        <v>192</v>
      </c>
      <c r="C1315" s="106" t="s">
        <v>360</v>
      </c>
      <c r="D1315" s="106" t="s">
        <v>365</v>
      </c>
      <c r="E1315" s="56" t="s">
        <v>349</v>
      </c>
      <c r="F1315" s="12" t="s">
        <v>5</v>
      </c>
      <c r="G1315" s="12" t="n">
        <v>4</v>
      </c>
      <c r="H1315" s="12" t="n">
        <v>4</v>
      </c>
      <c r="I1315" s="12" t="n">
        <v>2738.3</v>
      </c>
      <c r="J1315" s="12" t="n">
        <v>2738.3</v>
      </c>
      <c r="K1315" s="56" t="n">
        <v>0</v>
      </c>
      <c r="L1315" s="55" t="n">
        <v>105</v>
      </c>
      <c r="M1315" s="15" t="n">
        <f aca="false" ca="false" dt2D="false" dtr="false" t="normal">SUM(N1315:S1315)</f>
        <v>55349422.198</v>
      </c>
      <c r="N1315" s="15" t="n"/>
      <c r="O1315" s="15" t="n"/>
      <c r="P1315" s="15" t="n"/>
      <c r="Q1315" s="15" t="n">
        <v>417645.516</v>
      </c>
      <c r="R1315" s="15" t="n"/>
      <c r="S1315" s="15" t="n">
        <f aca="false" ca="false" dt2D="false" dtr="false" t="normal">'Приложение 2'!E1315-'Приложение 1'!Q1315</f>
        <v>54931776.682</v>
      </c>
      <c r="T1315" s="176" t="n"/>
      <c r="U1315" s="176" t="n"/>
      <c r="V1315" s="177" t="n">
        <v>83.59</v>
      </c>
      <c r="W1315" s="131" t="n">
        <v>66.87</v>
      </c>
      <c r="X1315" s="131" t="n">
        <v>55.72</v>
      </c>
      <c r="Y1315" s="131" t="n"/>
      <c r="Z1315" s="131" t="n"/>
      <c r="AA1315" s="178" t="n">
        <v>2027</v>
      </c>
      <c r="AB1315" s="4" t="n"/>
      <c r="AC1315" s="4" t="n"/>
    </row>
    <row customHeight="true" ht="15" outlineLevel="0" r="1316">
      <c r="A1316" s="8" t="n">
        <f aca="false" ca="false" dt2D="false" dtr="false" t="normal">A1315+1</f>
        <v>397</v>
      </c>
      <c r="B1316" s="8" t="s">
        <v>192</v>
      </c>
      <c r="C1316" s="106" t="s">
        <v>360</v>
      </c>
      <c r="D1316" s="8" t="s">
        <v>367</v>
      </c>
      <c r="E1316" s="56" t="s">
        <v>99</v>
      </c>
      <c r="F1316" s="12" t="s">
        <v>5</v>
      </c>
      <c r="G1316" s="12" t="n">
        <v>4</v>
      </c>
      <c r="H1316" s="12" t="n">
        <v>2</v>
      </c>
      <c r="I1316" s="56" t="n">
        <v>1312.5</v>
      </c>
      <c r="J1316" s="56" t="n">
        <v>1312.5</v>
      </c>
      <c r="K1316" s="56" t="n">
        <v>0</v>
      </c>
      <c r="L1316" s="55" t="n">
        <v>60</v>
      </c>
      <c r="M1316" s="15" t="n">
        <f aca="false" ca="false" dt2D="false" dtr="false" t="normal">SUM(N1316:S1316)</f>
        <v>19391400</v>
      </c>
      <c r="N1316" s="15" t="n"/>
      <c r="O1316" s="15" t="n"/>
      <c r="P1316" s="15" t="n"/>
      <c r="Q1316" s="15" t="n">
        <v>200182.5</v>
      </c>
      <c r="R1316" s="15" t="n"/>
      <c r="S1316" s="15" t="n">
        <f aca="false" ca="false" dt2D="false" dtr="false" t="normal">'Приложение 2'!E1316-'Приложение 1'!Q1316</f>
        <v>19191217.5</v>
      </c>
      <c r="T1316" s="176" t="n"/>
      <c r="U1316" s="176" t="n"/>
      <c r="V1316" s="177" t="n">
        <v>60.92</v>
      </c>
      <c r="W1316" s="131" t="n">
        <v>48.74</v>
      </c>
      <c r="X1316" s="131" t="n">
        <v>40.62</v>
      </c>
      <c r="Y1316" s="131" t="n"/>
      <c r="Z1316" s="131" t="n"/>
      <c r="AA1316" s="178" t="n">
        <v>2027</v>
      </c>
      <c r="AB1316" s="4" t="n"/>
      <c r="AC1316" s="4" t="n"/>
    </row>
    <row customHeight="true" ht="15" outlineLevel="0" r="1317">
      <c r="A1317" s="8" t="n">
        <f aca="false" ca="false" dt2D="false" dtr="false" t="normal">A1316+1</f>
        <v>398</v>
      </c>
      <c r="B1317" s="8" t="s">
        <v>192</v>
      </c>
      <c r="C1317" s="106" t="s">
        <v>360</v>
      </c>
      <c r="D1317" s="106" t="s">
        <v>558</v>
      </c>
      <c r="E1317" s="56" t="s">
        <v>99</v>
      </c>
      <c r="F1317" s="12" t="s">
        <v>5</v>
      </c>
      <c r="G1317" s="12" t="n">
        <v>5</v>
      </c>
      <c r="H1317" s="12" t="n">
        <v>2</v>
      </c>
      <c r="I1317" s="12" t="n">
        <v>1808.3</v>
      </c>
      <c r="J1317" s="12" t="n">
        <v>1648</v>
      </c>
      <c r="K1317" s="56" t="n">
        <v>160.3</v>
      </c>
      <c r="L1317" s="55" t="n">
        <v>49</v>
      </c>
      <c r="M1317" s="15" t="n">
        <f aca="false" ca="false" dt2D="false" dtr="false" t="normal">SUM(N1317:S1317)</f>
        <v>49517528.801</v>
      </c>
      <c r="N1317" s="15" t="n"/>
      <c r="O1317" s="15" t="n"/>
      <c r="P1317" s="15" t="n"/>
      <c r="Q1317" s="15" t="n">
        <v>300231.636</v>
      </c>
      <c r="R1317" s="15" t="n"/>
      <c r="S1317" s="15" t="n">
        <f aca="false" ca="false" dt2D="false" dtr="false" t="normal">'Приложение 2'!E1317-'Приложение 1'!Q1317</f>
        <v>49217297.165</v>
      </c>
      <c r="T1317" s="176" t="n"/>
      <c r="U1317" s="176" t="n"/>
      <c r="V1317" s="177" t="n">
        <v>113.41</v>
      </c>
      <c r="W1317" s="131" t="n">
        <v>90.72</v>
      </c>
      <c r="X1317" s="131" t="n">
        <v>75.6</v>
      </c>
      <c r="Y1317" s="131" t="n"/>
      <c r="Z1317" s="131" t="n"/>
      <c r="AA1317" s="178" t="n">
        <v>2027</v>
      </c>
      <c r="AB1317" s="4" t="n"/>
      <c r="AC1317" s="4" t="n"/>
    </row>
    <row customHeight="true" ht="15" outlineLevel="0" r="1318">
      <c r="A1318" s="8" t="n">
        <f aca="false" ca="false" dt2D="false" dtr="false" t="normal">A1317+1</f>
        <v>399</v>
      </c>
      <c r="B1318" s="8" t="s">
        <v>192</v>
      </c>
      <c r="C1318" s="106" t="s">
        <v>360</v>
      </c>
      <c r="D1318" s="106" t="s">
        <v>559</v>
      </c>
      <c r="E1318" s="56" t="s">
        <v>143</v>
      </c>
      <c r="F1318" s="12" t="s">
        <v>5</v>
      </c>
      <c r="G1318" s="12" t="n">
        <v>5</v>
      </c>
      <c r="H1318" s="12" t="n">
        <v>3</v>
      </c>
      <c r="I1318" s="12" t="n">
        <v>2361.2</v>
      </c>
      <c r="J1318" s="12" t="n">
        <v>2361.2</v>
      </c>
      <c r="K1318" s="56" t="n">
        <v>0</v>
      </c>
      <c r="L1318" s="55" t="n">
        <v>62</v>
      </c>
      <c r="M1318" s="15" t="n">
        <f aca="false" ca="false" dt2D="false" dtr="false" t="normal">SUM(N1318:S1318)</f>
        <v>64657849.36400001</v>
      </c>
      <c r="N1318" s="15" t="n"/>
      <c r="O1318" s="15" t="n"/>
      <c r="P1318" s="15" t="n"/>
      <c r="Q1318" s="15" t="n">
        <v>360130.224</v>
      </c>
      <c r="R1318" s="15" t="n"/>
      <c r="S1318" s="15" t="n">
        <f aca="false" ca="false" dt2D="false" dtr="false" t="normal">'Приложение 2'!E1318-'Приложение 1'!Q1318</f>
        <v>64297719.14000001</v>
      </c>
      <c r="T1318" s="176" t="n"/>
      <c r="U1318" s="176" t="n"/>
      <c r="V1318" s="177" t="n">
        <v>113.46</v>
      </c>
      <c r="W1318" s="131" t="n">
        <v>90.77</v>
      </c>
      <c r="X1318" s="131" t="n">
        <v>75.64</v>
      </c>
      <c r="Y1318" s="131" t="n"/>
      <c r="Z1318" s="131" t="n"/>
      <c r="AA1318" s="178" t="n">
        <v>2027</v>
      </c>
      <c r="AB1318" s="4" t="n"/>
      <c r="AC1318" s="4" t="n"/>
    </row>
    <row customHeight="true" ht="15" outlineLevel="0" r="1319">
      <c r="A1319" s="8" t="n">
        <f aca="false" ca="false" dt2D="false" dtr="false" t="normal">A1318+1</f>
        <v>400</v>
      </c>
      <c r="B1319" s="8" t="s">
        <v>192</v>
      </c>
      <c r="C1319" s="106" t="s">
        <v>360</v>
      </c>
      <c r="D1319" s="8" t="s">
        <v>369</v>
      </c>
      <c r="E1319" s="56" t="s">
        <v>152</v>
      </c>
      <c r="F1319" s="12" t="s">
        <v>5</v>
      </c>
      <c r="G1319" s="12" t="n">
        <v>4</v>
      </c>
      <c r="H1319" s="12" t="n">
        <v>2</v>
      </c>
      <c r="I1319" s="56" t="n">
        <v>1304.3</v>
      </c>
      <c r="J1319" s="56" t="n">
        <v>1304.3</v>
      </c>
      <c r="K1319" s="56" t="n">
        <v>0</v>
      </c>
      <c r="L1319" s="55" t="n">
        <v>47</v>
      </c>
      <c r="M1319" s="15" t="n">
        <f aca="false" ca="false" dt2D="false" dtr="false" t="normal">SUM(N1319:S1319)</f>
        <v>19270249.92</v>
      </c>
      <c r="N1319" s="15" t="n"/>
      <c r="O1319" s="15" t="n"/>
      <c r="P1319" s="15" t="n"/>
      <c r="Q1319" s="15" t="n">
        <v>198931.836</v>
      </c>
      <c r="R1319" s="15" t="n"/>
      <c r="S1319" s="15" t="n">
        <f aca="false" ca="false" dt2D="false" dtr="false" t="normal">'Приложение 2'!E1319-'Приложение 1'!Q1319</f>
        <v>19071318.084000003</v>
      </c>
      <c r="T1319" s="176" t="n"/>
      <c r="U1319" s="176" t="n"/>
      <c r="V1319" s="177" t="n">
        <v>60.92</v>
      </c>
      <c r="W1319" s="131" t="n">
        <v>48.74</v>
      </c>
      <c r="X1319" s="131" t="n">
        <v>40.62</v>
      </c>
      <c r="Y1319" s="131" t="n"/>
      <c r="Z1319" s="131" t="n"/>
      <c r="AA1319" s="178" t="n">
        <v>2027</v>
      </c>
      <c r="AB1319" s="4" t="n"/>
      <c r="AC1319" s="4" t="n"/>
    </row>
    <row customHeight="true" ht="15" outlineLevel="0" r="1320">
      <c r="A1320" s="8" t="n">
        <f aca="false" ca="false" dt2D="false" dtr="false" t="normal">A1319+1</f>
        <v>401</v>
      </c>
      <c r="B1320" s="8" t="s">
        <v>192</v>
      </c>
      <c r="C1320" s="106" t="s">
        <v>360</v>
      </c>
      <c r="D1320" s="8" t="s">
        <v>371</v>
      </c>
      <c r="E1320" s="56" t="s">
        <v>157</v>
      </c>
      <c r="F1320" s="12" t="s">
        <v>5</v>
      </c>
      <c r="G1320" s="12" t="n">
        <v>4</v>
      </c>
      <c r="H1320" s="12" t="n">
        <v>2</v>
      </c>
      <c r="I1320" s="56" t="n">
        <v>1415.4</v>
      </c>
      <c r="J1320" s="56" t="n">
        <v>1415.4</v>
      </c>
      <c r="K1320" s="56" t="n">
        <v>0</v>
      </c>
      <c r="L1320" s="55" t="n">
        <v>39</v>
      </c>
      <c r="M1320" s="15" t="n">
        <f aca="false" ca="false" dt2D="false" dtr="false" t="normal">SUM(N1320:S1320)</f>
        <v>20911685.759999998</v>
      </c>
      <c r="N1320" s="15" t="n"/>
      <c r="O1320" s="15" t="n"/>
      <c r="P1320" s="15" t="n"/>
      <c r="Q1320" s="15" t="n">
        <v>215876.808</v>
      </c>
      <c r="R1320" s="15" t="n"/>
      <c r="S1320" s="15" t="n">
        <f aca="false" ca="false" dt2D="false" dtr="false" t="normal">'Приложение 2'!E1320-'Приложение 1'!Q1320</f>
        <v>20695808.952</v>
      </c>
      <c r="T1320" s="176" t="n"/>
      <c r="U1320" s="176" t="n"/>
      <c r="V1320" s="177" t="n">
        <v>60.92</v>
      </c>
      <c r="W1320" s="131" t="n">
        <v>48.74</v>
      </c>
      <c r="X1320" s="131" t="n">
        <v>40.62</v>
      </c>
      <c r="Y1320" s="131" t="n"/>
      <c r="Z1320" s="131" t="n"/>
      <c r="AA1320" s="178" t="n">
        <v>2027</v>
      </c>
      <c r="AB1320" s="4" t="n"/>
      <c r="AC1320" s="4" t="n"/>
      <c r="AD1320" s="33" t="n"/>
    </row>
    <row customHeight="true" ht="15" outlineLevel="0" r="1321">
      <c r="A1321" s="8" t="n">
        <f aca="false" ca="false" dt2D="false" dtr="false" t="normal">A1320+1</f>
        <v>402</v>
      </c>
      <c r="B1321" s="8" t="s">
        <v>192</v>
      </c>
      <c r="C1321" s="106" t="s">
        <v>360</v>
      </c>
      <c r="D1321" s="8" t="s">
        <v>961</v>
      </c>
      <c r="E1321" s="55" t="s">
        <v>152</v>
      </c>
      <c r="F1321" s="12" t="s">
        <v>5</v>
      </c>
      <c r="G1321" s="12" t="n">
        <v>4</v>
      </c>
      <c r="H1321" s="12" t="n">
        <v>2</v>
      </c>
      <c r="I1321" s="56" t="n">
        <v>1251.7</v>
      </c>
      <c r="J1321" s="56" t="n">
        <v>1251.7</v>
      </c>
      <c r="K1321" s="56" t="n">
        <v>0</v>
      </c>
      <c r="L1321" s="55" t="n">
        <v>44</v>
      </c>
      <c r="M1321" s="15" t="n">
        <f aca="false" ca="false" dt2D="false" dtr="false" t="normal">SUM(N1321:S1321)</f>
        <v>6046906.86</v>
      </c>
      <c r="N1321" s="15" t="n"/>
      <c r="O1321" s="15" t="n"/>
      <c r="P1321" s="15" t="n"/>
      <c r="Q1321" s="15" t="n"/>
      <c r="R1321" s="15" t="n"/>
      <c r="S1321" s="15" t="n">
        <v>6046906.86</v>
      </c>
      <c r="T1321" s="176" t="n"/>
      <c r="U1321" s="176" t="n"/>
      <c r="V1321" s="177" t="n">
        <v>20.13</v>
      </c>
      <c r="W1321" s="131" t="n">
        <v>16.1</v>
      </c>
      <c r="X1321" s="131" t="n">
        <v>13.42</v>
      </c>
      <c r="Y1321" s="131" t="n"/>
      <c r="Z1321" s="131" t="n"/>
      <c r="AA1321" s="178" t="n">
        <v>2025</v>
      </c>
      <c r="AB1321" s="4" t="n"/>
      <c r="AC1321" s="4" t="n"/>
    </row>
    <row customHeight="true" ht="12.75" outlineLevel="0" r="1322">
      <c r="A1322" s="8" t="n">
        <f aca="false" ca="false" dt2D="false" dtr="false" t="normal">A1321+1</f>
        <v>403</v>
      </c>
      <c r="B1322" s="8" t="s">
        <v>192</v>
      </c>
      <c r="C1322" s="106" t="s">
        <v>360</v>
      </c>
      <c r="D1322" s="8" t="s">
        <v>564</v>
      </c>
      <c r="E1322" s="56" t="s">
        <v>274</v>
      </c>
      <c r="F1322" s="12" t="s">
        <v>5</v>
      </c>
      <c r="G1322" s="12" t="n">
        <v>4</v>
      </c>
      <c r="H1322" s="12" t="n">
        <v>2</v>
      </c>
      <c r="I1322" s="56" t="n">
        <v>1281.6</v>
      </c>
      <c r="J1322" s="56" t="n">
        <v>1223.3</v>
      </c>
      <c r="K1322" s="56" t="n">
        <v>58.3</v>
      </c>
      <c r="L1322" s="55" t="n">
        <v>50</v>
      </c>
      <c r="M1322" s="15" t="n">
        <f aca="false" ca="false" dt2D="false" dtr="false" t="normal">SUM(N1322:S1322)</f>
        <v>18934871.04</v>
      </c>
      <c r="N1322" s="15" t="n"/>
      <c r="O1322" s="15" t="n"/>
      <c r="P1322" s="15" t="n"/>
      <c r="Q1322" s="15" t="n">
        <v>204354.552</v>
      </c>
      <c r="R1322" s="15" t="n"/>
      <c r="S1322" s="15" t="n">
        <f aca="false" ca="false" dt2D="false" dtr="false" t="normal">'Приложение 2'!E1322-'Приложение 1'!Q1322</f>
        <v>18730516.487999998</v>
      </c>
      <c r="T1322" s="15" t="n"/>
      <c r="U1322" s="15" t="n"/>
      <c r="V1322" s="15" t="n">
        <v>60.9</v>
      </c>
      <c r="W1322" s="15" t="n">
        <v>48.72</v>
      </c>
      <c r="X1322" s="12" t="n">
        <v>40.6</v>
      </c>
      <c r="Y1322" s="12" t="n"/>
      <c r="Z1322" s="12" t="n"/>
      <c r="AA1322" s="178" t="n">
        <v>2027</v>
      </c>
      <c r="AB1322" s="30" t="n">
        <f aca="false" ca="false" dt2D="false" dtr="false" t="normal">+(J1322*12.71+K1322*25.41)*12</f>
        <v>204354.55199999997</v>
      </c>
      <c r="AC1322" s="30" t="n">
        <f aca="false" ca="false" dt2D="false" dtr="false" t="normal">+(J1322*12.71+K1322*25.41)*12*30-'[7]Лист1'!$AQ$461</f>
        <v>4767148.019999999</v>
      </c>
    </row>
    <row customHeight="true" ht="15" outlineLevel="0" r="1323">
      <c r="A1323" s="8" t="n">
        <f aca="false" ca="false" dt2D="false" dtr="false" t="normal">A1322+1</f>
        <v>404</v>
      </c>
      <c r="B1323" s="8" t="n">
        <f aca="false" ca="false" dt2D="false" dtr="false" t="normal">B1294+1</f>
        <v>63</v>
      </c>
      <c r="C1323" s="106" t="s">
        <v>360</v>
      </c>
      <c r="D1323" s="8" t="s">
        <v>962</v>
      </c>
      <c r="E1323" s="56" t="s">
        <v>274</v>
      </c>
      <c r="F1323" s="12" t="s">
        <v>5</v>
      </c>
      <c r="G1323" s="12" t="n">
        <v>4</v>
      </c>
      <c r="H1323" s="12" t="n">
        <v>2</v>
      </c>
      <c r="I1323" s="56" t="n">
        <v>1257.9</v>
      </c>
      <c r="J1323" s="56" t="n">
        <v>1257.9</v>
      </c>
      <c r="K1323" s="56" t="n">
        <v>0</v>
      </c>
      <c r="L1323" s="55" t="n">
        <v>37</v>
      </c>
      <c r="M1323" s="15" t="n">
        <f aca="false" ca="false" dt2D="false" dtr="false" t="normal">SUM(N1323:S1323)</f>
        <v>6841290.413999999</v>
      </c>
      <c r="N1323" s="15" t="n"/>
      <c r="O1323" s="15" t="n"/>
      <c r="P1323" s="15" t="n"/>
      <c r="Q1323" s="15" t="n">
        <v>191854.908</v>
      </c>
      <c r="R1323" s="15" t="n"/>
      <c r="S1323" s="15" t="n">
        <f aca="false" ca="false" dt2D="false" dtr="false" t="normal">'Приложение 2'!E1323-'Приложение 1'!Q1323</f>
        <v>6649435.505999999</v>
      </c>
      <c r="T1323" s="176" t="n"/>
      <c r="U1323" s="176" t="n"/>
      <c r="V1323" s="177" t="n">
        <v>22.03</v>
      </c>
      <c r="W1323" s="131" t="n">
        <v>17.62</v>
      </c>
      <c r="X1323" s="131" t="n">
        <v>14.68</v>
      </c>
      <c r="Y1323" s="131" t="n"/>
      <c r="Z1323" s="131" t="n"/>
      <c r="AA1323" s="178" t="n">
        <v>2027</v>
      </c>
      <c r="AB1323" s="4" t="n"/>
      <c r="AC1323" s="4" t="n"/>
    </row>
    <row customHeight="true" ht="15" outlineLevel="0" r="1324">
      <c r="A1324" s="8" t="n">
        <f aca="false" ca="false" dt2D="false" dtr="false" t="normal">A1323+1</f>
        <v>405</v>
      </c>
      <c r="B1324" s="8" t="s">
        <v>192</v>
      </c>
      <c r="C1324" s="106" t="s">
        <v>565</v>
      </c>
      <c r="D1324" s="8" t="s">
        <v>963</v>
      </c>
      <c r="E1324" s="56" t="s">
        <v>178</v>
      </c>
      <c r="F1324" s="12" t="s">
        <v>5</v>
      </c>
      <c r="G1324" s="12" t="n">
        <v>3</v>
      </c>
      <c r="H1324" s="12" t="n">
        <v>1</v>
      </c>
      <c r="I1324" s="56" t="n">
        <v>730.3</v>
      </c>
      <c r="J1324" s="56" t="n">
        <v>730.3</v>
      </c>
      <c r="K1324" s="56" t="n">
        <v>0</v>
      </c>
      <c r="L1324" s="55" t="n">
        <v>20</v>
      </c>
      <c r="M1324" s="15" t="n">
        <f aca="false" ca="false" dt2D="false" dtr="false" t="normal">SUM(N1324:S1324)</f>
        <v>8066085.820359551</v>
      </c>
      <c r="N1324" s="15" t="n"/>
      <c r="O1324" s="15" t="n"/>
      <c r="P1324" s="15" t="n"/>
      <c r="Q1324" s="15" t="n">
        <v>111385.356</v>
      </c>
      <c r="R1324" s="15" t="n"/>
      <c r="S1324" s="15" t="n">
        <f aca="false" ca="false" dt2D="false" dtr="false" t="normal">'Приложение 2'!E1324-'Приложение 1'!Q1324</f>
        <v>7954700.464359552</v>
      </c>
      <c r="T1324" s="176" t="n"/>
      <c r="U1324" s="176" t="n"/>
      <c r="V1324" s="177" t="n">
        <v>45.38</v>
      </c>
      <c r="W1324" s="131" t="n">
        <v>36.31</v>
      </c>
      <c r="X1324" s="131" t="n">
        <v>30.26</v>
      </c>
      <c r="Y1324" s="131" t="n"/>
      <c r="Z1324" s="131" t="n"/>
      <c r="AA1324" s="178" t="n">
        <v>2026</v>
      </c>
      <c r="AB1324" s="4" t="n"/>
      <c r="AC1324" s="4" t="n"/>
    </row>
    <row customHeight="true" ht="15" outlineLevel="0" r="1325">
      <c r="A1325" s="8" t="n">
        <f aca="false" ca="false" dt2D="false" dtr="false" t="normal">A1324+1</f>
        <v>406</v>
      </c>
      <c r="B1325" s="8" t="n">
        <f aca="false" ca="false" dt2D="false" dtr="false" t="normal">B1323+1</f>
        <v>64</v>
      </c>
      <c r="C1325" s="106" t="s">
        <v>565</v>
      </c>
      <c r="D1325" s="106" t="s">
        <v>965</v>
      </c>
      <c r="E1325" s="56" t="s">
        <v>83</v>
      </c>
      <c r="F1325" s="12" t="s">
        <v>5</v>
      </c>
      <c r="G1325" s="12" t="n">
        <v>3</v>
      </c>
      <c r="H1325" s="12" t="n">
        <v>3</v>
      </c>
      <c r="I1325" s="12" t="n">
        <v>1293.32</v>
      </c>
      <c r="J1325" s="12" t="n">
        <v>1293.32</v>
      </c>
      <c r="K1325" s="56" t="n">
        <v>0</v>
      </c>
      <c r="L1325" s="55" t="n">
        <v>45</v>
      </c>
      <c r="M1325" s="15" t="n">
        <f aca="false" ca="false" dt2D="false" dtr="false" t="normal">SUM(N1325:S1325)</f>
        <v>14284581.833749734</v>
      </c>
      <c r="N1325" s="15" t="n"/>
      <c r="O1325" s="15" t="n"/>
      <c r="P1325" s="15" t="n"/>
      <c r="Q1325" s="15" t="n">
        <v>197257.1664</v>
      </c>
      <c r="R1325" s="15" t="n"/>
      <c r="S1325" s="15" t="n">
        <f aca="false" ca="false" dt2D="false" dtr="false" t="normal">'Приложение 2'!E1325-'Приложение 1'!Q1325</f>
        <v>14087324.667349733</v>
      </c>
      <c r="T1325" s="176" t="n"/>
      <c r="U1325" s="176" t="n"/>
      <c r="V1325" s="177" t="n">
        <v>45.38</v>
      </c>
      <c r="W1325" s="131" t="n">
        <v>36.31</v>
      </c>
      <c r="X1325" s="131" t="n">
        <v>30.26</v>
      </c>
      <c r="Y1325" s="131" t="n"/>
      <c r="Z1325" s="131" t="n"/>
      <c r="AA1325" s="178" t="n">
        <v>2027</v>
      </c>
      <c r="AB1325" s="4" t="n"/>
      <c r="AC1325" s="4" t="n"/>
    </row>
    <row customHeight="true" ht="15" outlineLevel="0" r="1326">
      <c r="A1326" s="8" t="n">
        <f aca="false" ca="false" dt2D="false" dtr="false" t="normal">A1325+1</f>
        <v>407</v>
      </c>
      <c r="B1326" s="8" t="s">
        <v>192</v>
      </c>
      <c r="C1326" s="106" t="s">
        <v>565</v>
      </c>
      <c r="D1326" s="106" t="s">
        <v>567</v>
      </c>
      <c r="E1326" s="56" t="s">
        <v>64</v>
      </c>
      <c r="F1326" s="12" t="s">
        <v>5</v>
      </c>
      <c r="G1326" s="12" t="n">
        <v>4</v>
      </c>
      <c r="H1326" s="12" t="n">
        <v>2</v>
      </c>
      <c r="I1326" s="12" t="n">
        <v>1782.2</v>
      </c>
      <c r="J1326" s="12" t="n">
        <v>1782.2</v>
      </c>
      <c r="K1326" s="56" t="n">
        <v>0</v>
      </c>
      <c r="L1326" s="55" t="n">
        <v>51</v>
      </c>
      <c r="M1326" s="15" t="n">
        <f aca="false" ca="false" dt2D="false" dtr="false" t="normal">SUM(N1326:S1326)</f>
        <v>15886726.842000002</v>
      </c>
      <c r="N1326" s="15" t="n"/>
      <c r="O1326" s="15" t="n"/>
      <c r="P1326" s="15" t="n"/>
      <c r="Q1326" s="15" t="n">
        <v>271821.144</v>
      </c>
      <c r="R1326" s="15" t="n"/>
      <c r="S1326" s="15" t="n">
        <f aca="false" ca="false" dt2D="false" dtr="false" t="normal">'Приложение 2'!E1326-'Приложение 1'!Q1326</f>
        <v>15614905.698000003</v>
      </c>
      <c r="T1326" s="176" t="n"/>
      <c r="U1326" s="176" t="n"/>
      <c r="V1326" s="177" t="n">
        <v>36.51</v>
      </c>
      <c r="W1326" s="131" t="n">
        <v>29.21</v>
      </c>
      <c r="X1326" s="131" t="n">
        <v>24.34</v>
      </c>
      <c r="Y1326" s="131" t="n"/>
      <c r="Z1326" s="131" t="n"/>
      <c r="AA1326" s="178" t="n">
        <v>2027</v>
      </c>
      <c r="AB1326" s="4" t="n"/>
      <c r="AC1326" s="4" t="n"/>
    </row>
    <row customHeight="true" ht="15" outlineLevel="0" r="1327">
      <c r="A1327" s="8" t="n">
        <f aca="false" ca="false" dt2D="false" dtr="false" t="normal">A1326+1</f>
        <v>408</v>
      </c>
      <c r="B1327" s="8" t="n">
        <f aca="false" ca="false" dt2D="false" dtr="false" t="normal">B1325+1</f>
        <v>65</v>
      </c>
      <c r="C1327" s="106" t="s">
        <v>966</v>
      </c>
      <c r="D1327" s="8" t="s">
        <v>967</v>
      </c>
      <c r="E1327" s="55" t="s">
        <v>127</v>
      </c>
      <c r="F1327" s="12" t="s">
        <v>5</v>
      </c>
      <c r="G1327" s="12" t="n">
        <v>1</v>
      </c>
      <c r="H1327" s="12" t="n">
        <v>1</v>
      </c>
      <c r="I1327" s="56" t="n">
        <v>255.3</v>
      </c>
      <c r="J1327" s="56" t="n">
        <v>253</v>
      </c>
      <c r="K1327" s="56" t="n">
        <v>2.30000000000001</v>
      </c>
      <c r="L1327" s="55" t="n">
        <v>10</v>
      </c>
      <c r="M1327" s="15" t="n">
        <f aca="false" ca="false" dt2D="false" dtr="false" t="normal">SUM(N1327:S1327)</f>
        <v>10749631.56</v>
      </c>
      <c r="N1327" s="15" t="n"/>
      <c r="O1327" s="15" t="n"/>
      <c r="P1327" s="15" t="n"/>
      <c r="Q1327" s="15" t="n"/>
      <c r="R1327" s="15" t="n"/>
      <c r="S1327" s="15" t="n">
        <v>10749631.56</v>
      </c>
      <c r="T1327" s="176" t="n"/>
      <c r="U1327" s="176" t="n"/>
      <c r="V1327" s="177" t="n">
        <v>175.44</v>
      </c>
      <c r="W1327" s="131" t="n">
        <v>140.35</v>
      </c>
      <c r="X1327" s="131" t="n">
        <v>116.96</v>
      </c>
      <c r="Y1327" s="131" t="n"/>
      <c r="Z1327" s="131" t="n"/>
      <c r="AA1327" s="178" t="n">
        <v>2025</v>
      </c>
      <c r="AB1327" s="4" t="n"/>
      <c r="AC1327" s="4" t="n"/>
    </row>
    <row customHeight="true" ht="15" outlineLevel="0" r="1328">
      <c r="A1328" s="8" t="n">
        <f aca="false" ca="false" dt2D="false" dtr="false" t="normal">A1327+1</f>
        <v>409</v>
      </c>
      <c r="B1328" s="8" t="s">
        <v>192</v>
      </c>
      <c r="C1328" s="106" t="s">
        <v>556</v>
      </c>
      <c r="D1328" s="8" t="s">
        <v>568</v>
      </c>
      <c r="E1328" s="56" t="s">
        <v>90</v>
      </c>
      <c r="F1328" s="12" t="s">
        <v>5</v>
      </c>
      <c r="G1328" s="12" t="n">
        <v>2</v>
      </c>
      <c r="H1328" s="12" t="n">
        <v>1</v>
      </c>
      <c r="I1328" s="56" t="n">
        <v>382.3</v>
      </c>
      <c r="J1328" s="56" t="n">
        <v>363.7</v>
      </c>
      <c r="K1328" s="56" t="n">
        <v>18.6</v>
      </c>
      <c r="L1328" s="55" t="n">
        <v>9</v>
      </c>
      <c r="M1328" s="15" t="n">
        <f aca="false" ca="false" dt2D="false" dtr="false" t="normal">SUM(N1328:S1328)</f>
        <v>16255439.391822621</v>
      </c>
      <c r="N1328" s="15" t="n"/>
      <c r="O1328" s="15" t="n"/>
      <c r="P1328" s="15" t="n"/>
      <c r="Q1328" s="15" t="n">
        <v>61143.036</v>
      </c>
      <c r="R1328" s="15" t="n"/>
      <c r="S1328" s="15" t="n">
        <f aca="false" ca="false" dt2D="false" dtr="false" t="normal">'Приложение 2'!E1328-'Приложение 1'!Q1328</f>
        <v>16194296.35582262</v>
      </c>
      <c r="T1328" s="176" t="n"/>
      <c r="U1328" s="176" t="n"/>
      <c r="V1328" s="177" t="n">
        <v>176.5</v>
      </c>
      <c r="W1328" s="131" t="n">
        <v>141.2</v>
      </c>
      <c r="X1328" s="131" t="n">
        <v>117.67</v>
      </c>
      <c r="Y1328" s="131" t="n"/>
      <c r="Z1328" s="131" t="n"/>
      <c r="AA1328" s="178" t="n">
        <v>2027</v>
      </c>
      <c r="AB1328" s="4" t="n"/>
      <c r="AC1328" s="4" t="n"/>
    </row>
    <row customHeight="true" ht="15" outlineLevel="0" r="1329">
      <c r="A1329" s="8" t="n">
        <f aca="false" ca="false" dt2D="false" dtr="false" t="normal">A1328+1</f>
        <v>410</v>
      </c>
      <c r="B1329" s="8" t="n">
        <f aca="false" ca="false" dt2D="false" dtr="false" t="normal">B1327+1</f>
        <v>66</v>
      </c>
      <c r="C1329" s="106" t="s">
        <v>556</v>
      </c>
      <c r="D1329" s="8" t="s">
        <v>968</v>
      </c>
      <c r="E1329" s="56" t="s">
        <v>228</v>
      </c>
      <c r="F1329" s="12" t="s">
        <v>5</v>
      </c>
      <c r="G1329" s="12" t="n">
        <v>2</v>
      </c>
      <c r="H1329" s="12" t="n">
        <v>1</v>
      </c>
      <c r="I1329" s="56" t="n">
        <v>327.7</v>
      </c>
      <c r="J1329" s="56" t="n">
        <v>244.2</v>
      </c>
      <c r="K1329" s="56" t="n">
        <v>83.5</v>
      </c>
      <c r="L1329" s="55" t="n">
        <v>5</v>
      </c>
      <c r="M1329" s="15" t="n">
        <f aca="false" ca="false" dt2D="false" dtr="false" t="normal">SUM(N1329:S1329)</f>
        <v>3866708.44368365</v>
      </c>
      <c r="N1329" s="15" t="n"/>
      <c r="O1329" s="15" t="n"/>
      <c r="P1329" s="15" t="n"/>
      <c r="Q1329" s="15" t="n">
        <v>62706.204</v>
      </c>
      <c r="R1329" s="15" t="n"/>
      <c r="S1329" s="15" t="n">
        <f aca="false" ca="false" dt2D="false" dtr="false" t="normal">'Приложение 2'!E1329-'Приложение 1'!Q1329</f>
        <v>3804002.23968365</v>
      </c>
      <c r="T1329" s="176" t="n"/>
      <c r="U1329" s="176" t="n"/>
      <c r="V1329" s="177" t="n">
        <v>48.37</v>
      </c>
      <c r="W1329" s="131" t="n">
        <v>38.69</v>
      </c>
      <c r="X1329" s="131" t="n">
        <v>32.24</v>
      </c>
      <c r="Y1329" s="131" t="n"/>
      <c r="Z1329" s="131" t="n"/>
      <c r="AA1329" s="178" t="n">
        <v>2027</v>
      </c>
      <c r="AB1329" s="4" t="n"/>
      <c r="AC1329" s="4" t="n"/>
    </row>
    <row customHeight="true" ht="15" outlineLevel="0" r="1330">
      <c r="A1330" s="8" t="n">
        <f aca="false" ca="false" dt2D="false" dtr="false" t="normal">A1329+1</f>
        <v>411</v>
      </c>
      <c r="B1330" s="8" t="s">
        <v>192</v>
      </c>
      <c r="C1330" s="106" t="s">
        <v>556</v>
      </c>
      <c r="D1330" s="106" t="s">
        <v>557</v>
      </c>
      <c r="E1330" s="55" t="s">
        <v>99</v>
      </c>
      <c r="F1330" s="12" t="s">
        <v>5</v>
      </c>
      <c r="G1330" s="12" t="n">
        <v>4</v>
      </c>
      <c r="H1330" s="12" t="n">
        <v>4</v>
      </c>
      <c r="I1330" s="12" t="n">
        <v>2432.4</v>
      </c>
      <c r="J1330" s="12" t="n">
        <v>2212.3</v>
      </c>
      <c r="K1330" s="140" t="n">
        <v>220.1</v>
      </c>
      <c r="L1330" s="55" t="n">
        <v>87</v>
      </c>
      <c r="M1330" s="15" t="n">
        <f aca="false" ca="false" dt2D="false" dtr="false" t="normal">SUM(N1330:S1330)</f>
        <v>30088103.77</v>
      </c>
      <c r="N1330" s="15" t="n"/>
      <c r="O1330" s="15" t="n"/>
      <c r="P1330" s="15" t="n"/>
      <c r="Q1330" s="15" t="n"/>
      <c r="R1330" s="15" t="n"/>
      <c r="S1330" s="15" t="n">
        <v>30088103.77</v>
      </c>
      <c r="T1330" s="176" t="n"/>
      <c r="U1330" s="176" t="n"/>
      <c r="V1330" s="177" t="n">
        <v>51.54</v>
      </c>
      <c r="W1330" s="131" t="n">
        <v>41.23</v>
      </c>
      <c r="X1330" s="131" t="n">
        <v>34.36</v>
      </c>
      <c r="Y1330" s="131" t="n"/>
      <c r="Z1330" s="131" t="n"/>
      <c r="AA1330" s="178" t="n">
        <v>2025</v>
      </c>
      <c r="AB1330" s="4" t="n"/>
      <c r="AC1330" s="4" t="n"/>
    </row>
    <row customHeight="true" ht="15" outlineLevel="0" r="1331">
      <c r="A1331" s="8" t="n">
        <f aca="false" ca="false" dt2D="false" dtr="false" t="normal">A1330+1</f>
        <v>412</v>
      </c>
      <c r="B1331" s="8" t="s">
        <v>192</v>
      </c>
      <c r="C1331" s="106" t="s">
        <v>556</v>
      </c>
      <c r="D1331" s="8" t="s">
        <v>570</v>
      </c>
      <c r="E1331" s="56" t="s">
        <v>170</v>
      </c>
      <c r="F1331" s="12" t="s">
        <v>5</v>
      </c>
      <c r="G1331" s="12" t="n">
        <v>4</v>
      </c>
      <c r="H1331" s="12" t="n">
        <v>2</v>
      </c>
      <c r="I1331" s="56" t="n">
        <v>1082.5</v>
      </c>
      <c r="J1331" s="56" t="n">
        <v>683.7</v>
      </c>
      <c r="K1331" s="56" t="n">
        <v>398.8</v>
      </c>
      <c r="L1331" s="55" t="n">
        <v>48</v>
      </c>
      <c r="M1331" s="15" t="n">
        <f aca="false" ca="false" dt2D="false" dtr="false" t="normal">SUM(N1331:S1331)</f>
        <v>6949433.499999999</v>
      </c>
      <c r="N1331" s="15" t="n"/>
      <c r="O1331" s="15" t="n"/>
      <c r="P1331" s="15" t="n"/>
      <c r="Q1331" s="15" t="n">
        <v>225880.02</v>
      </c>
      <c r="R1331" s="15" t="n"/>
      <c r="S1331" s="15" t="n">
        <f aca="false" ca="false" dt2D="false" dtr="false" t="normal">'Приложение 2'!E1331-'Приложение 1'!Q1331</f>
        <v>6723553.4799999995</v>
      </c>
      <c r="T1331" s="176" t="n"/>
      <c r="U1331" s="176" t="n"/>
      <c r="V1331" s="177" t="n">
        <v>25.88</v>
      </c>
      <c r="W1331" s="131" t="n">
        <v>20.7</v>
      </c>
      <c r="X1331" s="131" t="n">
        <v>17.25</v>
      </c>
      <c r="Y1331" s="131" t="n"/>
      <c r="Z1331" s="131" t="n"/>
      <c r="AA1331" s="178" t="n">
        <v>2027</v>
      </c>
      <c r="AB1331" s="4" t="n"/>
      <c r="AC1331" s="4" t="n"/>
    </row>
    <row customHeight="true" ht="15" outlineLevel="0" r="1332">
      <c r="A1332" s="8" t="n">
        <f aca="false" ca="false" dt2D="false" dtr="false" t="normal">A1331+1</f>
        <v>413</v>
      </c>
      <c r="B1332" s="8" t="s">
        <v>192</v>
      </c>
      <c r="C1332" s="106" t="s">
        <v>572</v>
      </c>
      <c r="D1332" s="106" t="s">
        <v>969</v>
      </c>
      <c r="E1332" s="55" t="s">
        <v>157</v>
      </c>
      <c r="F1332" s="12" t="s">
        <v>5</v>
      </c>
      <c r="G1332" s="12" t="n">
        <v>4</v>
      </c>
      <c r="H1332" s="12" t="n">
        <v>2</v>
      </c>
      <c r="I1332" s="116" t="n">
        <v>1854.6</v>
      </c>
      <c r="J1332" s="116" t="n">
        <v>1721.2</v>
      </c>
      <c r="K1332" s="116" t="n">
        <v>0</v>
      </c>
      <c r="L1332" s="55" t="n">
        <v>58</v>
      </c>
      <c r="M1332" s="15" t="n">
        <f aca="false" ca="false" dt2D="false" dtr="false" t="normal">SUM(N1332:S1332)</f>
        <v>27102114.33</v>
      </c>
      <c r="N1332" s="15" t="n"/>
      <c r="O1332" s="15" t="n"/>
      <c r="P1332" s="15" t="n"/>
      <c r="Q1332" s="15" t="n"/>
      <c r="R1332" s="15" t="n"/>
      <c r="S1332" s="15" t="n">
        <v>27102114.33</v>
      </c>
      <c r="T1332" s="176" t="n"/>
      <c r="U1332" s="176" t="n"/>
      <c r="V1332" s="177" t="n">
        <v>65.61</v>
      </c>
      <c r="W1332" s="131" t="n">
        <v>52.49</v>
      </c>
      <c r="X1332" s="131" t="n">
        <v>43.74</v>
      </c>
      <c r="Y1332" s="131" t="n"/>
      <c r="Z1332" s="131" t="n"/>
      <c r="AA1332" s="178" t="n">
        <v>2025</v>
      </c>
      <c r="AB1332" s="4" t="n"/>
      <c r="AC1332" s="4" t="n"/>
    </row>
    <row customHeight="true" ht="15" outlineLevel="0" r="1333">
      <c r="A1333" s="8" t="n">
        <f aca="false" ca="false" dt2D="false" dtr="false" t="normal">A1332+1</f>
        <v>414</v>
      </c>
      <c r="B1333" s="8" t="s">
        <v>192</v>
      </c>
      <c r="C1333" s="106" t="s">
        <v>572</v>
      </c>
      <c r="D1333" s="106" t="s">
        <v>970</v>
      </c>
      <c r="E1333" s="56" t="s">
        <v>274</v>
      </c>
      <c r="F1333" s="12" t="s">
        <v>5</v>
      </c>
      <c r="G1333" s="12" t="n">
        <v>4</v>
      </c>
      <c r="H1333" s="12" t="n">
        <v>2</v>
      </c>
      <c r="I1333" s="12" t="n">
        <v>1800.4</v>
      </c>
      <c r="J1333" s="12" t="n">
        <v>1800.4</v>
      </c>
      <c r="K1333" s="56" t="n">
        <v>0</v>
      </c>
      <c r="L1333" s="55" t="n">
        <v>51</v>
      </c>
      <c r="M1333" s="15" t="n">
        <f aca="false" ca="false" dt2D="false" dtr="false" t="normal">SUM(N1333:S1333)</f>
        <v>16584744.68</v>
      </c>
      <c r="N1333" s="15" t="n"/>
      <c r="O1333" s="15" t="n"/>
      <c r="P1333" s="15" t="n"/>
      <c r="Q1333" s="15" t="n">
        <v>274597.008</v>
      </c>
      <c r="R1333" s="15" t="n"/>
      <c r="S1333" s="15" t="n">
        <f aca="false" ca="false" dt2D="false" dtr="false" t="normal">'Приложение 2'!E1333-'Приложение 1'!Q1333</f>
        <v>16310147.672</v>
      </c>
      <c r="T1333" s="176" t="n"/>
      <c r="U1333" s="176" t="n"/>
      <c r="V1333" s="177" t="n">
        <v>37.75</v>
      </c>
      <c r="W1333" s="131" t="n">
        <v>30.2</v>
      </c>
      <c r="X1333" s="131" t="n">
        <v>25.16</v>
      </c>
      <c r="Y1333" s="131" t="n"/>
      <c r="Z1333" s="131" t="n"/>
      <c r="AA1333" s="178" t="n">
        <v>2027</v>
      </c>
      <c r="AB1333" s="4" t="n"/>
      <c r="AC1333" s="4" t="n"/>
    </row>
    <row customHeight="true" ht="15" outlineLevel="0" r="1334">
      <c r="A1334" s="8" t="n">
        <f aca="false" ca="false" dt2D="false" dtr="false" t="normal">A1333+1</f>
        <v>415</v>
      </c>
      <c r="B1334" s="8" t="n">
        <f aca="false" ca="false" dt2D="false" dtr="false" t="normal">B1329+1</f>
        <v>67</v>
      </c>
      <c r="C1334" s="106" t="s">
        <v>572</v>
      </c>
      <c r="D1334" s="8" t="s">
        <v>972</v>
      </c>
      <c r="E1334" s="55" t="s">
        <v>216</v>
      </c>
      <c r="F1334" s="12" t="s">
        <v>5</v>
      </c>
      <c r="G1334" s="12" t="n">
        <v>4</v>
      </c>
      <c r="H1334" s="12" t="n">
        <v>2</v>
      </c>
      <c r="I1334" s="56" t="n">
        <v>1487.9</v>
      </c>
      <c r="J1334" s="56" t="n">
        <v>1412.8</v>
      </c>
      <c r="K1334" s="56" t="n">
        <v>0</v>
      </c>
      <c r="L1334" s="55" t="n">
        <v>54</v>
      </c>
      <c r="M1334" s="15" t="n">
        <f aca="false" ca="false" dt2D="false" dtr="false" t="normal">SUM(N1334:S1334)</f>
        <v>25342221.69</v>
      </c>
      <c r="N1334" s="15" t="n"/>
      <c r="O1334" s="15" t="n"/>
      <c r="P1334" s="15" t="n"/>
      <c r="Q1334" s="15" t="n"/>
      <c r="R1334" s="15" t="n"/>
      <c r="S1334" s="15" t="n">
        <v>25342221.69</v>
      </c>
      <c r="T1334" s="176" t="n"/>
      <c r="U1334" s="176" t="n"/>
      <c r="V1334" s="177" t="n">
        <v>74.74</v>
      </c>
      <c r="W1334" s="131" t="n">
        <v>59.79</v>
      </c>
      <c r="X1334" s="131" t="n">
        <v>49.83</v>
      </c>
      <c r="Y1334" s="131" t="n"/>
      <c r="Z1334" s="131" t="n"/>
      <c r="AA1334" s="178" t="n">
        <v>2025</v>
      </c>
      <c r="AB1334" s="4" t="n"/>
      <c r="AC1334" s="4" t="n"/>
    </row>
    <row customHeight="true" ht="15" outlineLevel="0" r="1335">
      <c r="A1335" s="8" t="n">
        <f aca="false" ca="false" dt2D="false" dtr="false" t="normal">A1334+1</f>
        <v>416</v>
      </c>
      <c r="B1335" s="8" t="s">
        <v>192</v>
      </c>
      <c r="C1335" s="106" t="s">
        <v>373</v>
      </c>
      <c r="D1335" s="8" t="s">
        <v>374</v>
      </c>
      <c r="E1335" s="56" t="s">
        <v>99</v>
      </c>
      <c r="F1335" s="12" t="s">
        <v>5</v>
      </c>
      <c r="G1335" s="12" t="n">
        <v>5</v>
      </c>
      <c r="H1335" s="12" t="n">
        <v>4</v>
      </c>
      <c r="I1335" s="56" t="n">
        <v>3230.6</v>
      </c>
      <c r="J1335" s="56" t="n">
        <v>2898.4</v>
      </c>
      <c r="K1335" s="55" t="n">
        <v>70.2</v>
      </c>
      <c r="L1335" s="15" t="n">
        <v>76</v>
      </c>
      <c r="M1335" s="15" t="n">
        <f aca="false" ca="false" dt2D="false" dtr="false" t="normal">SUM(N1335:S1335)</f>
        <v>8605037.125139998</v>
      </c>
      <c r="N1335" s="15" t="n"/>
      <c r="O1335" s="15" t="n"/>
      <c r="P1335" s="15" t="n"/>
      <c r="Q1335" s="15" t="n">
        <v>463469.352</v>
      </c>
      <c r="R1335" s="15" t="n"/>
      <c r="S1335" s="15" t="n">
        <f aca="false" ca="false" dt2D="false" dtr="false" t="normal">'Приложение 2'!E1335-'Приложение 1'!Q1335</f>
        <v>8141567.773139998</v>
      </c>
      <c r="T1335" s="176" t="n"/>
      <c r="U1335" s="176" t="n"/>
      <c r="V1335" s="177" t="n">
        <v>11.84</v>
      </c>
      <c r="W1335" s="131" t="n">
        <v>9.47</v>
      </c>
      <c r="X1335" s="131" t="n">
        <v>7.89</v>
      </c>
      <c r="Y1335" s="131" t="n"/>
      <c r="Z1335" s="131" t="n"/>
      <c r="AA1335" s="178" t="n">
        <v>2026</v>
      </c>
      <c r="AB1335" s="4" t="n"/>
      <c r="AC1335" s="4" t="n"/>
    </row>
    <row customHeight="true" ht="15" outlineLevel="0" r="1336">
      <c r="A1336" s="8" t="n">
        <f aca="false" ca="false" dt2D="false" dtr="false" t="normal">A1335+1</f>
        <v>417</v>
      </c>
      <c r="B1336" s="8" t="s">
        <v>192</v>
      </c>
      <c r="C1336" s="106" t="s">
        <v>373</v>
      </c>
      <c r="D1336" s="8" t="s">
        <v>375</v>
      </c>
      <c r="E1336" s="56" t="s">
        <v>170</v>
      </c>
      <c r="F1336" s="12" t="s">
        <v>5</v>
      </c>
      <c r="G1336" s="12" t="n">
        <v>5</v>
      </c>
      <c r="H1336" s="12" t="n">
        <v>4</v>
      </c>
      <c r="I1336" s="56" t="n">
        <v>3363.52</v>
      </c>
      <c r="J1336" s="56" t="n">
        <v>2460.64</v>
      </c>
      <c r="K1336" s="55" t="n">
        <v>0</v>
      </c>
      <c r="L1336" s="15" t="n">
        <v>66</v>
      </c>
      <c r="M1336" s="15" t="n">
        <f aca="false" ca="false" dt2D="false" dtr="false" t="normal">SUM(N1336:S1336)</f>
        <v>7128514.286735999</v>
      </c>
      <c r="N1336" s="15" t="n"/>
      <c r="O1336" s="15" t="n"/>
      <c r="P1336" s="15" t="n"/>
      <c r="Q1336" s="15" t="n">
        <v>375296.8128</v>
      </c>
      <c r="R1336" s="15" t="n"/>
      <c r="S1336" s="15" t="n">
        <f aca="false" ca="false" dt2D="false" dtr="false" t="normal">'Приложение 2'!E1336-'Приложение 1'!Q1336</f>
        <v>6753217.473935999</v>
      </c>
      <c r="T1336" s="176" t="n"/>
      <c r="U1336" s="176" t="n"/>
      <c r="V1336" s="177" t="n">
        <v>11.85</v>
      </c>
      <c r="W1336" s="131" t="n">
        <v>9.48</v>
      </c>
      <c r="X1336" s="131" t="n">
        <v>7.9</v>
      </c>
      <c r="Y1336" s="131" t="n"/>
      <c r="Z1336" s="131" t="n"/>
      <c r="AA1336" s="178" t="n">
        <v>2026</v>
      </c>
      <c r="AB1336" s="4" t="n"/>
      <c r="AC1336" s="4" t="n"/>
    </row>
    <row customHeight="true" ht="15" outlineLevel="0" r="1337">
      <c r="A1337" s="8" t="n">
        <f aca="false" ca="false" dt2D="false" dtr="false" t="normal">A1336+1</f>
        <v>418</v>
      </c>
      <c r="B1337" s="8" t="s">
        <v>192</v>
      </c>
      <c r="C1337" s="106" t="s">
        <v>373</v>
      </c>
      <c r="D1337" s="8" t="s">
        <v>377</v>
      </c>
      <c r="E1337" s="56" t="s">
        <v>269</v>
      </c>
      <c r="F1337" s="12" t="s">
        <v>5</v>
      </c>
      <c r="G1337" s="12" t="n">
        <v>5</v>
      </c>
      <c r="H1337" s="12" t="n">
        <v>4</v>
      </c>
      <c r="I1337" s="56" t="n">
        <v>3465.54</v>
      </c>
      <c r="J1337" s="56" t="n">
        <v>2476.4</v>
      </c>
      <c r="K1337" s="55" t="n">
        <v>0</v>
      </c>
      <c r="L1337" s="15" t="n">
        <v>58</v>
      </c>
      <c r="M1337" s="15" t="n">
        <f aca="false" ca="false" dt2D="false" dtr="false" t="normal">SUM(N1337:S1337)</f>
        <v>7174324.980359999</v>
      </c>
      <c r="N1337" s="15" t="n"/>
      <c r="O1337" s="15" t="n"/>
      <c r="P1337" s="15" t="n"/>
      <c r="Q1337" s="15" t="n">
        <v>377700.528</v>
      </c>
      <c r="R1337" s="15" t="n"/>
      <c r="S1337" s="15" t="n">
        <f aca="false" ca="false" dt2D="false" dtr="false" t="normal">'Приложение 2'!E1337-'Приложение 1'!Q1337</f>
        <v>6796624.4523599995</v>
      </c>
      <c r="T1337" s="176" t="n"/>
      <c r="U1337" s="176" t="n"/>
      <c r="V1337" s="177" t="n">
        <v>11.85</v>
      </c>
      <c r="W1337" s="131" t="n">
        <v>9.48</v>
      </c>
      <c r="X1337" s="131" t="n">
        <v>7.9</v>
      </c>
      <c r="Y1337" s="131" t="n"/>
      <c r="Z1337" s="131" t="n"/>
      <c r="AA1337" s="178" t="n">
        <v>2026</v>
      </c>
      <c r="AB1337" s="4" t="n"/>
      <c r="AC1337" s="4" t="n"/>
    </row>
    <row customHeight="true" ht="15" outlineLevel="0" r="1338">
      <c r="A1338" s="8" t="n">
        <f aca="false" ca="false" dt2D="false" dtr="false" t="normal">A1337+1</f>
        <v>419</v>
      </c>
      <c r="B1338" s="8" t="s">
        <v>192</v>
      </c>
      <c r="C1338" s="106" t="s">
        <v>373</v>
      </c>
      <c r="D1338" s="8" t="s">
        <v>378</v>
      </c>
      <c r="E1338" s="56" t="s">
        <v>162</v>
      </c>
      <c r="F1338" s="12" t="s">
        <v>5</v>
      </c>
      <c r="G1338" s="12" t="n">
        <v>5</v>
      </c>
      <c r="H1338" s="12" t="n">
        <v>4</v>
      </c>
      <c r="I1338" s="56" t="n">
        <v>3385.44</v>
      </c>
      <c r="J1338" s="56" t="n">
        <v>2533.7</v>
      </c>
      <c r="K1338" s="55" t="n">
        <v>0</v>
      </c>
      <c r="L1338" s="15" t="n">
        <v>72</v>
      </c>
      <c r="M1338" s="15" t="n">
        <f aca="false" ca="false" dt2D="false" dtr="false" t="normal">SUM(N1338:S1338)</f>
        <v>7340882.89563</v>
      </c>
      <c r="N1338" s="15" t="n"/>
      <c r="O1338" s="15" t="n"/>
      <c r="P1338" s="15" t="n"/>
      <c r="Q1338" s="15" t="n">
        <v>386439.924</v>
      </c>
      <c r="R1338" s="15" t="n"/>
      <c r="S1338" s="15" t="n">
        <f aca="false" ca="false" dt2D="false" dtr="false" t="normal">'Приложение 2'!E1338-'Приложение 1'!Q1338</f>
        <v>6954442.9716300005</v>
      </c>
      <c r="T1338" s="176" t="n"/>
      <c r="U1338" s="176" t="n"/>
      <c r="V1338" s="177" t="n">
        <v>11.85</v>
      </c>
      <c r="W1338" s="131" t="n">
        <v>9.48</v>
      </c>
      <c r="X1338" s="131" t="n">
        <v>7.9</v>
      </c>
      <c r="Y1338" s="131" t="n"/>
      <c r="Z1338" s="131" t="n"/>
      <c r="AA1338" s="178" t="n">
        <v>2026</v>
      </c>
      <c r="AB1338" s="4" t="n"/>
      <c r="AC1338" s="4" t="n"/>
    </row>
    <row customHeight="true" ht="15" outlineLevel="0" r="1339">
      <c r="A1339" s="8" t="n">
        <f aca="false" ca="false" dt2D="false" dtr="false" t="normal">A1338+1</f>
        <v>420</v>
      </c>
      <c r="B1339" s="8" t="s">
        <v>192</v>
      </c>
      <c r="C1339" s="106" t="s">
        <v>373</v>
      </c>
      <c r="D1339" s="8" t="s">
        <v>380</v>
      </c>
      <c r="E1339" s="56" t="s">
        <v>340</v>
      </c>
      <c r="F1339" s="12" t="s">
        <v>5</v>
      </c>
      <c r="G1339" s="12" t="n">
        <v>5</v>
      </c>
      <c r="H1339" s="56" t="s">
        <v>76</v>
      </c>
      <c r="I1339" s="56" t="n">
        <v>2782.37</v>
      </c>
      <c r="J1339" s="56" t="n">
        <v>2114.6</v>
      </c>
      <c r="K1339" s="55" t="n">
        <v>178.5</v>
      </c>
      <c r="L1339" s="15" t="n">
        <v>53</v>
      </c>
      <c r="M1339" s="15" t="n">
        <f aca="false" ca="false" dt2D="false" dtr="false" t="normal">SUM(N1339:S1339)</f>
        <v>6641514.05769</v>
      </c>
      <c r="N1339" s="15" t="n"/>
      <c r="O1339" s="15" t="n"/>
      <c r="P1339" s="15" t="n"/>
      <c r="Q1339" s="15" t="n">
        <v>376947.012</v>
      </c>
      <c r="R1339" s="15" t="n"/>
      <c r="S1339" s="15" t="n">
        <f aca="false" ca="false" dt2D="false" dtr="false" t="normal">'Приложение 2'!E1339-'Приложение 1'!Q1339</f>
        <v>6264567.04569</v>
      </c>
      <c r="T1339" s="176" t="n"/>
      <c r="U1339" s="176" t="n"/>
      <c r="V1339" s="177" t="n">
        <v>11.8</v>
      </c>
      <c r="W1339" s="131" t="n">
        <v>9.44</v>
      </c>
      <c r="X1339" s="131" t="n">
        <v>7.87</v>
      </c>
      <c r="Y1339" s="131" t="n"/>
      <c r="Z1339" s="131" t="n"/>
      <c r="AA1339" s="178" t="n">
        <v>2026</v>
      </c>
      <c r="AB1339" s="4" t="n"/>
      <c r="AC1339" s="4" t="n"/>
    </row>
    <row customHeight="true" ht="15" outlineLevel="0" r="1340">
      <c r="A1340" s="8" t="n">
        <f aca="false" ca="false" dt2D="false" dtr="false" t="normal">A1339+1</f>
        <v>421</v>
      </c>
      <c r="B1340" s="8" t="s">
        <v>192</v>
      </c>
      <c r="C1340" s="106" t="s">
        <v>382</v>
      </c>
      <c r="D1340" s="106" t="s">
        <v>582</v>
      </c>
      <c r="E1340" s="56" t="s">
        <v>157</v>
      </c>
      <c r="F1340" s="12" t="s">
        <v>5</v>
      </c>
      <c r="G1340" s="12" t="n">
        <v>5</v>
      </c>
      <c r="H1340" s="12" t="n">
        <v>6</v>
      </c>
      <c r="I1340" s="12" t="n">
        <v>2691.5</v>
      </c>
      <c r="J1340" s="12" t="n">
        <v>2691.5</v>
      </c>
      <c r="K1340" s="56" t="n">
        <v>0</v>
      </c>
      <c r="L1340" s="55" t="n">
        <v>110</v>
      </c>
      <c r="M1340" s="15" t="n">
        <f aca="false" ca="false" dt2D="false" dtr="false" t="normal">SUM(N1340:S1340)</f>
        <v>43280181.28</v>
      </c>
      <c r="N1340" s="15" t="n"/>
      <c r="O1340" s="15" t="n"/>
      <c r="P1340" s="15" t="n"/>
      <c r="Q1340" s="15" t="n">
        <v>419228.04</v>
      </c>
      <c r="R1340" s="15" t="n"/>
      <c r="S1340" s="15" t="n">
        <f aca="false" ca="false" dt2D="false" dtr="false" t="normal">'Приложение 2'!E1340-'Приложение 1'!Q1340</f>
        <v>42860953.24</v>
      </c>
      <c r="T1340" s="176" t="n"/>
      <c r="U1340" s="176" t="n"/>
      <c r="V1340" s="177" t="n">
        <v>66.35</v>
      </c>
      <c r="W1340" s="131" t="n">
        <v>53.08</v>
      </c>
      <c r="X1340" s="131" t="n">
        <v>44.23</v>
      </c>
      <c r="Y1340" s="131" t="n"/>
      <c r="Z1340" s="131" t="n"/>
      <c r="AA1340" s="178" t="n">
        <v>2027</v>
      </c>
      <c r="AB1340" s="4" t="n"/>
      <c r="AC1340" s="4" t="n"/>
    </row>
    <row customHeight="true" ht="15" outlineLevel="0" r="1341">
      <c r="A1341" s="8" t="n">
        <f aca="false" ca="false" dt2D="false" dtr="false" t="normal">A1340+1</f>
        <v>422</v>
      </c>
      <c r="B1341" s="8" t="s">
        <v>192</v>
      </c>
      <c r="C1341" s="106" t="s">
        <v>382</v>
      </c>
      <c r="D1341" s="8" t="s">
        <v>385</v>
      </c>
      <c r="E1341" s="55" t="s">
        <v>166</v>
      </c>
      <c r="F1341" s="12" t="s">
        <v>5</v>
      </c>
      <c r="G1341" s="12" t="n">
        <v>5</v>
      </c>
      <c r="H1341" s="12" t="n">
        <v>4</v>
      </c>
      <c r="I1341" s="56" t="n">
        <v>4324</v>
      </c>
      <c r="J1341" s="56" t="n">
        <v>4252.6</v>
      </c>
      <c r="K1341" s="56" t="n">
        <v>71.3999999999996</v>
      </c>
      <c r="L1341" s="55" t="n">
        <v>160</v>
      </c>
      <c r="M1341" s="15" t="n">
        <f aca="false" ca="false" dt2D="false" dtr="false" t="normal">SUM(N1341:S1341)</f>
        <v>11459012.01</v>
      </c>
      <c r="N1341" s="15" t="n"/>
      <c r="O1341" s="15" t="n"/>
      <c r="P1341" s="15" t="n"/>
      <c r="Q1341" s="15" t="n"/>
      <c r="R1341" s="15" t="n"/>
      <c r="S1341" s="15" t="n">
        <v>11459012.01</v>
      </c>
      <c r="T1341" s="176" t="n"/>
      <c r="U1341" s="176" t="n"/>
      <c r="V1341" s="177" t="n">
        <v>11.04</v>
      </c>
      <c r="W1341" s="131" t="n">
        <v>8.83</v>
      </c>
      <c r="X1341" s="131" t="n">
        <v>7.36</v>
      </c>
      <c r="Y1341" s="131" t="n"/>
      <c r="Z1341" s="131" t="n"/>
      <c r="AA1341" s="178" t="n">
        <v>2025</v>
      </c>
      <c r="AB1341" s="4" t="n"/>
      <c r="AC1341" s="4" t="n"/>
    </row>
    <row customHeight="true" ht="15" outlineLevel="0" r="1342">
      <c r="A1342" s="8" t="n">
        <f aca="false" ca="false" dt2D="false" dtr="false" t="normal">A1341+1</f>
        <v>423</v>
      </c>
      <c r="B1342" s="8" t="n">
        <f aca="false" ca="false" dt2D="false" dtr="false" t="normal">B1334+1</f>
        <v>68</v>
      </c>
      <c r="C1342" s="106" t="s">
        <v>382</v>
      </c>
      <c r="D1342" s="106" t="s">
        <v>975</v>
      </c>
      <c r="E1342" s="56" t="s">
        <v>534</v>
      </c>
      <c r="F1342" s="12" t="s">
        <v>5</v>
      </c>
      <c r="G1342" s="12" t="n">
        <v>5</v>
      </c>
      <c r="H1342" s="12" t="n">
        <v>4</v>
      </c>
      <c r="I1342" s="12" t="n">
        <v>3563.31</v>
      </c>
      <c r="J1342" s="12" t="n">
        <v>3474.7</v>
      </c>
      <c r="K1342" s="56" t="n">
        <v>88.6100000000001</v>
      </c>
      <c r="L1342" s="55" t="n">
        <v>114</v>
      </c>
      <c r="M1342" s="15" t="n">
        <f aca="false" ca="false" dt2D="false" dtr="false" t="normal">SUM(N1342:S1342)</f>
        <v>19534172.31930002</v>
      </c>
      <c r="N1342" s="15" t="n"/>
      <c r="O1342" s="15" t="n"/>
      <c r="P1342" s="15" t="n"/>
      <c r="Q1342" s="15" t="n">
        <v>568833.6924</v>
      </c>
      <c r="R1342" s="15" t="n"/>
      <c r="S1342" s="15" t="n">
        <f aca="false" ca="false" dt2D="false" dtr="false" t="normal">'Приложение 2'!E1342-'Приложение 1'!Q1342</f>
        <v>18965338.626900017</v>
      </c>
      <c r="T1342" s="176" t="n"/>
      <c r="U1342" s="176" t="n"/>
      <c r="V1342" s="177" t="n">
        <v>22.18</v>
      </c>
      <c r="W1342" s="131" t="n">
        <v>17.74</v>
      </c>
      <c r="X1342" s="131" t="n">
        <v>14.78</v>
      </c>
      <c r="Y1342" s="131" t="n"/>
      <c r="Z1342" s="131" t="n"/>
      <c r="AA1342" s="178" t="n">
        <v>2027</v>
      </c>
      <c r="AB1342" s="4" t="n"/>
      <c r="AC1342" s="4" t="n"/>
    </row>
    <row customHeight="true" ht="15" outlineLevel="0" r="1343">
      <c r="A1343" s="8" t="n">
        <f aca="false" ca="false" dt2D="false" dtr="false" t="normal">A1342+1</f>
        <v>424</v>
      </c>
      <c r="B1343" s="8" t="s">
        <v>192</v>
      </c>
      <c r="C1343" s="106" t="s">
        <v>382</v>
      </c>
      <c r="D1343" s="8" t="s">
        <v>588</v>
      </c>
      <c r="E1343" s="56" t="s">
        <v>83</v>
      </c>
      <c r="F1343" s="12" t="s">
        <v>5</v>
      </c>
      <c r="G1343" s="12" t="n">
        <v>2</v>
      </c>
      <c r="H1343" s="12" t="n">
        <v>2</v>
      </c>
      <c r="I1343" s="56" t="n">
        <v>769.8</v>
      </c>
      <c r="J1343" s="56" t="n">
        <v>769.8</v>
      </c>
      <c r="K1343" s="56" t="n">
        <v>0</v>
      </c>
      <c r="L1343" s="55" t="n">
        <v>34</v>
      </c>
      <c r="M1343" s="15" t="n">
        <f aca="false" ca="false" dt2D="false" dtr="false" t="normal">SUM(N1343:S1343)</f>
        <v>13971440.197705356</v>
      </c>
      <c r="N1343" s="15" t="n"/>
      <c r="O1343" s="15" t="n"/>
      <c r="P1343" s="15" t="n"/>
      <c r="Q1343" s="15" t="n">
        <v>117409.896</v>
      </c>
      <c r="R1343" s="15" t="n"/>
      <c r="S1343" s="15" t="n">
        <f aca="false" ca="false" dt2D="false" dtr="false" t="normal">'Приложение 2'!E1343-'Приложение 1'!Q1343</f>
        <v>13854030.301705357</v>
      </c>
      <c r="T1343" s="176" t="n"/>
      <c r="U1343" s="176" t="n"/>
      <c r="V1343" s="177" t="n">
        <v>74.99</v>
      </c>
      <c r="W1343" s="131" t="n">
        <v>59.99</v>
      </c>
      <c r="X1343" s="131" t="n">
        <v>49.99</v>
      </c>
      <c r="Y1343" s="131" t="n"/>
      <c r="Z1343" s="131" t="n"/>
      <c r="AA1343" s="178" t="n">
        <v>2027</v>
      </c>
      <c r="AB1343" s="4" t="n"/>
      <c r="AC1343" s="4" t="n"/>
    </row>
    <row customHeight="true" ht="15" outlineLevel="0" r="1344">
      <c r="A1344" s="8" t="n">
        <f aca="false" ca="false" dt2D="false" dtr="false" t="normal">A1343+1</f>
        <v>425</v>
      </c>
      <c r="B1344" s="8" t="n">
        <f aca="false" ca="false" dt2D="false" dtr="false" t="normal">B1342+1</f>
        <v>69</v>
      </c>
      <c r="C1344" s="106" t="s">
        <v>977</v>
      </c>
      <c r="D1344" s="8" t="s">
        <v>978</v>
      </c>
      <c r="E1344" s="55" t="s">
        <v>170</v>
      </c>
      <c r="F1344" s="12" t="s">
        <v>5</v>
      </c>
      <c r="G1344" s="12" t="n">
        <v>2</v>
      </c>
      <c r="H1344" s="12" t="n">
        <v>2</v>
      </c>
      <c r="I1344" s="56" t="n">
        <v>837.7</v>
      </c>
      <c r="J1344" s="56" t="n">
        <v>837.7</v>
      </c>
      <c r="K1344" s="56" t="n">
        <v>0</v>
      </c>
      <c r="L1344" s="55" t="n">
        <v>33</v>
      </c>
      <c r="M1344" s="15" t="n">
        <f aca="false" ca="false" dt2D="false" dtr="false" t="normal">SUM(N1344:S1344)</f>
        <v>6233577.29</v>
      </c>
      <c r="N1344" s="15" t="n"/>
      <c r="O1344" s="15" t="n"/>
      <c r="P1344" s="15" t="n"/>
      <c r="Q1344" s="15" t="n"/>
      <c r="R1344" s="15" t="n"/>
      <c r="S1344" s="15" t="n">
        <v>6233577.29</v>
      </c>
      <c r="T1344" s="176" t="n"/>
      <c r="U1344" s="176" t="n"/>
      <c r="V1344" s="177" t="n">
        <v>31.01</v>
      </c>
      <c r="W1344" s="131" t="n">
        <v>24.8</v>
      </c>
      <c r="X1344" s="131" t="n">
        <v>20.67</v>
      </c>
      <c r="Y1344" s="131" t="n"/>
      <c r="Z1344" s="131" t="n"/>
      <c r="AA1344" s="178" t="n">
        <v>2025</v>
      </c>
      <c r="AB1344" s="4" t="n"/>
      <c r="AC1344" s="4" t="n"/>
    </row>
    <row customHeight="true" ht="15" outlineLevel="0" r="1345">
      <c r="A1345" s="8" t="n">
        <f aca="false" ca="false" dt2D="false" dtr="false" t="normal">A1344+1</f>
        <v>426</v>
      </c>
      <c r="B1345" s="8" t="n">
        <f aca="false" ca="false" dt2D="false" dtr="false" t="normal">B1344+1</f>
        <v>70</v>
      </c>
      <c r="C1345" s="106" t="s">
        <v>977</v>
      </c>
      <c r="D1345" s="8" t="s">
        <v>979</v>
      </c>
      <c r="E1345" s="55" t="s">
        <v>170</v>
      </c>
      <c r="F1345" s="12" t="s">
        <v>5</v>
      </c>
      <c r="G1345" s="12" t="n">
        <v>2</v>
      </c>
      <c r="H1345" s="12" t="n">
        <v>2</v>
      </c>
      <c r="I1345" s="56" t="n">
        <v>855.3</v>
      </c>
      <c r="J1345" s="56" t="n">
        <v>855.3</v>
      </c>
      <c r="K1345" s="56" t="n">
        <v>0</v>
      </c>
      <c r="L1345" s="55" t="n">
        <v>28</v>
      </c>
      <c r="M1345" s="15" t="n">
        <f aca="false" ca="false" dt2D="false" dtr="false" t="normal">SUM(N1345:S1345)</f>
        <v>6364544.18</v>
      </c>
      <c r="N1345" s="15" t="n"/>
      <c r="O1345" s="15" t="n"/>
      <c r="P1345" s="15" t="n"/>
      <c r="Q1345" s="15" t="n"/>
      <c r="R1345" s="15" t="n"/>
      <c r="S1345" s="15" t="n">
        <v>6364544.18</v>
      </c>
      <c r="T1345" s="176" t="n"/>
      <c r="U1345" s="176" t="n"/>
      <c r="V1345" s="177" t="n">
        <v>31.01</v>
      </c>
      <c r="W1345" s="131" t="n">
        <v>24.8</v>
      </c>
      <c r="X1345" s="131" t="n">
        <v>20.67</v>
      </c>
      <c r="Y1345" s="131" t="n"/>
      <c r="Z1345" s="131" t="n"/>
      <c r="AA1345" s="178" t="n">
        <v>2025</v>
      </c>
      <c r="AB1345" s="4" t="n"/>
      <c r="AC1345" s="4" t="n"/>
    </row>
    <row customHeight="true" ht="15" outlineLevel="0" r="1346">
      <c r="A1346" s="8" t="n">
        <f aca="false" ca="false" dt2D="false" dtr="false" t="normal">A1345+1</f>
        <v>427</v>
      </c>
      <c r="B1346" s="8" t="s">
        <v>192</v>
      </c>
      <c r="C1346" s="106" t="s">
        <v>590</v>
      </c>
      <c r="D1346" s="8" t="s">
        <v>591</v>
      </c>
      <c r="E1346" s="55" t="s">
        <v>162</v>
      </c>
      <c r="F1346" s="12" t="s">
        <v>5</v>
      </c>
      <c r="G1346" s="12" t="n">
        <v>2</v>
      </c>
      <c r="H1346" s="12" t="n">
        <v>2</v>
      </c>
      <c r="I1346" s="56" t="n">
        <v>944.9</v>
      </c>
      <c r="J1346" s="56" t="n">
        <v>864.8</v>
      </c>
      <c r="K1346" s="56" t="n">
        <v>80.1</v>
      </c>
      <c r="L1346" s="55" t="n">
        <v>31</v>
      </c>
      <c r="M1346" s="15" t="n">
        <f aca="false" ca="false" dt2D="false" dtr="false" t="normal">SUM(N1346:S1346)</f>
        <v>13085073.3</v>
      </c>
      <c r="N1346" s="15" t="n"/>
      <c r="O1346" s="15" t="n"/>
      <c r="P1346" s="15" t="n"/>
      <c r="Q1346" s="15" t="n"/>
      <c r="R1346" s="15" t="n"/>
      <c r="S1346" s="15" t="n">
        <v>13085073.3</v>
      </c>
      <c r="T1346" s="176" t="n"/>
      <c r="U1346" s="176" t="n"/>
      <c r="V1346" s="177" t="n">
        <v>57.7</v>
      </c>
      <c r="W1346" s="131" t="n">
        <v>46.16</v>
      </c>
      <c r="X1346" s="131" t="n">
        <v>38.47</v>
      </c>
      <c r="Y1346" s="131" t="n"/>
      <c r="Z1346" s="131" t="n"/>
      <c r="AA1346" s="178" t="n">
        <v>2025</v>
      </c>
      <c r="AB1346" s="4" t="n"/>
      <c r="AC1346" s="4" t="n"/>
    </row>
    <row customHeight="true" ht="15" outlineLevel="0" r="1347">
      <c r="A1347" s="8" t="n">
        <f aca="false" ca="false" dt2D="false" dtr="false" t="normal">A1346+1</f>
        <v>428</v>
      </c>
      <c r="B1347" s="8" t="n">
        <f aca="false" ca="false" dt2D="false" dtr="false" t="normal">B1345+1</f>
        <v>71</v>
      </c>
      <c r="C1347" s="106" t="s">
        <v>590</v>
      </c>
      <c r="D1347" s="8" t="s">
        <v>981</v>
      </c>
      <c r="E1347" s="55" t="s">
        <v>982</v>
      </c>
      <c r="F1347" s="12" t="s">
        <v>5</v>
      </c>
      <c r="G1347" s="12" t="n">
        <v>2</v>
      </c>
      <c r="H1347" s="12" t="n">
        <v>2</v>
      </c>
      <c r="I1347" s="56" t="n">
        <v>929.3</v>
      </c>
      <c r="J1347" s="56" t="n">
        <v>588.33</v>
      </c>
      <c r="K1347" s="56" t="n">
        <v>81</v>
      </c>
      <c r="L1347" s="55" t="n">
        <v>22</v>
      </c>
      <c r="M1347" s="15" t="n">
        <f aca="false" ca="false" dt2D="false" dtr="false" t="normal">SUM(N1347:S1347)</f>
        <v>7817876.85335955</v>
      </c>
      <c r="N1347" s="15" t="n"/>
      <c r="O1347" s="15" t="n"/>
      <c r="P1347" s="15" t="n"/>
      <c r="Q1347" s="15" t="n"/>
      <c r="R1347" s="15" t="n"/>
      <c r="S1347" s="15" t="n">
        <f aca="false" ca="false" dt2D="false" dtr="false" t="normal">'Приложение 2'!E1347-'Приложение 1'!Q1347</f>
        <v>7817876.85335955</v>
      </c>
      <c r="T1347" s="176" t="n"/>
      <c r="U1347" s="176" t="n"/>
      <c r="V1347" s="177" t="n">
        <v>48.67</v>
      </c>
      <c r="W1347" s="131" t="n">
        <v>38.93</v>
      </c>
      <c r="X1347" s="131" t="n">
        <v>32.44</v>
      </c>
      <c r="Y1347" s="131" t="n"/>
      <c r="Z1347" s="131" t="n"/>
      <c r="AA1347" s="178" t="n"/>
      <c r="AB1347" s="4" t="n"/>
      <c r="AC1347" s="4" t="n"/>
    </row>
    <row customHeight="true" ht="15" outlineLevel="0" r="1348">
      <c r="A1348" s="8" t="n">
        <f aca="false" ca="false" dt2D="false" dtr="false" t="normal">A1347+1</f>
        <v>429</v>
      </c>
      <c r="B1348" s="8" t="s">
        <v>192</v>
      </c>
      <c r="C1348" s="106" t="s">
        <v>389</v>
      </c>
      <c r="D1348" s="8" t="s">
        <v>390</v>
      </c>
      <c r="E1348" s="55" t="s">
        <v>152</v>
      </c>
      <c r="F1348" s="12" t="s">
        <v>5</v>
      </c>
      <c r="G1348" s="12" t="n">
        <v>5</v>
      </c>
      <c r="H1348" s="12" t="n">
        <v>2</v>
      </c>
      <c r="I1348" s="56" t="n">
        <v>1575.1</v>
      </c>
      <c r="J1348" s="56" t="n">
        <v>1575.1</v>
      </c>
      <c r="K1348" s="56" t="n">
        <v>0</v>
      </c>
      <c r="L1348" s="55" t="n">
        <v>61</v>
      </c>
      <c r="M1348" s="15" t="n">
        <f aca="false" ca="false" dt2D="false" dtr="false" t="normal">SUM(N1348:S1348)</f>
        <v>11874060.24</v>
      </c>
      <c r="N1348" s="15" t="n"/>
      <c r="O1348" s="15" t="n"/>
      <c r="P1348" s="15" t="n"/>
      <c r="Q1348" s="15" t="n"/>
      <c r="R1348" s="15" t="n"/>
      <c r="S1348" s="15" t="n">
        <v>11874060.24</v>
      </c>
      <c r="T1348" s="176" t="n"/>
      <c r="U1348" s="176" t="n"/>
      <c r="V1348" s="177" t="n">
        <v>31.41</v>
      </c>
      <c r="W1348" s="131" t="n">
        <v>25.13</v>
      </c>
      <c r="X1348" s="131" t="n">
        <v>20.94</v>
      </c>
      <c r="Y1348" s="131" t="n"/>
      <c r="Z1348" s="131" t="n"/>
      <c r="AA1348" s="178" t="n">
        <v>2025</v>
      </c>
      <c r="AB1348" s="4" t="n"/>
      <c r="AC1348" s="4" t="n"/>
    </row>
    <row customHeight="true" ht="15" outlineLevel="0" r="1349">
      <c r="A1349" s="8" t="n">
        <f aca="false" ca="false" dt2D="false" dtr="false" t="normal">A1348+1</f>
        <v>430</v>
      </c>
      <c r="B1349" s="8" t="n">
        <f aca="false" ca="false" dt2D="false" dtr="false" t="normal">B1347+1</f>
        <v>72</v>
      </c>
      <c r="C1349" s="106" t="s">
        <v>389</v>
      </c>
      <c r="D1349" s="8" t="s">
        <v>984</v>
      </c>
      <c r="E1349" s="56" t="s">
        <v>152</v>
      </c>
      <c r="F1349" s="12" t="s">
        <v>5</v>
      </c>
      <c r="G1349" s="12" t="n">
        <v>5</v>
      </c>
      <c r="H1349" s="12" t="n">
        <v>3</v>
      </c>
      <c r="I1349" s="56" t="n">
        <v>4465.27</v>
      </c>
      <c r="J1349" s="56" t="n">
        <v>4027.37</v>
      </c>
      <c r="K1349" s="56" t="n">
        <v>437.900000000001</v>
      </c>
      <c r="L1349" s="55" t="n">
        <v>123</v>
      </c>
      <c r="M1349" s="15" t="n">
        <f aca="false" ca="false" dt2D="false" dtr="false" t="normal">SUM(N1349:S1349)</f>
        <v>52526168.72868938</v>
      </c>
      <c r="N1349" s="15" t="n"/>
      <c r="O1349" s="15" t="n"/>
      <c r="P1349" s="15" t="n"/>
      <c r="Q1349" s="15" t="n">
        <v>747778.9404</v>
      </c>
      <c r="R1349" s="15" t="n"/>
      <c r="S1349" s="15" t="n">
        <f aca="false" ca="false" dt2D="false" dtr="false" t="normal">'Приложение 2'!E1349-'Приложение 1'!Q1349</f>
        <v>51778389.78828938</v>
      </c>
      <c r="T1349" s="176" t="n"/>
      <c r="U1349" s="176" t="n"/>
      <c r="V1349" s="177" t="n">
        <v>48.32</v>
      </c>
      <c r="W1349" s="131" t="n">
        <v>38.65</v>
      </c>
      <c r="X1349" s="131" t="n">
        <v>32.21</v>
      </c>
      <c r="Y1349" s="131" t="n"/>
      <c r="Z1349" s="131" t="n"/>
      <c r="AA1349" s="178" t="n">
        <v>2027</v>
      </c>
      <c r="AB1349" s="4" t="n"/>
      <c r="AC1349" s="4" t="n"/>
    </row>
    <row customHeight="true" ht="15" outlineLevel="0" r="1350">
      <c r="A1350" s="8" t="n">
        <f aca="false" ca="false" dt2D="false" dtr="false" t="normal">A1349+1</f>
        <v>431</v>
      </c>
      <c r="B1350" s="8" t="s">
        <v>192</v>
      </c>
      <c r="C1350" s="106" t="s">
        <v>389</v>
      </c>
      <c r="D1350" s="8" t="s">
        <v>399</v>
      </c>
      <c r="E1350" s="55" t="s">
        <v>264</v>
      </c>
      <c r="F1350" s="12" t="s">
        <v>5</v>
      </c>
      <c r="G1350" s="12" t="n">
        <v>4</v>
      </c>
      <c r="H1350" s="12" t="n">
        <v>4</v>
      </c>
      <c r="I1350" s="56" t="n">
        <v>2493.9</v>
      </c>
      <c r="J1350" s="56" t="n">
        <v>2493.9</v>
      </c>
      <c r="K1350" s="56" t="n">
        <v>0</v>
      </c>
      <c r="L1350" s="55" t="n">
        <v>121</v>
      </c>
      <c r="M1350" s="15" t="n">
        <f aca="false" ca="false" dt2D="false" dtr="false" t="normal">SUM(N1350:S1350)</f>
        <v>6403855.25</v>
      </c>
      <c r="N1350" s="15" t="n"/>
      <c r="O1350" s="15" t="n"/>
      <c r="P1350" s="15" t="n"/>
      <c r="Q1350" s="15" t="n"/>
      <c r="R1350" s="15" t="n"/>
      <c r="S1350" s="15" t="n">
        <v>6403855.25</v>
      </c>
      <c r="T1350" s="176" t="n"/>
      <c r="U1350" s="176" t="n"/>
      <c r="V1350" s="177" t="n">
        <v>10.7</v>
      </c>
      <c r="W1350" s="131" t="n">
        <v>8.56</v>
      </c>
      <c r="X1350" s="131" t="n">
        <v>7.13</v>
      </c>
      <c r="Y1350" s="131" t="n"/>
      <c r="Z1350" s="131" t="n"/>
      <c r="AA1350" s="178" t="n">
        <v>2025</v>
      </c>
      <c r="AB1350" s="4" t="n"/>
      <c r="AC1350" s="4" t="n"/>
    </row>
    <row customHeight="true" ht="15" outlineLevel="0" r="1351">
      <c r="A1351" s="8" t="n">
        <f aca="false" ca="false" dt2D="false" dtr="false" t="normal">A1350+1</f>
        <v>432</v>
      </c>
      <c r="B1351" s="8" t="s">
        <v>192</v>
      </c>
      <c r="C1351" s="106" t="s">
        <v>389</v>
      </c>
      <c r="D1351" s="8" t="s">
        <v>401</v>
      </c>
      <c r="E1351" s="55" t="s">
        <v>152</v>
      </c>
      <c r="F1351" s="12" t="s">
        <v>5</v>
      </c>
      <c r="G1351" s="12" t="n">
        <v>4</v>
      </c>
      <c r="H1351" s="12" t="n">
        <v>4</v>
      </c>
      <c r="I1351" s="56" t="n">
        <v>3488.7</v>
      </c>
      <c r="J1351" s="56" t="n">
        <v>3488.7</v>
      </c>
      <c r="K1351" s="56" t="n">
        <v>0</v>
      </c>
      <c r="L1351" s="55" t="n">
        <v>160</v>
      </c>
      <c r="M1351" s="15" t="n">
        <f aca="false" ca="false" dt2D="false" dtr="false" t="normal">SUM(N1351:S1351)</f>
        <v>8958310.2</v>
      </c>
      <c r="N1351" s="15" t="n"/>
      <c r="O1351" s="15" t="n"/>
      <c r="P1351" s="15" t="n"/>
      <c r="Q1351" s="15" t="n"/>
      <c r="R1351" s="15" t="n"/>
      <c r="S1351" s="15" t="n">
        <v>8958310.2</v>
      </c>
      <c r="T1351" s="176" t="n"/>
      <c r="U1351" s="176" t="n"/>
      <c r="V1351" s="177" t="n">
        <v>10.7</v>
      </c>
      <c r="W1351" s="131" t="n">
        <v>8.56</v>
      </c>
      <c r="X1351" s="131" t="n">
        <v>7.13</v>
      </c>
      <c r="Y1351" s="131" t="n"/>
      <c r="Z1351" s="131" t="n"/>
      <c r="AA1351" s="178" t="n">
        <v>2025</v>
      </c>
      <c r="AB1351" s="4" t="n"/>
      <c r="AC1351" s="4" t="n"/>
    </row>
    <row customHeight="true" ht="15" outlineLevel="0" r="1352">
      <c r="A1352" s="8" t="n">
        <f aca="false" ca="false" dt2D="false" dtr="false" t="normal">A1351+1</f>
        <v>433</v>
      </c>
      <c r="B1352" s="8" t="n">
        <f aca="false" ca="false" dt2D="false" dtr="false" t="normal">B1349+1</f>
        <v>73</v>
      </c>
      <c r="C1352" s="106" t="s">
        <v>389</v>
      </c>
      <c r="D1352" s="8" t="s">
        <v>988</v>
      </c>
      <c r="E1352" s="56" t="s">
        <v>264</v>
      </c>
      <c r="F1352" s="12" t="s">
        <v>5</v>
      </c>
      <c r="G1352" s="12" t="n">
        <v>5</v>
      </c>
      <c r="H1352" s="12" t="n">
        <v>2</v>
      </c>
      <c r="I1352" s="56" t="n">
        <v>1546.4</v>
      </c>
      <c r="J1352" s="56" t="n">
        <v>1546.4</v>
      </c>
      <c r="K1352" s="56" t="n">
        <v>0</v>
      </c>
      <c r="L1352" s="55" t="n">
        <v>59</v>
      </c>
      <c r="M1352" s="15" t="n">
        <f aca="false" ca="false" dt2D="false" dtr="false" t="normal">SUM(N1352:S1352)</f>
        <v>29467564.504000008</v>
      </c>
      <c r="N1352" s="15" t="n"/>
      <c r="O1352" s="15" t="n"/>
      <c r="P1352" s="15" t="n"/>
      <c r="Q1352" s="15" t="n">
        <v>240867.264</v>
      </c>
      <c r="R1352" s="15" t="n"/>
      <c r="S1352" s="15" t="n">
        <f aca="false" ca="false" dt2D="false" dtr="false" t="normal">'Приложение 2'!E1352-'Приложение 1'!Q1352</f>
        <v>29226697.24000001</v>
      </c>
      <c r="T1352" s="176" t="n"/>
      <c r="U1352" s="176" t="n"/>
      <c r="V1352" s="177" t="n">
        <v>78.75</v>
      </c>
      <c r="W1352" s="131" t="n">
        <v>63</v>
      </c>
      <c r="X1352" s="131" t="n">
        <v>52.5</v>
      </c>
      <c r="Y1352" s="131" t="n"/>
      <c r="Z1352" s="131" t="n"/>
      <c r="AA1352" s="178" t="n">
        <v>2027</v>
      </c>
      <c r="AB1352" s="4" t="n"/>
      <c r="AC1352" s="4" t="n"/>
    </row>
    <row customHeight="true" ht="15" outlineLevel="0" r="1353">
      <c r="A1353" s="8" t="n">
        <f aca="false" ca="false" dt2D="false" dtr="false" t="normal">A1352+1</f>
        <v>434</v>
      </c>
      <c r="B1353" s="8" t="s">
        <v>192</v>
      </c>
      <c r="C1353" s="106" t="s">
        <v>389</v>
      </c>
      <c r="D1353" s="8" t="s">
        <v>989</v>
      </c>
      <c r="E1353" s="55" t="s">
        <v>283</v>
      </c>
      <c r="F1353" s="12" t="s">
        <v>5</v>
      </c>
      <c r="G1353" s="12" t="n">
        <v>4</v>
      </c>
      <c r="H1353" s="12" t="n">
        <v>4</v>
      </c>
      <c r="I1353" s="56" t="n">
        <v>2520.5</v>
      </c>
      <c r="J1353" s="56" t="n">
        <v>2454</v>
      </c>
      <c r="K1353" s="56" t="n">
        <v>66.5</v>
      </c>
      <c r="L1353" s="55" t="n">
        <v>120</v>
      </c>
      <c r="M1353" s="15" t="n">
        <f aca="false" ca="false" dt2D="false" dtr="false" t="normal">SUM(N1353:S1353)</f>
        <v>2463322.21</v>
      </c>
      <c r="N1353" s="15" t="n"/>
      <c r="O1353" s="15" t="n"/>
      <c r="P1353" s="15" t="n"/>
      <c r="Q1353" s="15" t="n"/>
      <c r="R1353" s="15" t="n"/>
      <c r="S1353" s="15" t="n">
        <v>2463322.21</v>
      </c>
      <c r="T1353" s="176" t="n"/>
      <c r="U1353" s="176" t="n"/>
      <c r="V1353" s="177" t="n">
        <v>4.07</v>
      </c>
      <c r="W1353" s="131" t="n">
        <v>3.26</v>
      </c>
      <c r="X1353" s="131" t="n">
        <v>2.71</v>
      </c>
      <c r="Y1353" s="131" t="n"/>
      <c r="Z1353" s="131" t="n"/>
      <c r="AA1353" s="178" t="n">
        <v>2025</v>
      </c>
      <c r="AB1353" s="4" t="n"/>
      <c r="AC1353" s="4" t="n"/>
    </row>
    <row customHeight="true" ht="15" outlineLevel="0" r="1354">
      <c r="A1354" s="8" t="n">
        <f aca="false" ca="false" dt2D="false" dtr="false" t="normal">A1353+1</f>
        <v>435</v>
      </c>
      <c r="B1354" s="8" t="s">
        <v>192</v>
      </c>
      <c r="C1354" s="106" t="s">
        <v>389</v>
      </c>
      <c r="D1354" s="8" t="s">
        <v>991</v>
      </c>
      <c r="E1354" s="56" t="s">
        <v>157</v>
      </c>
      <c r="F1354" s="12" t="s">
        <v>5</v>
      </c>
      <c r="G1354" s="12" t="n">
        <v>4</v>
      </c>
      <c r="H1354" s="12" t="n">
        <v>4</v>
      </c>
      <c r="I1354" s="56" t="n">
        <v>2715.2</v>
      </c>
      <c r="J1354" s="56" t="n">
        <v>2715.2</v>
      </c>
      <c r="K1354" s="56" t="n">
        <v>0</v>
      </c>
      <c r="L1354" s="55" t="n">
        <v>134</v>
      </c>
      <c r="M1354" s="15" t="n">
        <f aca="false" ca="false" dt2D="false" dtr="false" t="normal">SUM(N1354:S1354)</f>
        <v>7742827.232</v>
      </c>
      <c r="N1354" s="15" t="n"/>
      <c r="O1354" s="15" t="n"/>
      <c r="P1354" s="15" t="n"/>
      <c r="Q1354" s="15" t="n">
        <v>422919.552</v>
      </c>
      <c r="R1354" s="15" t="n"/>
      <c r="S1354" s="15" t="n">
        <f aca="false" ca="false" dt2D="false" dtr="false" t="normal">'Приложение 2'!E1354-'Приложение 1'!Q1354</f>
        <v>7319907.68</v>
      </c>
      <c r="T1354" s="176" t="n"/>
      <c r="U1354" s="176" t="n"/>
      <c r="V1354" s="177" t="n">
        <v>11.23</v>
      </c>
      <c r="W1354" s="131" t="n">
        <v>8.99</v>
      </c>
      <c r="X1354" s="131" t="n">
        <v>7.49</v>
      </c>
      <c r="Y1354" s="131" t="n"/>
      <c r="Z1354" s="131" t="n"/>
      <c r="AA1354" s="178" t="n">
        <v>2026</v>
      </c>
      <c r="AB1354" s="4" t="n"/>
      <c r="AC1354" s="4" t="n"/>
    </row>
    <row customHeight="true" ht="15" outlineLevel="0" r="1355">
      <c r="A1355" s="8" t="n">
        <f aca="false" ca="false" dt2D="false" dtr="false" t="normal">A1354+1</f>
        <v>436</v>
      </c>
      <c r="B1355" s="8" t="n">
        <f aca="false" ca="false" dt2D="false" dtr="false" t="normal">B1352+1</f>
        <v>74</v>
      </c>
      <c r="C1355" s="106" t="s">
        <v>389</v>
      </c>
      <c r="D1355" s="8" t="s">
        <v>993</v>
      </c>
      <c r="E1355" s="55" t="n">
        <v>1988</v>
      </c>
      <c r="F1355" s="12" t="s">
        <v>5</v>
      </c>
      <c r="G1355" s="12" t="n">
        <v>5</v>
      </c>
      <c r="H1355" s="12" t="n">
        <v>3</v>
      </c>
      <c r="I1355" s="56" t="n">
        <v>2178.8</v>
      </c>
      <c r="J1355" s="56" t="n">
        <v>2178.8</v>
      </c>
      <c r="K1355" s="56" t="n">
        <v>0</v>
      </c>
      <c r="L1355" s="55" t="n">
        <v>97</v>
      </c>
      <c r="M1355" s="15" t="n">
        <f aca="false" ca="false" dt2D="false" dtr="false" t="normal">SUM(N1355:S1355)</f>
        <v>1089080.353164</v>
      </c>
      <c r="N1355" s="15" t="n"/>
      <c r="O1355" s="15" t="n"/>
      <c r="P1355" s="15" t="n"/>
      <c r="Q1355" s="15" t="n"/>
      <c r="R1355" s="15" t="n"/>
      <c r="S1355" s="15" t="n">
        <v>1089080.353164</v>
      </c>
      <c r="T1355" s="176" t="n"/>
      <c r="U1355" s="176" t="n"/>
      <c r="V1355" s="177" t="n">
        <v>2.08</v>
      </c>
      <c r="W1355" s="131" t="n">
        <v>1.67</v>
      </c>
      <c r="X1355" s="131" t="n">
        <v>1.39</v>
      </c>
      <c r="Y1355" s="131" t="n"/>
      <c r="Z1355" s="131" t="n"/>
      <c r="AA1355" s="178" t="n">
        <v>2025</v>
      </c>
      <c r="AB1355" s="4" t="n"/>
      <c r="AC1355" s="4" t="n"/>
    </row>
    <row customHeight="true" ht="15" outlineLevel="0" r="1356">
      <c r="A1356" s="8" t="n">
        <f aca="false" ca="false" dt2D="false" dtr="false" t="normal">A1355+1</f>
        <v>437</v>
      </c>
      <c r="B1356" s="8" t="s">
        <v>192</v>
      </c>
      <c r="C1356" s="106" t="s">
        <v>406</v>
      </c>
      <c r="D1356" s="8" t="s">
        <v>407</v>
      </c>
      <c r="E1356" s="55" t="s">
        <v>225</v>
      </c>
      <c r="F1356" s="12" t="s">
        <v>5</v>
      </c>
      <c r="G1356" s="12" t="n">
        <v>2</v>
      </c>
      <c r="H1356" s="12" t="n">
        <v>1</v>
      </c>
      <c r="I1356" s="56" t="n">
        <v>375.6</v>
      </c>
      <c r="J1356" s="56" t="n">
        <v>375.6</v>
      </c>
      <c r="K1356" s="56" t="n">
        <v>0</v>
      </c>
      <c r="L1356" s="55" t="n">
        <v>38</v>
      </c>
      <c r="M1356" s="15" t="n">
        <f aca="false" ca="false" dt2D="false" dtr="false" t="normal">SUM(N1356:S1356)</f>
        <v>4101421.41</v>
      </c>
      <c r="N1356" s="15" t="n"/>
      <c r="O1356" s="15" t="n"/>
      <c r="P1356" s="15" t="n"/>
      <c r="Q1356" s="15" t="n"/>
      <c r="R1356" s="15" t="n"/>
      <c r="S1356" s="15" t="n">
        <v>4101421.41</v>
      </c>
      <c r="T1356" s="176" t="n"/>
      <c r="U1356" s="176" t="n"/>
      <c r="V1356" s="177" t="n">
        <v>45.5</v>
      </c>
      <c r="W1356" s="131" t="n">
        <v>36.4</v>
      </c>
      <c r="X1356" s="131" t="n">
        <v>30.33</v>
      </c>
      <c r="Y1356" s="131" t="n"/>
      <c r="Z1356" s="131" t="n"/>
      <c r="AA1356" s="178" t="n">
        <v>2025</v>
      </c>
      <c r="AB1356" s="4" t="n"/>
      <c r="AC1356" s="4" t="n"/>
    </row>
    <row outlineLevel="0" r="1357">
      <c r="Q1357" s="6" t="n"/>
      <c r="R1357" s="6" t="n"/>
    </row>
    <row ht="15.75" outlineLevel="0" r="1358">
      <c r="C1358" s="183" t="s">
        <v>994</v>
      </c>
      <c r="O1358" s="6" t="n"/>
      <c r="P1358" s="6" t="n"/>
      <c r="Q1358" s="6" t="n"/>
      <c r="R1358" s="6" t="n"/>
      <c r="S1358" s="184" t="n"/>
      <c r="T1358" s="185" t="n"/>
      <c r="U1358" s="185" t="n"/>
    </row>
    <row outlineLevel="0" r="1359">
      <c r="C1359" s="2" t="s">
        <v>995</v>
      </c>
      <c r="O1359" s="186" t="n"/>
      <c r="R1359" s="6" t="n"/>
    </row>
    <row outlineLevel="0" r="1360">
      <c r="J1360" s="187" t="n"/>
      <c r="O1360" s="186" t="n"/>
      <c r="P1360" s="186" t="n"/>
      <c r="Q1360" s="186" t="n"/>
      <c r="R1360" s="186" t="n"/>
      <c r="S1360" s="186" t="n"/>
      <c r="T1360" s="188" t="n"/>
      <c r="U1360" s="188" t="n"/>
    </row>
    <row outlineLevel="0" r="1361">
      <c r="O1361" s="184" t="n"/>
      <c r="P1361" s="184" t="n"/>
      <c r="Q1361" s="184" t="n"/>
      <c r="R1361" s="184" t="n"/>
      <c r="S1361" s="184" t="n"/>
      <c r="T1361" s="185" t="n"/>
      <c r="U1361" s="185" t="n"/>
      <c r="V1361" s="186" t="n"/>
      <c r="X1361" s="186" t="n"/>
      <c r="Y1361" s="186" t="n"/>
      <c r="Z1361" s="186" t="n"/>
    </row>
    <row outlineLevel="0" r="1362">
      <c r="O1362" s="6" t="n"/>
      <c r="P1362" s="6" t="n"/>
      <c r="Q1362" s="186" t="n"/>
      <c r="R1362" s="186" t="n"/>
      <c r="S1362" s="186" t="n"/>
      <c r="V1362" s="186" t="n"/>
      <c r="X1362" s="186" t="n"/>
      <c r="Y1362" s="186" t="n"/>
      <c r="Z1362" s="186" t="n"/>
    </row>
    <row outlineLevel="0" r="1363">
      <c r="O1363" s="6" t="n"/>
      <c r="P1363" s="6" t="n"/>
      <c r="Q1363" s="6" t="n"/>
      <c r="R1363" s="6" t="n"/>
      <c r="S1363" s="186" t="n"/>
      <c r="T1363" s="189" t="n"/>
      <c r="U1363" s="189" t="n"/>
    </row>
    <row ht="15.75" outlineLevel="0" r="1364">
      <c r="O1364" s="186" t="n"/>
      <c r="P1364" s="6" t="n"/>
      <c r="Q1364" s="186" t="n"/>
      <c r="R1364" s="6" t="n"/>
      <c r="S1364" s="186" t="n"/>
      <c r="T1364" s="188" t="n"/>
      <c r="U1364" s="188" t="n"/>
      <c r="V1364" s="190" t="n"/>
      <c r="W1364" s="190" t="n"/>
      <c r="X1364" s="190" t="n"/>
      <c r="Y1364" s="190" t="n"/>
      <c r="Z1364" s="190" t="n"/>
      <c r="AA1364" s="191" t="n"/>
      <c r="AB1364" s="191" t="n"/>
    </row>
    <row outlineLevel="0" r="1365">
      <c r="O1365" s="6" t="n"/>
      <c r="Q1365" s="186" t="n"/>
      <c r="R1365" s="6" t="n"/>
      <c r="S1365" s="186" t="n"/>
      <c r="T1365" s="188" t="n"/>
      <c r="U1365" s="188" t="n"/>
    </row>
    <row outlineLevel="0" r="1366">
      <c r="O1366" s="6" t="n"/>
      <c r="Q1366" s="186" t="n"/>
      <c r="R1366" s="6" t="n"/>
      <c r="S1366" s="186" t="n"/>
      <c r="T1366" s="188" t="n"/>
      <c r="U1366" s="188" t="n"/>
    </row>
    <row outlineLevel="0" r="1367">
      <c r="O1367" s="186" t="n"/>
      <c r="Q1367" s="186" t="n"/>
      <c r="R1367" s="186" t="n"/>
      <c r="S1367" s="192" t="n"/>
      <c r="T1367" s="193" t="n"/>
      <c r="U1367" s="193" t="n"/>
      <c r="V1367" s="192" t="n"/>
      <c r="W1367" s="192" t="n"/>
      <c r="X1367" s="192" t="n"/>
      <c r="Y1367" s="192" t="n"/>
      <c r="Z1367" s="192" t="n"/>
      <c r="AA1367" s="194" t="n"/>
      <c r="AB1367" s="194" t="n"/>
    </row>
    <row outlineLevel="0" r="1368">
      <c r="O1368" s="186" t="n"/>
      <c r="P1368" s="6" t="n"/>
      <c r="Q1368" s="6" t="n"/>
      <c r="R1368" s="186" t="n"/>
      <c r="S1368" s="6" t="n"/>
      <c r="T1368" s="189" t="n"/>
      <c r="U1368" s="189" t="n"/>
    </row>
    <row outlineLevel="0" r="1369">
      <c r="O1369" s="6" t="n"/>
      <c r="P1369" s="6" t="n"/>
      <c r="R1369" s="186" t="n"/>
      <c r="S1369" s="6" t="n"/>
      <c r="T1369" s="189" t="n"/>
      <c r="U1369" s="189" t="n"/>
    </row>
    <row outlineLevel="0" r="1370">
      <c r="Q1370" s="186" t="n"/>
      <c r="R1370" s="186" t="n"/>
    </row>
    <row outlineLevel="0" r="1371">
      <c r="R1371" s="186" t="n"/>
    </row>
    <row outlineLevel="0" r="1372">
      <c r="M1372" s="6" t="n"/>
      <c r="R1372" s="186" t="n"/>
    </row>
    <row outlineLevel="0" r="1373">
      <c r="O1373" s="186" t="n"/>
      <c r="P1373" s="186" t="n"/>
    </row>
    <row outlineLevel="0" r="1374">
      <c r="Q1374" s="186" t="n"/>
      <c r="R1374" s="6" t="n"/>
    </row>
    <row outlineLevel="0" r="1375">
      <c r="R1375" s="186" t="n"/>
    </row>
  </sheetData>
  <autoFilter ref="A10:AJ1356"/>
  <mergeCells count="21">
    <mergeCell ref="V918:X918"/>
    <mergeCell ref="E918:S918"/>
    <mergeCell ref="M8:M9"/>
    <mergeCell ref="N8:S8"/>
    <mergeCell ref="X7:X10"/>
    <mergeCell ref="W7:W9"/>
    <mergeCell ref="V7:V9"/>
    <mergeCell ref="M7:S7"/>
    <mergeCell ref="A7:A10"/>
    <mergeCell ref="B7:B10"/>
    <mergeCell ref="C7:C10"/>
    <mergeCell ref="D7:D10"/>
    <mergeCell ref="E7:E10"/>
    <mergeCell ref="F7:F10"/>
    <mergeCell ref="G7:G10"/>
    <mergeCell ref="H7:H10"/>
    <mergeCell ref="I7:I9"/>
    <mergeCell ref="J7:K7"/>
    <mergeCell ref="L7:L9"/>
    <mergeCell ref="J8:J9"/>
    <mergeCell ref="K8:K9"/>
  </mergeCells>
  <conditionalFormatting pivot="false" sqref="D168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708661377429962" right="0.708661377429962" top="0.748031497001648"/>
  <pageSetup fitToHeight="10" fitToWidth="1" orientation="landscape" paperHeight="420mm" paperSize="8" paperWidth="297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F1363"/>
  <sheetViews>
    <sheetView showZeros="true" workbookViewId="0">
      <pane activePane="bottomLeft" state="frozen" topLeftCell="A11" xSplit="0" ySplit="10"/>
    </sheetView>
  </sheetViews>
  <sheetFormatPr baseColWidth="8" customHeight="false" defaultColWidth="9.00000016916618" defaultRowHeight="15" zeroHeight="false"/>
  <cols>
    <col customWidth="true" max="1" min="1" outlineLevel="0" style="1" width="6.42578146740498"/>
    <col customWidth="true" max="2" min="2" outlineLevel="0" style="1" width="8.85546864361033"/>
    <col customWidth="true" max="3" min="3" outlineLevel="0" style="1" width="33.2851568348128"/>
    <col customWidth="true" max="4" min="4" outlineLevel="0" style="1" width="92.1406237867613"/>
    <col customWidth="true" max="5" min="5" outlineLevel="0" style="1" width="24.8554679669456"/>
    <col customWidth="true" max="6" min="6" outlineLevel="0" style="1" width="21.285156158148"/>
    <col customWidth="true" max="7" min="7" outlineLevel="0" style="1" width="21.9999996616676"/>
    <col customWidth="true" max="8" min="8" outlineLevel="0" style="1" width="22.5703129929608"/>
    <col customWidth="true" max="9" min="9" outlineLevel="0" style="1" width="21.285156158148"/>
    <col customWidth="true" max="10" min="10" outlineLevel="0" style="1" width="20.5703126546285"/>
    <col customWidth="true" max="11" min="11" outlineLevel="0" style="1" width="15.1406249709246"/>
    <col customWidth="true" max="12" min="12" outlineLevel="0" style="1" width="25.1406253092569"/>
    <col customWidth="true" max="13" min="13" outlineLevel="0" style="1" width="22.2851556506495"/>
    <col customWidth="true" max="14" min="14" outlineLevel="0" style="1" width="24.4257804524079"/>
    <col customWidth="true" max="15" min="15" outlineLevel="0" style="1" width="22.9999991541691"/>
    <col customWidth="true" max="16" min="16" outlineLevel="0" style="1" width="25.2851554814833"/>
    <col customWidth="true" max="17" min="17" outlineLevel="0" style="1" width="22.1406254784231"/>
    <col customWidth="true" max="18" min="18" outlineLevel="0" style="1" width="22.8554689819427"/>
    <col customWidth="true" max="19" min="19" outlineLevel="0" style="1" width="19.710937625553"/>
    <col customWidth="true" max="20" min="20" outlineLevel="0" style="1" width="20.8554686436103"/>
    <col customWidth="true" hidden="true" max="21" min="21" outlineLevel="0" width="7.85546847444415"/>
    <col customWidth="true" hidden="true" max="22" min="22" outlineLevel="0" width="10.1406248017584"/>
    <col customWidth="true" hidden="true" max="23" min="23" outlineLevel="0" width="11.570313162127"/>
    <col customWidth="true" hidden="true" max="24" min="24" outlineLevel="0" width="25.7109372872207"/>
    <col customWidth="true" hidden="true" max="25" min="25" outlineLevel="0" width="22.2851556506495"/>
    <col bestFit="true" customWidth="true" hidden="true" max="26" min="26" outlineLevel="0" width="9.00000016916618"/>
    <col customWidth="true" hidden="true" max="27" min="27" outlineLevel="0" width="20.7109371180545"/>
    <col customWidth="true" hidden="true" max="28" min="28" outlineLevel="0" width="24.7109377947192"/>
    <col bestFit="true" customWidth="true" hidden="true" max="32" min="29" outlineLevel="0" width="9.00000016916618"/>
  </cols>
  <sheetData>
    <row outlineLevel="0" r="1">
      <c r="S1" s="5" t="s">
        <v>1048</v>
      </c>
    </row>
    <row outlineLevel="0" r="2">
      <c r="G2" s="186" t="n"/>
      <c r="H2" s="186" t="n"/>
      <c r="M2" s="186" t="n"/>
      <c r="S2" s="5" t="s">
        <v>1</v>
      </c>
    </row>
    <row outlineLevel="0" r="3">
      <c r="L3" s="186" t="n"/>
      <c r="M3" s="186" t="n"/>
      <c r="O3" s="186" t="n"/>
    </row>
    <row ht="15.75" outlineLevel="0" r="4">
      <c r="D4" s="7" t="s">
        <v>1049</v>
      </c>
      <c r="L4" s="186" t="n"/>
      <c r="N4" s="186" t="n"/>
      <c r="O4" s="186" t="n"/>
      <c r="P4" s="186" t="n"/>
      <c r="Q4" s="186" t="n"/>
      <c r="R4" s="186" t="n"/>
      <c r="S4" s="186" t="n"/>
    </row>
    <row outlineLevel="0" r="5">
      <c r="O5" s="186" t="n"/>
      <c r="P5" s="186" t="n"/>
      <c r="Q5" s="186" t="n"/>
      <c r="R5" s="186" t="n"/>
      <c r="T5" s="186" t="n"/>
    </row>
    <row customHeight="true" ht="42.2000007629395" outlineLevel="0" r="7">
      <c r="A7" s="13" t="s">
        <v>6</v>
      </c>
      <c r="B7" s="208" t="s">
        <v>1050</v>
      </c>
      <c r="C7" s="209" t="s">
        <v>1051</v>
      </c>
      <c r="D7" s="209" t="s">
        <v>1052</v>
      </c>
      <c r="E7" s="20" t="s">
        <v>1053</v>
      </c>
      <c r="F7" s="20" t="s">
        <v>1054</v>
      </c>
      <c r="G7" s="210" t="s"/>
      <c r="H7" s="211" t="s"/>
      <c r="I7" s="212" t="s"/>
      <c r="J7" s="213" t="s"/>
      <c r="K7" s="214" t="s"/>
      <c r="L7" s="215" t="s"/>
      <c r="M7" s="216" t="s"/>
      <c r="N7" s="217" t="s"/>
      <c r="O7" s="218" t="s"/>
      <c r="P7" s="219" t="s"/>
      <c r="Q7" s="220" t="s"/>
      <c r="R7" s="221" t="s"/>
      <c r="S7" s="222" t="s"/>
      <c r="T7" s="223" t="s"/>
    </row>
    <row customHeight="true" ht="30.3999996185303" outlineLevel="0" r="8">
      <c r="A8" s="224" t="s"/>
      <c r="B8" s="225" t="s"/>
      <c r="C8" s="226" t="s"/>
      <c r="D8" s="227" t="s"/>
      <c r="E8" s="228" t="s"/>
      <c r="F8" s="20" t="s">
        <v>1055</v>
      </c>
      <c r="G8" s="229" t="s"/>
      <c r="H8" s="230" t="s"/>
      <c r="I8" s="231" t="s"/>
      <c r="J8" s="232" t="s"/>
      <c r="K8" s="233" t="s"/>
      <c r="L8" s="234" t="s"/>
      <c r="M8" s="20" t="s">
        <v>1056</v>
      </c>
      <c r="N8" s="20" t="s">
        <v>1057</v>
      </c>
      <c r="O8" s="20" t="s">
        <v>1058</v>
      </c>
      <c r="P8" s="20" t="s">
        <v>1059</v>
      </c>
      <c r="Q8" s="20" t="s">
        <v>1060</v>
      </c>
      <c r="R8" s="20" t="s">
        <v>1061</v>
      </c>
      <c r="S8" s="20" t="s">
        <v>1062</v>
      </c>
      <c r="T8" s="20" t="s">
        <v>1063</v>
      </c>
    </row>
    <row customHeight="true" ht="244.5" outlineLevel="0" r="9">
      <c r="A9" s="235" t="s"/>
      <c r="B9" s="236" t="s"/>
      <c r="C9" s="237" t="s"/>
      <c r="D9" s="238" t="s"/>
      <c r="E9" s="239" t="s"/>
      <c r="F9" s="20" t="s">
        <v>1064</v>
      </c>
      <c r="G9" s="20" t="s">
        <v>1065</v>
      </c>
      <c r="H9" s="20" t="s">
        <v>1066</v>
      </c>
      <c r="I9" s="20" t="s">
        <v>1067</v>
      </c>
      <c r="J9" s="20" t="s">
        <v>1068</v>
      </c>
      <c r="K9" s="20" t="s">
        <v>1069</v>
      </c>
      <c r="L9" s="20" t="s">
        <v>1070</v>
      </c>
      <c r="M9" s="240" t="s"/>
      <c r="N9" s="241" t="s"/>
      <c r="O9" s="242" t="s"/>
      <c r="P9" s="243" t="s"/>
      <c r="Q9" s="244" t="s"/>
      <c r="R9" s="245" t="s"/>
      <c r="S9" s="246" t="s"/>
      <c r="T9" s="247" t="s"/>
    </row>
    <row ht="15.75" outlineLevel="0" r="10">
      <c r="A10" s="248" t="s"/>
      <c r="B10" s="249" t="s"/>
      <c r="C10" s="250" t="n"/>
      <c r="D10" s="250" t="n"/>
      <c r="E10" s="53" t="n"/>
    </row>
    <row customHeight="true" ht="22.5" outlineLevel="0" r="11">
      <c r="A11" s="91" t="n"/>
      <c r="B11" s="91" t="n"/>
      <c r="C11" s="251" t="n"/>
      <c r="D11" s="252" t="s">
        <v>1071</v>
      </c>
      <c r="E11" s="93" t="n">
        <f aca="false" ca="false" dt2D="false" dtr="false" t="normal">E12+E174+E686</f>
        <v>7428732933.773054</v>
      </c>
      <c r="F11" s="93" t="n">
        <f aca="false" ca="false" dt2D="false" dtr="false" t="normal">+(+F49+F174)+F686</f>
        <v>2034649128.275947</v>
      </c>
      <c r="G11" s="93" t="n">
        <f aca="false" ca="false" dt2D="false" dtr="false" t="normal">+(+G49+G174)+G686</f>
        <v>785013757.712187</v>
      </c>
      <c r="H11" s="93" t="n">
        <f aca="false" ca="false" dt2D="false" dtr="false" t="normal">+(+H49+H174)+H686</f>
        <v>821771736.4728167</v>
      </c>
      <c r="I11" s="93" t="n">
        <f aca="false" ca="false" dt2D="false" dtr="false" t="normal">+(+I49+I174)+I686</f>
        <v>592192291.8902884</v>
      </c>
      <c r="J11" s="93" t="n">
        <f aca="false" ca="false" dt2D="false" dtr="false" t="normal">+(+J49+J174)+J686</f>
        <v>326805097.9499999</v>
      </c>
      <c r="K11" s="93" t="n">
        <f aca="false" ca="false" dt2D="false" dtr="false" t="normal">+(+K49+K174)+K686</f>
        <v>0</v>
      </c>
      <c r="L11" s="93" t="n">
        <f aca="false" ca="false" dt2D="false" dtr="false" t="normal">+(+L49+L174)+L686</f>
        <v>365101.93</v>
      </c>
      <c r="M11" s="93" t="n">
        <f aca="false" ca="false" dt2D="false" dtr="false" t="normal">+(+M49+M174)+M686</f>
        <v>105196141.7</v>
      </c>
      <c r="N11" s="93" t="n">
        <f aca="false" ca="false" dt2D="false" dtr="false" t="normal">+(+N49+N174)+N686</f>
        <v>899576266.8107524</v>
      </c>
      <c r="O11" s="93" t="n">
        <f aca="false" ca="false" dt2D="false" dtr="false" t="normal">+(+O49+O174)+O686</f>
        <v>368328798.43</v>
      </c>
      <c r="P11" s="93" t="n">
        <f aca="false" ca="false" dt2D="false" dtr="false" t="normal">+(+P49+P174)+P686</f>
        <v>607933165.02</v>
      </c>
      <c r="Q11" s="93" t="n">
        <f aca="false" ca="false" dt2D="false" dtr="false" t="normal">+(+Q49+Q174)+Q686</f>
        <v>396315039.16999996</v>
      </c>
      <c r="R11" s="93" t="n">
        <f aca="false" ca="false" dt2D="false" dtr="false" t="normal">+(+R49+R174)+R686</f>
        <v>177086416.9733802</v>
      </c>
      <c r="S11" s="93" t="n">
        <f aca="false" ca="false" dt2D="false" dtr="false" t="normal">+(+S49+S174)+S686</f>
        <v>15166000</v>
      </c>
      <c r="T11" s="93" t="n">
        <f aca="false" ca="false" dt2D="false" dtr="false" t="normal">+(+T49+T174)+T686</f>
        <v>108704170.47767788</v>
      </c>
      <c r="U11" s="253" t="n">
        <f aca="false" ca="false" dt2D="false" dtr="false" t="normal">+(+U49+U174)+U686</f>
        <v>1262</v>
      </c>
      <c r="V11" s="253" t="n">
        <f aca="false" ca="false" dt2D="false" dtr="false" t="normal">+(+V49+V174)+V686</f>
        <v>1625</v>
      </c>
      <c r="W11" s="253" t="n">
        <f aca="false" ca="false" dt2D="false" dtr="false" t="normal">+(+W49+W174)+W686</f>
        <v>2886</v>
      </c>
    </row>
    <row customHeight="true" ht="18.75" outlineLevel="0" r="12">
      <c r="A12" s="91" t="n"/>
      <c r="B12" s="91" t="n"/>
      <c r="C12" s="251" t="n"/>
      <c r="D12" s="92" t="s">
        <v>54</v>
      </c>
      <c r="E12" s="93" t="n">
        <f aca="false" ca="false" dt2D="false" dtr="false" t="normal">E13+E49+E168</f>
        <v>1016085900.89</v>
      </c>
      <c r="F12" s="93" t="n">
        <f aca="false" ca="false" dt2D="false" dtr="false" t="normal">F13+F49+F168</f>
        <v>255646637.73000002</v>
      </c>
      <c r="G12" s="93" t="n">
        <f aca="false" ca="false" dt2D="false" dtr="false" t="normal">G13+G49+G168</f>
        <v>49739250.650000006</v>
      </c>
      <c r="H12" s="93" t="n">
        <f aca="false" ca="false" dt2D="false" dtr="false" t="normal">H13+H49+H168</f>
        <v>116754126.74000001</v>
      </c>
      <c r="I12" s="93" t="n">
        <f aca="false" ca="false" dt2D="false" dtr="false" t="normal">I13+I49+I168</f>
        <v>34632875.87</v>
      </c>
      <c r="J12" s="93" t="n">
        <f aca="false" ca="false" dt2D="false" dtr="false" t="normal">J13+J49+J168</f>
        <v>30103850.01</v>
      </c>
      <c r="K12" s="93" t="n">
        <f aca="false" ca="false" dt2D="false" dtr="false" t="normal">K13+K49+K168</f>
        <v>0</v>
      </c>
      <c r="L12" s="93" t="n">
        <f aca="false" ca="false" dt2D="false" dtr="false" t="normal">L13+L49+L168</f>
        <v>0</v>
      </c>
      <c r="M12" s="93" t="n">
        <f aca="false" ca="false" dt2D="false" dtr="false" t="normal">M13+M49+M168</f>
        <v>0</v>
      </c>
      <c r="N12" s="93" t="n">
        <f aca="false" ca="false" dt2D="false" dtr="false" t="normal">N13+N49+N168</f>
        <v>253075205.23999998</v>
      </c>
      <c r="O12" s="93" t="n">
        <f aca="false" ca="false" dt2D="false" dtr="false" t="normal">O13+O49+O168</f>
        <v>47960571.629999995</v>
      </c>
      <c r="P12" s="93" t="n">
        <f aca="false" ca="false" dt2D="false" dtr="false" t="normal">P13+P49+P168</f>
        <v>149445044.15</v>
      </c>
      <c r="Q12" s="93" t="n">
        <f aca="false" ca="false" dt2D="false" dtr="false" t="normal">Q13+Q49+Q168</f>
        <v>63385602.22999999</v>
      </c>
      <c r="R12" s="93" t="n">
        <f aca="false" ca="false" dt2D="false" dtr="false" t="normal">R13+R49+R168</f>
        <v>14502736.639999999</v>
      </c>
      <c r="S12" s="93" t="n">
        <f aca="false" ca="false" dt2D="false" dtr="false" t="normal">S13+S49+S168</f>
        <v>840000</v>
      </c>
      <c r="T12" s="93" t="n">
        <f aca="false" ca="false" dt2D="false" dtr="false" t="normal">T13+T49+T168</f>
        <v>0</v>
      </c>
      <c r="U12" s="254" t="n"/>
      <c r="V12" s="254" t="n"/>
      <c r="W12" s="254" t="n"/>
    </row>
    <row customHeight="true" ht="18" outlineLevel="0" r="13">
      <c r="A13" s="99" t="n"/>
      <c r="B13" s="99" t="n"/>
      <c r="C13" s="99" t="n"/>
      <c r="D13" s="100" t="s">
        <v>56</v>
      </c>
      <c r="E13" s="101" t="n">
        <f aca="false" ca="false" dt2D="false" dtr="false" t="normal">SUM(E14:E48)</f>
        <v>178496068.79000005</v>
      </c>
      <c r="F13" s="101" t="n">
        <f aca="false" ca="false" dt2D="false" dtr="false" t="normal">SUM(F14:F48)</f>
        <v>44443924.86</v>
      </c>
      <c r="G13" s="101" t="n">
        <f aca="false" ca="false" dt2D="false" dtr="false" t="normal">SUM(G14:G48)</f>
        <v>22109457.189999998</v>
      </c>
      <c r="H13" s="101" t="n">
        <f aca="false" ca="false" dt2D="false" dtr="false" t="normal">SUM(H14:H48)</f>
        <v>29331316.839999996</v>
      </c>
      <c r="I13" s="101" t="n">
        <f aca="false" ca="false" dt2D="false" dtr="false" t="normal">SUM(I14:I48)</f>
        <v>12771503.889999999</v>
      </c>
      <c r="J13" s="101" t="n">
        <f aca="false" ca="false" dt2D="false" dtr="false" t="normal">SUM(J14:J48)</f>
        <v>1429584.02</v>
      </c>
      <c r="K13" s="101" t="n">
        <f aca="false" ca="false" dt2D="false" dtr="false" t="normal">SUM(K14:K48)</f>
        <v>0</v>
      </c>
      <c r="L13" s="101" t="n">
        <f aca="false" ca="false" dt2D="false" dtr="false" t="normal">SUM(L14:L48)</f>
        <v>0</v>
      </c>
      <c r="M13" s="101" t="n">
        <f aca="false" ca="false" dt2D="false" dtr="false" t="normal">SUM(M14:M48)</f>
        <v>0</v>
      </c>
      <c r="N13" s="101" t="n">
        <f aca="false" ca="false" dt2D="false" dtr="false" t="normal">SUM(N14:N48)</f>
        <v>45255627.79</v>
      </c>
      <c r="O13" s="101" t="n">
        <f aca="false" ca="false" dt2D="false" dtr="false" t="normal">SUM(O14:O48)</f>
        <v>0</v>
      </c>
      <c r="P13" s="101" t="n">
        <f aca="false" ca="false" dt2D="false" dtr="false" t="normal">SUM(P14:P48)</f>
        <v>10153709</v>
      </c>
      <c r="Q13" s="101" t="n">
        <f aca="false" ca="false" dt2D="false" dtr="false" t="normal">SUM(Q14:Q48)</f>
        <v>13000945.2</v>
      </c>
      <c r="R13" s="101" t="n">
        <f aca="false" ca="false" dt2D="false" dtr="false" t="normal">SUM(R14:R48)</f>
        <v>0</v>
      </c>
      <c r="S13" s="101" t="n">
        <f aca="false" ca="false" dt2D="false" dtr="false" t="normal">SUM(S14:S48)</f>
        <v>0</v>
      </c>
      <c r="T13" s="101" t="n">
        <f aca="false" ca="false" dt2D="false" dtr="false" t="normal">SUM(T14:T48)</f>
        <v>0</v>
      </c>
    </row>
    <row outlineLevel="0" r="14">
      <c r="A14" s="8" t="n">
        <v>1</v>
      </c>
      <c r="B14" s="8" t="n">
        <v>1</v>
      </c>
      <c r="C14" s="106" t="s">
        <v>60</v>
      </c>
      <c r="D14" s="106" t="s">
        <v>61</v>
      </c>
      <c r="E14" s="205" t="n">
        <f aca="false" ca="true" dt2D="false" dtr="false" t="normal">SUBTOTAL(9, F14:T14)</f>
        <v>2581263.94</v>
      </c>
      <c r="F14" s="205" t="n">
        <v>0</v>
      </c>
      <c r="G14" s="205" t="n">
        <v>0</v>
      </c>
      <c r="H14" s="205" t="n">
        <v>0</v>
      </c>
      <c r="I14" s="205" t="n">
        <v>0</v>
      </c>
      <c r="J14" s="205" t="n">
        <v>0</v>
      </c>
      <c r="K14" s="205" t="n"/>
      <c r="L14" s="205" t="n"/>
      <c r="M14" s="205" t="n">
        <v>0</v>
      </c>
      <c r="N14" s="205" t="n">
        <v>2581263.94</v>
      </c>
      <c r="O14" s="205" t="n">
        <v>0</v>
      </c>
      <c r="P14" s="205" t="n">
        <v>0</v>
      </c>
      <c r="Q14" s="205" t="n">
        <v>0</v>
      </c>
      <c r="R14" s="205" t="n"/>
      <c r="S14" s="205" t="n"/>
      <c r="T14" s="205" t="n"/>
    </row>
    <row outlineLevel="0" r="15">
      <c r="A15" s="8" t="n">
        <f aca="false" ca="false" dt2D="false" dtr="false" t="normal">A14+1</f>
        <v>2</v>
      </c>
      <c r="B15" s="8" t="n">
        <f aca="false" ca="false" dt2D="false" dtr="false" t="normal">B14+1</f>
        <v>2</v>
      </c>
      <c r="C15" s="106" t="s">
        <v>60</v>
      </c>
      <c r="D15" s="106" t="s">
        <v>62</v>
      </c>
      <c r="E15" s="205" t="n">
        <f aca="false" ca="true" dt2D="false" dtr="false" t="normal">SUBTOTAL(9, F15:T15)</f>
        <v>2609564.42</v>
      </c>
      <c r="F15" s="205" t="n"/>
      <c r="G15" s="205" t="n"/>
      <c r="H15" s="205" t="n">
        <v>0</v>
      </c>
      <c r="I15" s="205" t="n">
        <v>0</v>
      </c>
      <c r="J15" s="205" t="n">
        <v>0</v>
      </c>
      <c r="K15" s="205" t="n"/>
      <c r="L15" s="205" t="n">
        <v>0</v>
      </c>
      <c r="M15" s="205" t="n"/>
      <c r="N15" s="205" t="n">
        <v>2609564.42</v>
      </c>
      <c r="O15" s="205" t="n"/>
      <c r="P15" s="205" t="n">
        <v>0</v>
      </c>
      <c r="Q15" s="205" t="n">
        <v>0</v>
      </c>
      <c r="R15" s="205" t="n"/>
      <c r="S15" s="205" t="n"/>
      <c r="T15" s="205" t="n"/>
    </row>
    <row outlineLevel="0" r="16">
      <c r="A16" s="8" t="n">
        <f aca="false" ca="false" dt2D="false" dtr="false" t="normal">A15+1</f>
        <v>3</v>
      </c>
      <c r="B16" s="8" t="n">
        <f aca="false" ca="false" dt2D="false" dtr="false" t="normal">B15+1</f>
        <v>3</v>
      </c>
      <c r="C16" s="106" t="s">
        <v>60</v>
      </c>
      <c r="D16" s="106" t="s">
        <v>66</v>
      </c>
      <c r="E16" s="205" t="n">
        <f aca="false" ca="true" dt2D="false" dtr="false" t="normal">SUBTOTAL(9, F16:T16)</f>
        <v>10153709</v>
      </c>
      <c r="F16" s="205" t="n">
        <v>0</v>
      </c>
      <c r="G16" s="205" t="n">
        <v>0</v>
      </c>
      <c r="H16" s="205" t="n">
        <v>0</v>
      </c>
      <c r="I16" s="205" t="n">
        <v>0</v>
      </c>
      <c r="J16" s="205" t="n">
        <v>0</v>
      </c>
      <c r="K16" s="205" t="n"/>
      <c r="L16" s="205" t="n"/>
      <c r="M16" s="205" t="n">
        <v>0</v>
      </c>
      <c r="N16" s="205" t="n">
        <v>0</v>
      </c>
      <c r="O16" s="205" t="n">
        <v>0</v>
      </c>
      <c r="P16" s="205" t="n">
        <v>10153709</v>
      </c>
      <c r="Q16" s="205" t="n">
        <v>0</v>
      </c>
      <c r="R16" s="205" t="n"/>
      <c r="S16" s="205" t="n"/>
      <c r="T16" s="205" t="n"/>
    </row>
    <row outlineLevel="0" r="17">
      <c r="A17" s="8" t="n">
        <f aca="false" ca="false" dt2D="false" dtr="false" t="normal">A16+1</f>
        <v>4</v>
      </c>
      <c r="B17" s="8" t="n">
        <f aca="false" ca="false" dt2D="false" dtr="false" t="normal">B16+1</f>
        <v>4</v>
      </c>
      <c r="C17" s="106" t="s">
        <v>68</v>
      </c>
      <c r="D17" s="106" t="s">
        <v>69</v>
      </c>
      <c r="E17" s="205" t="n">
        <f aca="false" ca="true" dt2D="false" dtr="false" t="normal">SUBTOTAL(9, F17:T17)</f>
        <v>6041462.52</v>
      </c>
      <c r="F17" s="205" t="n">
        <v>6041462.52</v>
      </c>
      <c r="G17" s="205" t="n"/>
      <c r="H17" s="205" t="n"/>
      <c r="I17" s="205" t="n"/>
      <c r="J17" s="205" t="n">
        <v>0</v>
      </c>
      <c r="K17" s="205" t="n"/>
      <c r="L17" s="205" t="n"/>
      <c r="M17" s="205" t="n">
        <v>0</v>
      </c>
      <c r="N17" s="205" t="n"/>
      <c r="O17" s="205" t="n">
        <v>0</v>
      </c>
      <c r="P17" s="205" t="n"/>
      <c r="Q17" s="205" t="n">
        <v>0</v>
      </c>
      <c r="R17" s="205" t="n"/>
      <c r="S17" s="205" t="n"/>
      <c r="T17" s="205" t="n"/>
    </row>
    <row outlineLevel="0" r="18">
      <c r="A18" s="8" t="n">
        <f aca="false" ca="false" dt2D="false" dtr="false" t="normal">A17+1</f>
        <v>5</v>
      </c>
      <c r="B18" s="8" t="n">
        <f aca="false" ca="false" dt2D="false" dtr="false" t="normal">B17+1</f>
        <v>5</v>
      </c>
      <c r="C18" s="106" t="s">
        <v>68</v>
      </c>
      <c r="D18" s="106" t="s">
        <v>70</v>
      </c>
      <c r="E18" s="205" t="n">
        <f aca="false" ca="true" dt2D="false" dtr="false" t="normal">SUBTOTAL(9, F18:T18)</f>
        <v>3097887.62</v>
      </c>
      <c r="F18" s="205" t="n">
        <v>3097887.62</v>
      </c>
      <c r="G18" s="205" t="n">
        <v>0</v>
      </c>
      <c r="H18" s="205" t="n"/>
      <c r="I18" s="205" t="n"/>
      <c r="J18" s="205" t="n"/>
      <c r="K18" s="205" t="n"/>
      <c r="L18" s="205" t="n"/>
      <c r="M18" s="205" t="n">
        <v>0</v>
      </c>
      <c r="N18" s="205" t="n"/>
      <c r="O18" s="205" t="n">
        <v>0</v>
      </c>
      <c r="P18" s="205" t="n"/>
      <c r="Q18" s="205" t="n">
        <v>0</v>
      </c>
      <c r="R18" s="205" t="n"/>
      <c r="S18" s="205" t="n"/>
      <c r="T18" s="205" t="n"/>
    </row>
    <row outlineLevel="0" r="19">
      <c r="A19" s="8" t="n">
        <f aca="false" ca="false" dt2D="false" dtr="false" t="normal">A18+1</f>
        <v>6</v>
      </c>
      <c r="B19" s="8" t="n">
        <f aca="false" ca="false" dt2D="false" dtr="false" t="normal">B18+1</f>
        <v>6</v>
      </c>
      <c r="C19" s="106" t="s">
        <v>68</v>
      </c>
      <c r="D19" s="106" t="s">
        <v>73</v>
      </c>
      <c r="E19" s="205" t="n">
        <f aca="false" ca="true" dt2D="false" dtr="false" t="normal">SUBTOTAL(9, F19:T19)</f>
        <v>2506508.4</v>
      </c>
      <c r="F19" s="205" t="n">
        <v>2506508.4</v>
      </c>
      <c r="G19" s="205" t="n"/>
      <c r="H19" s="205" t="n"/>
      <c r="I19" s="205" t="n"/>
      <c r="J19" s="205" t="n"/>
      <c r="K19" s="205" t="n"/>
      <c r="L19" s="205" t="n"/>
      <c r="M19" s="205" t="n">
        <v>0</v>
      </c>
      <c r="N19" s="205" t="n"/>
      <c r="O19" s="205" t="n">
        <v>0</v>
      </c>
      <c r="P19" s="205" t="n"/>
      <c r="Q19" s="205" t="n"/>
      <c r="R19" s="205" t="n"/>
      <c r="S19" s="205" t="n"/>
      <c r="T19" s="205" t="n"/>
    </row>
    <row outlineLevel="0" r="20">
      <c r="A20" s="8" t="n">
        <f aca="false" ca="false" dt2D="false" dtr="false" t="normal">A19+1</f>
        <v>7</v>
      </c>
      <c r="B20" s="8" t="n">
        <f aca="false" ca="false" dt2D="false" dtr="false" t="normal">B19+1</f>
        <v>7</v>
      </c>
      <c r="C20" s="106" t="s">
        <v>68</v>
      </c>
      <c r="D20" s="106" t="s">
        <v>80</v>
      </c>
      <c r="E20" s="205" t="n">
        <f aca="false" ca="true" dt2D="false" dtr="false" t="normal">SUBTOTAL(9, F20:T20)</f>
        <v>1429584.02</v>
      </c>
      <c r="F20" s="205" t="n"/>
      <c r="G20" s="205" t="n"/>
      <c r="H20" s="205" t="n"/>
      <c r="I20" s="205" t="n"/>
      <c r="J20" s="205" t="n">
        <v>1429584.02</v>
      </c>
      <c r="K20" s="205" t="n"/>
      <c r="L20" s="205" t="n">
        <v>0</v>
      </c>
      <c r="M20" s="205" t="n">
        <v>0</v>
      </c>
      <c r="N20" s="205" t="n"/>
      <c r="O20" s="205" t="n">
        <v>0</v>
      </c>
      <c r="P20" s="205" t="n"/>
      <c r="Q20" s="205" t="n"/>
      <c r="R20" s="205" t="n"/>
      <c r="S20" s="205" t="n"/>
      <c r="T20" s="205" t="n"/>
    </row>
    <row outlineLevel="0" r="21">
      <c r="A21" s="8" t="n">
        <f aca="false" ca="false" dt2D="false" dtr="false" t="normal">A20+1</f>
        <v>8</v>
      </c>
      <c r="B21" s="8" t="n">
        <f aca="false" ca="false" dt2D="false" dtr="false" t="normal">B20+1</f>
        <v>8</v>
      </c>
      <c r="C21" s="106" t="s">
        <v>68</v>
      </c>
      <c r="D21" s="106" t="s">
        <v>84</v>
      </c>
      <c r="E21" s="205" t="n">
        <f aca="false" ca="true" dt2D="false" dtr="false" t="normal">SUBTOTAL(9, F21:T21)</f>
        <v>530899.62</v>
      </c>
      <c r="F21" s="205" t="n"/>
      <c r="G21" s="205" t="n">
        <v>530899.62</v>
      </c>
      <c r="H21" s="205" t="n"/>
      <c r="I21" s="205" t="n"/>
      <c r="J21" s="205" t="n"/>
      <c r="K21" s="205" t="n"/>
      <c r="L21" s="205" t="n"/>
      <c r="M21" s="205" t="n">
        <v>0</v>
      </c>
      <c r="N21" s="205" t="n"/>
      <c r="O21" s="205" t="n">
        <v>0</v>
      </c>
      <c r="P21" s="205" t="n">
        <v>0</v>
      </c>
      <c r="Q21" s="205" t="n">
        <v>0</v>
      </c>
      <c r="R21" s="205" t="n"/>
      <c r="S21" s="205" t="n"/>
      <c r="T21" s="205" t="n"/>
      <c r="AC21" s="0" t="s">
        <v>1072</v>
      </c>
    </row>
    <row outlineLevel="0" r="22">
      <c r="A22" s="8" t="n">
        <f aca="false" ca="false" dt2D="false" dtr="false" t="normal">A21+1</f>
        <v>9</v>
      </c>
      <c r="B22" s="8" t="n">
        <f aca="false" ca="false" dt2D="false" dtr="false" t="normal">B21+1</f>
        <v>9</v>
      </c>
      <c r="C22" s="106" t="s">
        <v>68</v>
      </c>
      <c r="D22" s="106" t="s">
        <v>85</v>
      </c>
      <c r="E22" s="205" t="n">
        <f aca="false" ca="true" dt2D="false" dtr="false" t="normal">SUBTOTAL(9, F22:T22)</f>
        <v>8232192.42</v>
      </c>
      <c r="F22" s="205" t="n">
        <v>8232192.42</v>
      </c>
      <c r="G22" s="205" t="n"/>
      <c r="H22" s="205" t="n"/>
      <c r="I22" s="205" t="n"/>
      <c r="J22" s="205" t="n"/>
      <c r="K22" s="205" t="n"/>
      <c r="L22" s="205" t="n"/>
      <c r="M22" s="205" t="n"/>
      <c r="N22" s="205" t="n"/>
      <c r="O22" s="205" t="n">
        <v>0</v>
      </c>
      <c r="P22" s="205" t="n"/>
      <c r="Q22" s="205" t="n"/>
      <c r="R22" s="205" t="n"/>
      <c r="S22" s="205" t="n"/>
      <c r="T22" s="205" t="n"/>
    </row>
    <row outlineLevel="0" r="23">
      <c r="A23" s="8" t="n">
        <f aca="false" ca="false" dt2D="false" dtr="false" t="normal">A22+1</f>
        <v>10</v>
      </c>
      <c r="B23" s="8" t="n">
        <f aca="false" ca="false" dt2D="false" dtr="false" t="normal">B22+1</f>
        <v>10</v>
      </c>
      <c r="C23" s="106" t="s">
        <v>68</v>
      </c>
      <c r="D23" s="106" t="s">
        <v>88</v>
      </c>
      <c r="E23" s="205" t="n">
        <f aca="false" ca="true" dt2D="false" dtr="false" t="normal">SUBTOTAL(9, F23:T23)</f>
        <v>1864807.79</v>
      </c>
      <c r="F23" s="205" t="n">
        <v>0</v>
      </c>
      <c r="G23" s="205" t="n">
        <v>0</v>
      </c>
      <c r="H23" s="205" t="n">
        <v>1864807.79</v>
      </c>
      <c r="I23" s="205" t="n">
        <v>0</v>
      </c>
      <c r="J23" s="205" t="n">
        <v>0</v>
      </c>
      <c r="K23" s="205" t="n"/>
      <c r="L23" s="205" t="n"/>
      <c r="M23" s="205" t="n">
        <v>0</v>
      </c>
      <c r="N23" s="205" t="n"/>
      <c r="O23" s="205" t="n">
        <v>0</v>
      </c>
      <c r="P23" s="205" t="n"/>
      <c r="Q23" s="205" t="n">
        <v>0</v>
      </c>
      <c r="R23" s="205" t="n"/>
      <c r="S23" s="205" t="n"/>
      <c r="T23" s="205" t="n"/>
    </row>
    <row outlineLevel="0" r="24">
      <c r="A24" s="8" t="n">
        <f aca="false" ca="false" dt2D="false" dtr="false" t="normal">A23+1</f>
        <v>11</v>
      </c>
      <c r="B24" s="8" t="n">
        <f aca="false" ca="false" dt2D="false" dtr="false" t="normal">B23+1</f>
        <v>11</v>
      </c>
      <c r="C24" s="106" t="s">
        <v>68</v>
      </c>
      <c r="D24" s="106" t="s">
        <v>91</v>
      </c>
      <c r="E24" s="205" t="n">
        <f aca="false" ca="true" dt2D="false" dtr="false" t="normal">SUBTOTAL(9, F24:T24)</f>
        <v>1676753.94</v>
      </c>
      <c r="F24" s="205" t="n"/>
      <c r="G24" s="205" t="n"/>
      <c r="H24" s="205" t="n">
        <v>1676753.94</v>
      </c>
      <c r="I24" s="205" t="n"/>
      <c r="J24" s="205" t="n"/>
      <c r="K24" s="205" t="n"/>
      <c r="L24" s="205" t="n"/>
      <c r="M24" s="205" t="n"/>
      <c r="N24" s="205" t="n"/>
      <c r="O24" s="205" t="n"/>
      <c r="P24" s="205" t="n"/>
      <c r="Q24" s="205" t="n">
        <v>0</v>
      </c>
      <c r="R24" s="205" t="n"/>
      <c r="S24" s="205" t="n"/>
      <c r="T24" s="205" t="n"/>
    </row>
    <row outlineLevel="0" r="25">
      <c r="A25" s="8" t="n">
        <f aca="false" ca="false" dt2D="false" dtr="false" t="normal">A24+1</f>
        <v>12</v>
      </c>
      <c r="B25" s="8" t="n">
        <f aca="false" ca="false" dt2D="false" dtr="false" t="normal">B24+1</f>
        <v>12</v>
      </c>
      <c r="C25" s="106" t="s">
        <v>68</v>
      </c>
      <c r="D25" s="106" t="s">
        <v>95</v>
      </c>
      <c r="E25" s="205" t="n">
        <f aca="false" ca="true" dt2D="false" dtr="false" t="normal">SUBTOTAL(9, F25:T25)</f>
        <v>16475319.14</v>
      </c>
      <c r="F25" s="205" t="n">
        <v>7740774.38</v>
      </c>
      <c r="G25" s="205" t="n">
        <v>2494984.85</v>
      </c>
      <c r="H25" s="205" t="n">
        <v>3336135.89</v>
      </c>
      <c r="I25" s="205" t="n">
        <v>2903424.02</v>
      </c>
      <c r="J25" s="205" t="n"/>
      <c r="K25" s="205" t="n"/>
      <c r="L25" s="205" t="n"/>
      <c r="M25" s="205" t="n"/>
      <c r="N25" s="205" t="n"/>
      <c r="O25" s="205" t="n"/>
      <c r="P25" s="205" t="n"/>
      <c r="Q25" s="205" t="n"/>
      <c r="R25" s="205" t="n"/>
      <c r="S25" s="205" t="n"/>
      <c r="T25" s="205" t="n"/>
    </row>
    <row outlineLevel="0" r="26">
      <c r="A26" s="8" t="n">
        <f aca="false" ca="false" dt2D="false" dtr="false" t="normal">A25+1</f>
        <v>13</v>
      </c>
      <c r="B26" s="8" t="n">
        <f aca="false" ca="false" dt2D="false" dtr="false" t="normal">B25+1</f>
        <v>13</v>
      </c>
      <c r="C26" s="106" t="s">
        <v>68</v>
      </c>
      <c r="D26" s="106" t="s">
        <v>1073</v>
      </c>
      <c r="E26" s="205" t="n">
        <f aca="false" ca="true" dt2D="false" dtr="false" t="normal">SUBTOTAL(9, F26:T26)</f>
        <v>17712213.12</v>
      </c>
      <c r="F26" s="205" t="n">
        <v>7816384.33</v>
      </c>
      <c r="G26" s="205" t="n">
        <v>3674528.4</v>
      </c>
      <c r="H26" s="205" t="n">
        <v>3336135.89</v>
      </c>
      <c r="I26" s="205" t="n">
        <v>2885164.5</v>
      </c>
      <c r="J26" s="205" t="n"/>
      <c r="K26" s="205" t="n"/>
      <c r="L26" s="205" t="n"/>
      <c r="M26" s="205" t="n"/>
      <c r="N26" s="205" t="n"/>
      <c r="O26" s="205" t="n"/>
      <c r="P26" s="205" t="n"/>
      <c r="Q26" s="205" t="n"/>
      <c r="R26" s="205" t="n"/>
      <c r="S26" s="205" t="n"/>
      <c r="T26" s="205" t="n"/>
    </row>
    <row outlineLevel="0" r="27">
      <c r="A27" s="8" t="n">
        <f aca="false" ca="false" dt2D="false" dtr="false" t="normal">A26+1</f>
        <v>14</v>
      </c>
      <c r="B27" s="8" t="n">
        <f aca="false" ca="false" dt2D="false" dtr="false" t="normal">B26+1</f>
        <v>14</v>
      </c>
      <c r="C27" s="106" t="s">
        <v>68</v>
      </c>
      <c r="D27" s="106" t="s">
        <v>100</v>
      </c>
      <c r="E27" s="205" t="n">
        <f aca="false" ca="true" dt2D="false" dtr="false" t="normal">SUBTOTAL(9, F27:T27)</f>
        <v>7584638.619999999</v>
      </c>
      <c r="F27" s="205" t="n"/>
      <c r="G27" s="205" t="n">
        <v>5039032.72</v>
      </c>
      <c r="H27" s="205" t="n"/>
      <c r="I27" s="205" t="n">
        <v>2545605.9</v>
      </c>
      <c r="J27" s="205" t="n"/>
      <c r="K27" s="205" t="n"/>
      <c r="L27" s="205" t="n"/>
      <c r="M27" s="205" t="n">
        <v>0</v>
      </c>
      <c r="N27" s="205" t="n"/>
      <c r="O27" s="205" t="n">
        <v>0</v>
      </c>
      <c r="P27" s="205" t="n"/>
      <c r="Q27" s="205" t="n"/>
      <c r="R27" s="205" t="n"/>
      <c r="S27" s="205" t="n"/>
      <c r="T27" s="205" t="n"/>
    </row>
    <row outlineLevel="0" r="28">
      <c r="A28" s="8" t="n">
        <f aca="false" ca="false" dt2D="false" dtr="false" t="normal">A27+1</f>
        <v>15</v>
      </c>
      <c r="B28" s="8" t="n">
        <f aca="false" ca="false" dt2D="false" dtr="false" t="normal">B27+1</f>
        <v>15</v>
      </c>
      <c r="C28" s="106" t="s">
        <v>68</v>
      </c>
      <c r="D28" s="106" t="s">
        <v>102</v>
      </c>
      <c r="E28" s="205" t="n">
        <f aca="false" ca="true" dt2D="false" dtr="false" t="normal">SUBTOTAL(9, F28:T28)</f>
        <v>1735841.36</v>
      </c>
      <c r="F28" s="205" t="n"/>
      <c r="G28" s="205" t="n">
        <v>1735841.36</v>
      </c>
      <c r="H28" s="205" t="n"/>
      <c r="I28" s="205" t="n"/>
      <c r="J28" s="205" t="n"/>
      <c r="K28" s="205" t="n"/>
      <c r="L28" s="205" t="n"/>
      <c r="M28" s="205" t="n"/>
      <c r="N28" s="205" t="n"/>
      <c r="O28" s="205" t="n"/>
      <c r="P28" s="205" t="n"/>
      <c r="Q28" s="205" t="n"/>
      <c r="R28" s="205" t="n"/>
      <c r="S28" s="205" t="n"/>
      <c r="T28" s="205" t="n"/>
    </row>
    <row outlineLevel="0" r="29">
      <c r="A29" s="8" t="n">
        <f aca="false" ca="false" dt2D="false" dtr="false" t="normal">A28+1</f>
        <v>16</v>
      </c>
      <c r="B29" s="8" t="n">
        <f aca="false" ca="false" dt2D="false" dtr="false" t="normal">B28+1</f>
        <v>16</v>
      </c>
      <c r="C29" s="106" t="s">
        <v>68</v>
      </c>
      <c r="D29" s="106" t="s">
        <v>104</v>
      </c>
      <c r="E29" s="205" t="n">
        <f aca="false" ca="true" dt2D="false" dtr="false" t="normal">SUBTOTAL(9, F29:T29)</f>
        <v>361884.29</v>
      </c>
      <c r="F29" s="205" t="n"/>
      <c r="G29" s="205" t="n">
        <v>361884.29</v>
      </c>
      <c r="H29" s="205" t="n"/>
      <c r="I29" s="205" t="n"/>
      <c r="J29" s="205" t="n"/>
      <c r="K29" s="205" t="n"/>
      <c r="L29" s="205" t="n"/>
      <c r="M29" s="205" t="n">
        <v>0</v>
      </c>
      <c r="N29" s="205" t="n">
        <v>0</v>
      </c>
      <c r="O29" s="205" t="n">
        <v>0</v>
      </c>
      <c r="P29" s="205" t="n"/>
      <c r="Q29" s="205" t="n">
        <v>0</v>
      </c>
      <c r="R29" s="205" t="n"/>
      <c r="S29" s="205" t="n"/>
      <c r="T29" s="205" t="n"/>
    </row>
    <row outlineLevel="0" r="30">
      <c r="A30" s="8" t="n">
        <f aca="false" ca="false" dt2D="false" dtr="false" t="normal">A29+1</f>
        <v>17</v>
      </c>
      <c r="B30" s="8" t="n">
        <f aca="false" ca="false" dt2D="false" dtr="false" t="normal">B29+1</f>
        <v>17</v>
      </c>
      <c r="C30" s="106" t="s">
        <v>68</v>
      </c>
      <c r="D30" s="106" t="s">
        <v>105</v>
      </c>
      <c r="E30" s="205" t="n">
        <f aca="false" ca="true" dt2D="false" dtr="false" t="normal">SUBTOTAL(9, F30:T30)</f>
        <v>443335.12</v>
      </c>
      <c r="F30" s="205" t="n"/>
      <c r="G30" s="205" t="n"/>
      <c r="H30" s="205" t="n">
        <v>0</v>
      </c>
      <c r="I30" s="205" t="n">
        <v>443335.12</v>
      </c>
      <c r="J30" s="205" t="n"/>
      <c r="K30" s="205" t="n"/>
      <c r="L30" s="205" t="n"/>
      <c r="M30" s="205" t="n">
        <v>0</v>
      </c>
      <c r="N30" s="205" t="n">
        <v>0</v>
      </c>
      <c r="O30" s="205" t="n">
        <v>0</v>
      </c>
      <c r="P30" s="205" t="n"/>
      <c r="Q30" s="205" t="n">
        <v>0</v>
      </c>
      <c r="R30" s="205" t="n"/>
      <c r="S30" s="205" t="n"/>
      <c r="T30" s="205" t="n"/>
    </row>
    <row outlineLevel="0" r="31">
      <c r="A31" s="8" t="n">
        <f aca="false" ca="false" dt2D="false" dtr="false" t="normal">A30+1</f>
        <v>18</v>
      </c>
      <c r="B31" s="8" t="n">
        <f aca="false" ca="false" dt2D="false" dtr="false" t="normal">B30+1</f>
        <v>18</v>
      </c>
      <c r="C31" s="106" t="s">
        <v>68</v>
      </c>
      <c r="D31" s="106" t="s">
        <v>107</v>
      </c>
      <c r="E31" s="205" t="n">
        <f aca="false" ca="true" dt2D="false" dtr="false" t="normal">SUBTOTAL(9, F31:T31)</f>
        <v>464279.55</v>
      </c>
      <c r="F31" s="205" t="n"/>
      <c r="G31" s="205" t="n"/>
      <c r="H31" s="205" t="n"/>
      <c r="I31" s="205" t="n">
        <v>464279.55</v>
      </c>
      <c r="J31" s="205" t="n"/>
      <c r="K31" s="205" t="n"/>
      <c r="L31" s="205" t="n"/>
      <c r="M31" s="205" t="n">
        <v>0</v>
      </c>
      <c r="N31" s="205" t="n">
        <v>0</v>
      </c>
      <c r="O31" s="205" t="n">
        <v>0</v>
      </c>
      <c r="P31" s="205" t="n"/>
      <c r="Q31" s="205" t="n">
        <v>0</v>
      </c>
      <c r="R31" s="205" t="n"/>
      <c r="S31" s="205" t="n"/>
      <c r="T31" s="205" t="n"/>
    </row>
    <row outlineLevel="0" r="32">
      <c r="A32" s="8" t="n">
        <f aca="false" ca="false" dt2D="false" dtr="false" t="normal">A31+1</f>
        <v>19</v>
      </c>
      <c r="B32" s="8" t="n">
        <f aca="false" ca="false" dt2D="false" dtr="false" t="normal">B31+1</f>
        <v>19</v>
      </c>
      <c r="C32" s="106" t="s">
        <v>86</v>
      </c>
      <c r="D32" s="106" t="s">
        <v>109</v>
      </c>
      <c r="E32" s="205" t="n">
        <f aca="false" ca="true" dt2D="false" dtr="false" t="normal">SUBTOTAL(9, F32:T32)</f>
        <v>1256800.09</v>
      </c>
      <c r="F32" s="205" t="n"/>
      <c r="G32" s="205" t="n"/>
      <c r="H32" s="205" t="n">
        <v>1256800.09</v>
      </c>
      <c r="I32" s="205" t="n">
        <v>0</v>
      </c>
      <c r="J32" s="205" t="n">
        <v>0</v>
      </c>
      <c r="K32" s="205" t="n"/>
      <c r="L32" s="205" t="n"/>
      <c r="M32" s="205" t="n">
        <v>0</v>
      </c>
      <c r="N32" s="205" t="n">
        <v>0</v>
      </c>
      <c r="O32" s="205" t="n">
        <v>0</v>
      </c>
      <c r="P32" s="205" t="n">
        <v>0</v>
      </c>
      <c r="Q32" s="205" t="n">
        <v>0</v>
      </c>
      <c r="R32" s="205" t="n"/>
      <c r="S32" s="205" t="n"/>
      <c r="T32" s="205" t="n"/>
    </row>
    <row outlineLevel="0" r="33">
      <c r="A33" s="8" t="n">
        <f aca="false" ca="false" dt2D="false" dtr="false" t="normal">A32+1</f>
        <v>20</v>
      </c>
      <c r="B33" s="8" t="n">
        <f aca="false" ca="false" dt2D="false" dtr="false" t="normal">B32+1</f>
        <v>20</v>
      </c>
      <c r="C33" s="106" t="s">
        <v>86</v>
      </c>
      <c r="D33" s="106" t="s">
        <v>111</v>
      </c>
      <c r="E33" s="205" t="n">
        <f aca="false" ca="true" dt2D="false" dtr="false" t="normal">SUBTOTAL(9, F33:T33)</f>
        <v>1311707.28</v>
      </c>
      <c r="F33" s="205" t="n"/>
      <c r="G33" s="205" t="n"/>
      <c r="H33" s="205" t="n">
        <v>1311707.28</v>
      </c>
      <c r="I33" s="205" t="n">
        <v>0</v>
      </c>
      <c r="J33" s="205" t="n">
        <v>0</v>
      </c>
      <c r="K33" s="205" t="n"/>
      <c r="L33" s="205" t="n"/>
      <c r="M33" s="205" t="n">
        <v>0</v>
      </c>
      <c r="N33" s="205" t="n"/>
      <c r="O33" s="205" t="n">
        <v>0</v>
      </c>
      <c r="P33" s="205" t="n"/>
      <c r="Q33" s="205" t="n">
        <v>0</v>
      </c>
      <c r="R33" s="205" t="n"/>
      <c r="S33" s="205" t="n"/>
      <c r="T33" s="205" t="n"/>
    </row>
    <row outlineLevel="0" r="34">
      <c r="A34" s="8" t="n">
        <f aca="false" ca="false" dt2D="false" dtr="false" t="normal">A33+1</f>
        <v>21</v>
      </c>
      <c r="B34" s="8" t="n">
        <f aca="false" ca="false" dt2D="false" dtr="false" t="normal">B33+1</f>
        <v>21</v>
      </c>
      <c r="C34" s="106" t="s">
        <v>86</v>
      </c>
      <c r="D34" s="106" t="s">
        <v>89</v>
      </c>
      <c r="E34" s="205" t="n">
        <f aca="false" ca="true" dt2D="false" dtr="false" t="normal">SUBTOTAL(9, F34:T34)</f>
        <v>2887952.98</v>
      </c>
      <c r="F34" s="205" t="n">
        <v>0</v>
      </c>
      <c r="G34" s="205" t="n">
        <v>0</v>
      </c>
      <c r="H34" s="205" t="n">
        <v>2887952.98</v>
      </c>
      <c r="I34" s="205" t="n">
        <v>0</v>
      </c>
      <c r="J34" s="205" t="n">
        <v>0</v>
      </c>
      <c r="K34" s="205" t="n"/>
      <c r="L34" s="205" t="n"/>
      <c r="M34" s="205" t="n">
        <v>0</v>
      </c>
      <c r="N34" s="205" t="n">
        <v>0</v>
      </c>
      <c r="O34" s="205" t="n">
        <v>0</v>
      </c>
      <c r="P34" s="205" t="n">
        <v>0</v>
      </c>
      <c r="Q34" s="205" t="n">
        <v>0</v>
      </c>
      <c r="R34" s="205" t="n"/>
      <c r="S34" s="205" t="n"/>
      <c r="T34" s="205" t="n"/>
    </row>
    <row outlineLevel="0" r="35">
      <c r="A35" s="8" t="n">
        <f aca="false" ca="false" dt2D="false" dtr="false" t="normal">A34+1</f>
        <v>22</v>
      </c>
      <c r="B35" s="8" t="n">
        <f aca="false" ca="false" dt2D="false" dtr="false" t="normal">B34+1</f>
        <v>22</v>
      </c>
      <c r="C35" s="106" t="s">
        <v>86</v>
      </c>
      <c r="D35" s="106" t="s">
        <v>113</v>
      </c>
      <c r="E35" s="205" t="n">
        <f aca="false" ca="true" dt2D="false" dtr="false" t="normal">SUBTOTAL(9, F35:T35)</f>
        <v>424556.5</v>
      </c>
      <c r="F35" s="205" t="n"/>
      <c r="G35" s="205" t="n"/>
      <c r="H35" s="205" t="n"/>
      <c r="I35" s="205" t="n">
        <v>424556.5</v>
      </c>
      <c r="J35" s="205" t="n"/>
      <c r="K35" s="205" t="n"/>
      <c r="L35" s="205" t="n"/>
      <c r="M35" s="205" t="n"/>
      <c r="N35" s="205" t="n"/>
      <c r="O35" s="205" t="n"/>
      <c r="P35" s="205" t="n"/>
      <c r="Q35" s="205" t="n"/>
      <c r="R35" s="205" t="n"/>
      <c r="S35" s="205" t="n"/>
      <c r="T35" s="205" t="n"/>
    </row>
    <row outlineLevel="0" r="36">
      <c r="A36" s="8" t="n">
        <f aca="false" ca="false" dt2D="false" dtr="false" t="normal">A35+1</f>
        <v>23</v>
      </c>
      <c r="B36" s="8" t="n">
        <f aca="false" ca="false" dt2D="false" dtr="false" t="normal">B35+1</f>
        <v>23</v>
      </c>
      <c r="C36" s="106" t="s">
        <v>118</v>
      </c>
      <c r="D36" s="106" t="s">
        <v>119</v>
      </c>
      <c r="E36" s="205" t="n">
        <f aca="false" ca="true" dt2D="false" dtr="false" t="normal">SUBTOTAL(9, F36:T36)</f>
        <v>1188278.56</v>
      </c>
      <c r="F36" s="205" t="n"/>
      <c r="G36" s="205" t="n"/>
      <c r="H36" s="205" t="n">
        <v>1188278.56</v>
      </c>
      <c r="I36" s="205" t="n"/>
      <c r="J36" s="205" t="n"/>
      <c r="K36" s="205" t="n"/>
      <c r="L36" s="205" t="n"/>
      <c r="M36" s="205" t="n">
        <v>0</v>
      </c>
      <c r="N36" s="205" t="n"/>
      <c r="O36" s="205" t="n">
        <v>0</v>
      </c>
      <c r="P36" s="205" t="n"/>
      <c r="Q36" s="205" t="n"/>
      <c r="R36" s="205" t="n"/>
      <c r="S36" s="205" t="n"/>
      <c r="T36" s="205" t="n"/>
    </row>
    <row outlineLevel="0" r="37">
      <c r="A37" s="8" t="n">
        <f aca="false" ca="false" dt2D="false" dtr="false" t="normal">A36+1</f>
        <v>24</v>
      </c>
      <c r="B37" s="8" t="n">
        <f aca="false" ca="false" dt2D="false" dtr="false" t="normal">B36+1</f>
        <v>24</v>
      </c>
      <c r="C37" s="106" t="s">
        <v>118</v>
      </c>
      <c r="D37" s="106" t="s">
        <v>120</v>
      </c>
      <c r="E37" s="205" t="n">
        <f aca="false" ca="true" dt2D="false" dtr="false" t="normal">SUBTOTAL(9, F37:T37)</f>
        <v>1180678.53</v>
      </c>
      <c r="F37" s="205" t="n"/>
      <c r="G37" s="205" t="n"/>
      <c r="H37" s="205" t="n">
        <v>1180678.53</v>
      </c>
      <c r="I37" s="205" t="n"/>
      <c r="J37" s="205" t="n">
        <v>0</v>
      </c>
      <c r="K37" s="205" t="n"/>
      <c r="L37" s="205" t="n"/>
      <c r="M37" s="205" t="n">
        <v>0</v>
      </c>
      <c r="N37" s="205" t="n"/>
      <c r="O37" s="205" t="n">
        <v>0</v>
      </c>
      <c r="P37" s="205" t="n"/>
      <c r="Q37" s="205" t="n"/>
      <c r="R37" s="205" t="n"/>
      <c r="S37" s="205" t="n"/>
      <c r="T37" s="205" t="n"/>
    </row>
    <row outlineLevel="0" r="38">
      <c r="A38" s="8" t="n">
        <f aca="false" ca="false" dt2D="false" dtr="false" t="normal">A37+1</f>
        <v>25</v>
      </c>
      <c r="B38" s="8" t="n">
        <f aca="false" ca="false" dt2D="false" dtr="false" t="normal">B37+1</f>
        <v>25</v>
      </c>
      <c r="C38" s="106" t="s">
        <v>118</v>
      </c>
      <c r="D38" s="106" t="s">
        <v>123</v>
      </c>
      <c r="E38" s="205" t="n">
        <f aca="false" ca="true" dt2D="false" dtr="false" t="normal">SUBTOTAL(9, F38:T38)</f>
        <v>23898445.11</v>
      </c>
      <c r="F38" s="205" t="n"/>
      <c r="G38" s="205" t="n"/>
      <c r="H38" s="205" t="n"/>
      <c r="I38" s="205" t="n"/>
      <c r="J38" s="205" t="n"/>
      <c r="K38" s="205" t="n"/>
      <c r="L38" s="205" t="n"/>
      <c r="M38" s="205" t="n"/>
      <c r="N38" s="205" t="n">
        <v>23898445.11</v>
      </c>
      <c r="O38" s="205" t="n">
        <v>0</v>
      </c>
      <c r="P38" s="205" t="n">
        <v>0</v>
      </c>
      <c r="Q38" s="205" t="n">
        <v>0</v>
      </c>
      <c r="R38" s="205" t="n"/>
      <c r="S38" s="205" t="n"/>
      <c r="T38" s="205" t="n"/>
    </row>
    <row outlineLevel="0" r="39">
      <c r="A39" s="8" t="n">
        <f aca="false" ca="false" dt2D="false" dtr="false" t="normal">A38+1</f>
        <v>26</v>
      </c>
      <c r="B39" s="8" t="n">
        <f aca="false" ca="false" dt2D="false" dtr="false" t="normal">B38+1</f>
        <v>26</v>
      </c>
      <c r="C39" s="106" t="s">
        <v>128</v>
      </c>
      <c r="D39" s="106" t="s">
        <v>129</v>
      </c>
      <c r="E39" s="205" t="n">
        <f aca="false" ca="true" dt2D="false" dtr="false" t="normal">SUBTOTAL(9, F39:T39)</f>
        <v>13000945.2</v>
      </c>
      <c r="F39" s="205" t="n"/>
      <c r="G39" s="205" t="n">
        <v>0</v>
      </c>
      <c r="H39" s="205" t="n">
        <v>0</v>
      </c>
      <c r="I39" s="205" t="n">
        <v>0</v>
      </c>
      <c r="J39" s="205" t="n">
        <v>0</v>
      </c>
      <c r="K39" s="205" t="n"/>
      <c r="L39" s="205" t="n"/>
      <c r="M39" s="205" t="n">
        <v>0</v>
      </c>
      <c r="N39" s="205" t="n">
        <v>0</v>
      </c>
      <c r="O39" s="205" t="n">
        <v>0</v>
      </c>
      <c r="P39" s="205" t="n">
        <v>0</v>
      </c>
      <c r="Q39" s="205" t="n">
        <v>13000945.2</v>
      </c>
      <c r="R39" s="205" t="n"/>
      <c r="S39" s="205" t="n"/>
      <c r="T39" s="205" t="n"/>
    </row>
    <row outlineLevel="0" r="40">
      <c r="A40" s="8" t="n">
        <f aca="false" ca="false" dt2D="false" dtr="false" t="normal">A39+1</f>
        <v>27</v>
      </c>
      <c r="B40" s="8" t="n">
        <f aca="false" ca="false" dt2D="false" dtr="false" t="normal">B39+1</f>
        <v>27</v>
      </c>
      <c r="C40" s="106" t="s">
        <v>128</v>
      </c>
      <c r="D40" s="106" t="s">
        <v>132</v>
      </c>
      <c r="E40" s="205" t="n">
        <f aca="false" ca="true" dt2D="false" dtr="false" t="normal">SUBTOTAL(9, F40:T40)</f>
        <v>4994028.75</v>
      </c>
      <c r="F40" s="205" t="n"/>
      <c r="G40" s="205" t="n">
        <v>3247130.72</v>
      </c>
      <c r="H40" s="205" t="n">
        <v>0</v>
      </c>
      <c r="I40" s="205" t="n">
        <v>1746898.03</v>
      </c>
      <c r="J40" s="205" t="n">
        <v>0</v>
      </c>
      <c r="K40" s="205" t="n"/>
      <c r="L40" s="205" t="n"/>
      <c r="M40" s="205" t="n">
        <v>0</v>
      </c>
      <c r="N40" s="205" t="n"/>
      <c r="O40" s="205" t="n"/>
      <c r="P40" s="205" t="n"/>
      <c r="Q40" s="205" t="n"/>
      <c r="R40" s="205" t="n"/>
      <c r="S40" s="205" t="n"/>
      <c r="T40" s="205" t="n"/>
    </row>
    <row outlineLevel="0" r="41">
      <c r="A41" s="8" t="n">
        <f aca="false" ca="false" dt2D="false" dtr="false" t="normal">A40+1</f>
        <v>28</v>
      </c>
      <c r="B41" s="8" t="n">
        <f aca="false" ca="false" dt2D="false" dtr="false" t="normal">B40+1</f>
        <v>28</v>
      </c>
      <c r="C41" s="106" t="s">
        <v>128</v>
      </c>
      <c r="D41" s="106" t="s">
        <v>133</v>
      </c>
      <c r="E41" s="205" t="n">
        <f aca="false" ca="true" dt2D="false" dtr="false" t="normal">SUBTOTAL(9, F41:T41)</f>
        <v>1970342.24</v>
      </c>
      <c r="F41" s="205" t="n"/>
      <c r="G41" s="205" t="n"/>
      <c r="H41" s="205" t="n">
        <v>1970342.24</v>
      </c>
      <c r="I41" s="205" t="n"/>
      <c r="J41" s="205" t="n">
        <v>0</v>
      </c>
      <c r="K41" s="205" t="n"/>
      <c r="L41" s="205" t="n"/>
      <c r="M41" s="205" t="n">
        <v>0</v>
      </c>
      <c r="N41" s="205" t="n">
        <v>0</v>
      </c>
      <c r="O41" s="205" t="n">
        <v>0</v>
      </c>
      <c r="P41" s="205" t="n">
        <v>0</v>
      </c>
      <c r="Q41" s="205" t="n">
        <v>0</v>
      </c>
      <c r="R41" s="205" t="n"/>
      <c r="S41" s="205" t="n"/>
      <c r="T41" s="205" t="n"/>
    </row>
    <row outlineLevel="0" r="42">
      <c r="A42" s="8" t="n">
        <f aca="false" ca="false" dt2D="false" dtr="false" t="normal">A41+1</f>
        <v>29</v>
      </c>
      <c r="B42" s="8" t="n">
        <f aca="false" ca="false" dt2D="false" dtr="false" t="normal">B41+1</f>
        <v>29</v>
      </c>
      <c r="C42" s="106" t="s">
        <v>128</v>
      </c>
      <c r="D42" s="106" t="s">
        <v>135</v>
      </c>
      <c r="E42" s="205" t="n">
        <f aca="false" ca="true" dt2D="false" dtr="false" t="normal">SUBTOTAL(9, F42:T42)</f>
        <v>1521569.9</v>
      </c>
      <c r="F42" s="205" t="n"/>
      <c r="G42" s="205" t="n"/>
      <c r="H42" s="205" t="n">
        <v>1521569.9</v>
      </c>
      <c r="I42" s="205" t="n"/>
      <c r="J42" s="205" t="n">
        <v>0</v>
      </c>
      <c r="K42" s="205" t="n"/>
      <c r="L42" s="205" t="n"/>
      <c r="M42" s="205" t="n"/>
      <c r="N42" s="205" t="n"/>
      <c r="O42" s="205" t="n">
        <v>0</v>
      </c>
      <c r="P42" s="205" t="n">
        <v>0</v>
      </c>
      <c r="Q42" s="205" t="n">
        <v>0</v>
      </c>
      <c r="R42" s="205" t="n"/>
      <c r="S42" s="205" t="n"/>
      <c r="T42" s="205" t="n"/>
    </row>
    <row outlineLevel="0" r="43">
      <c r="A43" s="8" t="n">
        <f aca="false" ca="false" dt2D="false" dtr="false" t="normal">A42+1</f>
        <v>30</v>
      </c>
      <c r="B43" s="8" t="n">
        <f aca="false" ca="false" dt2D="false" dtr="false" t="normal">B42+1</f>
        <v>30</v>
      </c>
      <c r="C43" s="106" t="s">
        <v>128</v>
      </c>
      <c r="D43" s="106" t="s">
        <v>137</v>
      </c>
      <c r="E43" s="205" t="n">
        <f aca="false" ca="true" dt2D="false" dtr="false" t="normal">SUBTOTAL(9, F43:T43)</f>
        <v>15553027.15</v>
      </c>
      <c r="F43" s="205" t="n">
        <v>4620961.92</v>
      </c>
      <c r="G43" s="205" t="n"/>
      <c r="H43" s="205" t="n">
        <v>1613706.9</v>
      </c>
      <c r="I43" s="205" t="n"/>
      <c r="J43" s="205" t="n">
        <v>0</v>
      </c>
      <c r="K43" s="205" t="n"/>
      <c r="L43" s="205" t="n"/>
      <c r="M43" s="205" t="n">
        <v>0</v>
      </c>
      <c r="N43" s="205" t="n">
        <v>9318358.33</v>
      </c>
      <c r="O43" s="205" t="n">
        <v>0</v>
      </c>
      <c r="P43" s="205" t="n">
        <v>0</v>
      </c>
      <c r="Q43" s="205" t="n">
        <v>0</v>
      </c>
      <c r="R43" s="205" t="n"/>
      <c r="S43" s="205" t="n"/>
      <c r="T43" s="205" t="n"/>
    </row>
    <row outlineLevel="0" r="44">
      <c r="A44" s="8" t="n">
        <f aca="false" ca="false" dt2D="false" dtr="false" t="normal">A43+1</f>
        <v>31</v>
      </c>
      <c r="B44" s="8" t="n">
        <f aca="false" ca="false" dt2D="false" dtr="false" t="normal">B43+1</f>
        <v>31</v>
      </c>
      <c r="C44" s="106" t="s">
        <v>128</v>
      </c>
      <c r="D44" s="106" t="s">
        <v>138</v>
      </c>
      <c r="E44" s="205" t="n">
        <f aca="false" ca="true" dt2D="false" dtr="false" t="normal">SUBTOTAL(9, F44:T44)</f>
        <v>11235749.26</v>
      </c>
      <c r="F44" s="205" t="n">
        <v>4387753.27</v>
      </c>
      <c r="G44" s="205" t="n"/>
      <c r="H44" s="205" t="n"/>
      <c r="I44" s="205" t="n"/>
      <c r="J44" s="205" t="n">
        <v>0</v>
      </c>
      <c r="K44" s="205" t="n"/>
      <c r="L44" s="205" t="n"/>
      <c r="M44" s="205" t="n">
        <v>0</v>
      </c>
      <c r="N44" s="205" t="n">
        <v>6847995.99</v>
      </c>
      <c r="O44" s="205" t="n">
        <v>0</v>
      </c>
      <c r="P44" s="205" t="n">
        <v>0</v>
      </c>
      <c r="Q44" s="205" t="n">
        <v>0</v>
      </c>
      <c r="R44" s="205" t="n"/>
      <c r="S44" s="205" t="n"/>
      <c r="T44" s="205" t="n"/>
    </row>
    <row outlineLevel="0" r="45">
      <c r="A45" s="8" t="n">
        <f aca="false" ca="false" dt2D="false" dtr="false" t="normal">A44+1</f>
        <v>32</v>
      </c>
      <c r="B45" s="8" t="n">
        <f aca="false" ca="false" dt2D="false" dtr="false" t="normal">B44+1</f>
        <v>32</v>
      </c>
      <c r="C45" s="106" t="s">
        <v>128</v>
      </c>
      <c r="D45" s="106" t="s">
        <v>141</v>
      </c>
      <c r="E45" s="205" t="n">
        <f aca="false" ca="true" dt2D="false" dtr="false" t="normal">SUBTOTAL(9, F45:T45)</f>
        <v>1992419.68</v>
      </c>
      <c r="F45" s="205" t="n">
        <v>0</v>
      </c>
      <c r="G45" s="205" t="n">
        <v>0</v>
      </c>
      <c r="H45" s="205" t="n">
        <v>1992419.68</v>
      </c>
      <c r="I45" s="205" t="n">
        <v>0</v>
      </c>
      <c r="J45" s="205" t="n">
        <v>0</v>
      </c>
      <c r="K45" s="205" t="n"/>
      <c r="L45" s="205" t="n"/>
      <c r="M45" s="205" t="n">
        <v>0</v>
      </c>
      <c r="N45" s="205" t="n">
        <v>0</v>
      </c>
      <c r="O45" s="205" t="n">
        <v>0</v>
      </c>
      <c r="P45" s="205" t="n">
        <v>0</v>
      </c>
      <c r="Q45" s="205" t="n">
        <v>0</v>
      </c>
      <c r="R45" s="205" t="n"/>
      <c r="S45" s="205" t="n"/>
      <c r="T45" s="205" t="n"/>
    </row>
    <row outlineLevel="0" r="46">
      <c r="A46" s="8" t="n">
        <f aca="false" ca="false" dt2D="false" dtr="false" t="normal">A45+1</f>
        <v>33</v>
      </c>
      <c r="B46" s="8" t="n">
        <f aca="false" ca="false" dt2D="false" dtr="false" t="normal">B45+1</f>
        <v>33</v>
      </c>
      <c r="C46" s="106" t="s">
        <v>128</v>
      </c>
      <c r="D46" s="106" t="s">
        <v>144</v>
      </c>
      <c r="E46" s="205" t="n">
        <f aca="false" ca="true" dt2D="false" dtr="false" t="normal">SUBTOTAL(9, F46:T46)</f>
        <v>2315041.73</v>
      </c>
      <c r="F46" s="205" t="n"/>
      <c r="G46" s="205" t="n"/>
      <c r="H46" s="205" t="n">
        <v>956801.46</v>
      </c>
      <c r="I46" s="205" t="n">
        <v>1358240.27</v>
      </c>
      <c r="J46" s="205" t="n">
        <v>0</v>
      </c>
      <c r="K46" s="205" t="n"/>
      <c r="L46" s="205" t="n"/>
      <c r="M46" s="205" t="n">
        <v>0</v>
      </c>
      <c r="N46" s="205" t="n"/>
      <c r="O46" s="205" t="n">
        <v>0</v>
      </c>
      <c r="P46" s="205" t="n">
        <v>0</v>
      </c>
      <c r="Q46" s="205" t="n"/>
      <c r="R46" s="205" t="n"/>
      <c r="S46" s="205" t="n"/>
      <c r="T46" s="205" t="n"/>
    </row>
    <row outlineLevel="0" r="47">
      <c r="A47" s="8" t="n">
        <f aca="false" ca="false" dt2D="false" dtr="false" t="normal">A46+1</f>
        <v>34</v>
      </c>
      <c r="B47" s="8" t="n">
        <f aca="false" ca="false" dt2D="false" dtr="false" t="normal">B46+1</f>
        <v>34</v>
      </c>
      <c r="C47" s="106" t="s">
        <v>1079</v>
      </c>
      <c r="D47" s="106" t="s">
        <v>146</v>
      </c>
      <c r="E47" s="205" t="n">
        <f aca="false" ca="true" dt2D="false" dtr="false" t="normal">SUBTOTAL(9, F47:T47)</f>
        <v>5025155.23</v>
      </c>
      <c r="F47" s="205" t="n"/>
      <c r="G47" s="205" t="n">
        <v>5025155.23</v>
      </c>
      <c r="H47" s="205" t="n">
        <v>0</v>
      </c>
      <c r="I47" s="205" t="n">
        <v>0</v>
      </c>
      <c r="J47" s="205" t="n">
        <v>0</v>
      </c>
      <c r="K47" s="205" t="n"/>
      <c r="L47" s="205" t="n"/>
      <c r="M47" s="205" t="n">
        <v>0</v>
      </c>
      <c r="N47" s="205" t="n"/>
      <c r="O47" s="205" t="n">
        <v>0</v>
      </c>
      <c r="P47" s="205" t="n">
        <v>0</v>
      </c>
      <c r="Q47" s="205" t="n">
        <v>0</v>
      </c>
      <c r="R47" s="205" t="n"/>
      <c r="S47" s="205" t="n"/>
      <c r="T47" s="205" t="n"/>
    </row>
    <row outlineLevel="0" r="48">
      <c r="A48" s="8" t="n">
        <f aca="false" ca="false" dt2D="false" dtr="false" t="normal">A47+1</f>
        <v>35</v>
      </c>
      <c r="B48" s="8" t="n">
        <f aca="false" ca="false" dt2D="false" dtr="false" t="normal">B47+1</f>
        <v>35</v>
      </c>
      <c r="C48" s="106" t="s">
        <v>1079</v>
      </c>
      <c r="D48" s="106" t="s">
        <v>148</v>
      </c>
      <c r="E48" s="205" t="n">
        <f aca="false" ca="true" dt2D="false" dtr="false" t="normal">SUBTOTAL(9, F48:T48)</f>
        <v>3237225.71</v>
      </c>
      <c r="F48" s="205" t="n"/>
      <c r="G48" s="205" t="n"/>
      <c r="H48" s="205" t="n">
        <v>3237225.71</v>
      </c>
      <c r="I48" s="205" t="n">
        <v>0</v>
      </c>
      <c r="J48" s="205" t="n">
        <v>0</v>
      </c>
      <c r="K48" s="205" t="n"/>
      <c r="L48" s="205" t="n"/>
      <c r="M48" s="205" t="n">
        <v>0</v>
      </c>
      <c r="N48" s="205" t="n"/>
      <c r="O48" s="205" t="n">
        <v>0</v>
      </c>
      <c r="P48" s="205" t="n">
        <v>0</v>
      </c>
      <c r="Q48" s="205" t="n">
        <v>0</v>
      </c>
      <c r="R48" s="205" t="n"/>
      <c r="S48" s="205" t="n"/>
      <c r="T48" s="205" t="n"/>
    </row>
    <row customFormat="true" customHeight="true" ht="18" outlineLevel="0" r="49" s="98">
      <c r="A49" s="99" t="n"/>
      <c r="B49" s="99" t="n"/>
      <c r="C49" s="99" t="n"/>
      <c r="D49" s="100" t="n">
        <v>2025</v>
      </c>
      <c r="E49" s="101" t="n">
        <f aca="false" ca="false" dt2D="false" dtr="false" t="normal">SUM(E50:E167)</f>
        <v>826456079.93</v>
      </c>
      <c r="F49" s="101" t="n">
        <f aca="false" ca="false" dt2D="false" dtr="false" t="normal">SUM(F50:F167)</f>
        <v>211202712.87</v>
      </c>
      <c r="G49" s="101" t="n">
        <f aca="false" ca="false" dt2D="false" dtr="false" t="normal">SUM(G50:G167)</f>
        <v>26827697.490000006</v>
      </c>
      <c r="H49" s="101" t="n">
        <f aca="false" ca="false" dt2D="false" dtr="false" t="normal">SUM(H50:H167)</f>
        <v>87422809.90000002</v>
      </c>
      <c r="I49" s="101" t="n">
        <f aca="false" ca="false" dt2D="false" dtr="false" t="normal">SUM(I50:I167)</f>
        <v>21136796.98</v>
      </c>
      <c r="J49" s="101" t="n">
        <f aca="false" ca="false" dt2D="false" dtr="false" t="normal">SUM(J50:J167)</f>
        <v>28674265.990000002</v>
      </c>
      <c r="K49" s="101" t="n">
        <f aca="false" ca="false" dt2D="false" dtr="false" t="normal">SUM(K50:K167)</f>
        <v>0</v>
      </c>
      <c r="L49" s="101" t="n">
        <f aca="false" ca="false" dt2D="false" dtr="false" t="normal">SUM(L50:L167)</f>
        <v>0</v>
      </c>
      <c r="M49" s="101" t="n">
        <f aca="false" ca="false" dt2D="false" dtr="false" t="normal">SUM(M50:M167)</f>
        <v>0</v>
      </c>
      <c r="N49" s="101" t="n">
        <f aca="false" ca="false" dt2D="false" dtr="false" t="normal">SUM(N50:N167)</f>
        <v>199213040.25</v>
      </c>
      <c r="O49" s="101" t="n">
        <f aca="false" ca="false" dt2D="false" dtr="false" t="normal">SUM(O50:O167)</f>
        <v>47960571.629999995</v>
      </c>
      <c r="P49" s="101" t="n">
        <f aca="false" ca="false" dt2D="false" dtr="false" t="normal">SUM(P50:P167)</f>
        <v>138290791.15</v>
      </c>
      <c r="Q49" s="101" t="n">
        <f aca="false" ca="false" dt2D="false" dtr="false" t="normal">SUM(Q50:Q167)</f>
        <v>50384657.02999999</v>
      </c>
      <c r="R49" s="101" t="n">
        <f aca="false" ca="false" dt2D="false" dtr="false" t="normal">SUM(R50:R167)</f>
        <v>14502736.639999999</v>
      </c>
      <c r="S49" s="101" t="n">
        <f aca="false" ca="false" dt2D="false" dtr="false" t="normal">SUM(S50:S167)</f>
        <v>840000</v>
      </c>
      <c r="T49" s="101" t="n">
        <f aca="false" ca="false" dt2D="false" dtr="false" t="normal">SUM(T50:T167)</f>
        <v>0</v>
      </c>
      <c r="U49" s="253" t="n">
        <f aca="false" ca="false" dt2D="false" dtr="false" t="normal">SUM(U50:U164)</f>
        <v>127</v>
      </c>
      <c r="V49" s="253" t="n">
        <f aca="false" ca="false" dt2D="false" dtr="false" t="normal">SUM(V50:V164)</f>
        <v>40</v>
      </c>
      <c r="W49" s="253" t="n">
        <f aca="false" ca="false" dt2D="false" dtr="false" t="normal">SUM(W50:W164)</f>
        <v>167</v>
      </c>
    </row>
    <row customHeight="true" ht="12.75" outlineLevel="0" r="50">
      <c r="A50" s="8" t="n">
        <f aca="false" ca="false" dt2D="false" dtr="false" t="normal">A48+1</f>
        <v>36</v>
      </c>
      <c r="B50" s="8" t="n">
        <f aca="false" ca="false" dt2D="false" dtr="false" t="normal">B48+1</f>
        <v>36</v>
      </c>
      <c r="C50" s="106" t="s">
        <v>92</v>
      </c>
      <c r="D50" s="106" t="s">
        <v>151</v>
      </c>
      <c r="E50" s="205" t="n">
        <f aca="false" ca="true" dt2D="false" dtr="false" t="normal">SUBTOTAL(9, F50:T50)</f>
        <v>7835788.220000001</v>
      </c>
      <c r="F50" s="205" t="n">
        <v>5438902.62</v>
      </c>
      <c r="G50" s="205" t="n"/>
      <c r="H50" s="205" t="n">
        <v>2396885.6</v>
      </c>
      <c r="I50" s="205" t="n"/>
      <c r="J50" s="205" t="n"/>
      <c r="K50" s="205" t="n"/>
      <c r="L50" s="205" t="n"/>
      <c r="M50" s="205" t="n"/>
      <c r="N50" s="205" t="n"/>
      <c r="O50" s="205" t="n"/>
      <c r="P50" s="205" t="n"/>
      <c r="Q50" s="205" t="n"/>
      <c r="R50" s="205" t="n"/>
      <c r="S50" s="205" t="n"/>
      <c r="T50" s="205" t="n"/>
      <c r="U50" s="256" t="n">
        <f aca="false" ca="false" dt2D="false" dtr="false" t="normal">COUNTIF(F50:Q50, "&gt;0")</f>
        <v>2</v>
      </c>
      <c r="V50" s="256" t="n">
        <f aca="false" ca="false" dt2D="false" dtr="false" t="normal">COUNTIF(R50:T50, "&gt;0")</f>
        <v>0</v>
      </c>
      <c r="W50" s="256" t="n">
        <f aca="false" ca="false" dt2D="false" dtr="false" t="normal">+U50+V50</f>
        <v>2</v>
      </c>
    </row>
    <row customHeight="true" ht="12.75" outlineLevel="0" r="51">
      <c r="A51" s="8" t="n">
        <f aca="false" ca="false" dt2D="false" dtr="false" t="normal">A50+1</f>
        <v>37</v>
      </c>
      <c r="B51" s="8" t="n">
        <f aca="false" ca="false" dt2D="false" dtr="false" t="normal">B50+1</f>
        <v>37</v>
      </c>
      <c r="C51" s="106" t="s">
        <v>114</v>
      </c>
      <c r="D51" s="106" t="s">
        <v>154</v>
      </c>
      <c r="E51" s="205" t="n">
        <f aca="false" ca="true" dt2D="false" dtr="false" t="normal">SUBTOTAL(9, F51:T51)</f>
        <v>1764997.44</v>
      </c>
      <c r="F51" s="205" t="n"/>
      <c r="G51" s="205" t="n"/>
      <c r="H51" s="205" t="n"/>
      <c r="I51" s="205" t="n"/>
      <c r="J51" s="205" t="n"/>
      <c r="K51" s="205" t="n"/>
      <c r="L51" s="205" t="n"/>
      <c r="M51" s="205" t="n"/>
      <c r="N51" s="205" t="n"/>
      <c r="O51" s="205" t="n"/>
      <c r="P51" s="205" t="n"/>
      <c r="Q51" s="205" t="n">
        <v>1764997.44</v>
      </c>
      <c r="R51" s="205" t="n"/>
      <c r="S51" s="205" t="n"/>
      <c r="T51" s="205" t="n"/>
      <c r="U51" s="256" t="n">
        <f aca="false" ca="false" dt2D="false" dtr="false" t="normal">COUNTIF(F51:Q51, "&gt;0")</f>
        <v>1</v>
      </c>
      <c r="V51" s="256" t="n">
        <f aca="false" ca="false" dt2D="false" dtr="false" t="normal">COUNTIF(R51:T51, "&gt;0")</f>
        <v>0</v>
      </c>
      <c r="W51" s="256" t="n">
        <f aca="false" ca="false" dt2D="false" dtr="false" t="normal">+U51+V51</f>
        <v>1</v>
      </c>
    </row>
    <row customHeight="true" ht="12.75" outlineLevel="0" r="52">
      <c r="A52" s="8" t="n">
        <f aca="false" ca="false" dt2D="false" dtr="false" t="normal">A51+1</f>
        <v>38</v>
      </c>
      <c r="B52" s="8" t="n">
        <f aca="false" ca="false" dt2D="false" dtr="false" t="normal">B51+1</f>
        <v>38</v>
      </c>
      <c r="C52" s="106" t="s">
        <v>114</v>
      </c>
      <c r="D52" s="106" t="s">
        <v>156</v>
      </c>
      <c r="E52" s="205" t="n">
        <f aca="false" ca="true" dt2D="false" dtr="false" t="normal">SUBTOTAL(9, F52:T52)</f>
        <v>8489505</v>
      </c>
      <c r="F52" s="205" t="n">
        <v>4254381.6</v>
      </c>
      <c r="G52" s="205" t="n"/>
      <c r="H52" s="205" t="n">
        <v>4235123.4</v>
      </c>
      <c r="I52" s="205" t="n"/>
      <c r="J52" s="205" t="n"/>
      <c r="K52" s="205" t="n"/>
      <c r="L52" s="205" t="n"/>
      <c r="M52" s="205" t="n"/>
      <c r="N52" s="205" t="n"/>
      <c r="O52" s="205" t="n"/>
      <c r="P52" s="205" t="n"/>
      <c r="Q52" s="205" t="n"/>
      <c r="R52" s="205" t="n"/>
      <c r="S52" s="205" t="n"/>
      <c r="T52" s="205" t="n"/>
      <c r="U52" s="256" t="n">
        <f aca="false" ca="false" dt2D="false" dtr="false" t="normal">COUNTIF(F52:Q52, "&gt;0")</f>
        <v>2</v>
      </c>
      <c r="V52" s="256" t="n">
        <f aca="false" ca="false" dt2D="false" dtr="false" t="normal">COUNTIF(R52:T52, "&gt;0")</f>
        <v>0</v>
      </c>
      <c r="W52" s="256" t="n">
        <f aca="false" ca="false" dt2D="false" dtr="false" t="normal">+U52+V52</f>
        <v>2</v>
      </c>
    </row>
    <row customHeight="true" ht="12.75" outlineLevel="0" r="53">
      <c r="A53" s="8" t="n">
        <f aca="false" ca="false" dt2D="false" dtr="false" t="normal">A52+1</f>
        <v>39</v>
      </c>
      <c r="B53" s="8" t="n">
        <f aca="false" ca="false" dt2D="false" dtr="false" t="normal">B52+1</f>
        <v>39</v>
      </c>
      <c r="C53" s="106" t="s">
        <v>60</v>
      </c>
      <c r="D53" s="8" t="s">
        <v>160</v>
      </c>
      <c r="E53" s="205" t="n">
        <f aca="false" ca="true" dt2D="false" dtr="false" t="normal">SUBTOTAL(9, F53:T53)</f>
        <v>6779346.55</v>
      </c>
      <c r="F53" s="205" t="n">
        <v>3951724.09</v>
      </c>
      <c r="G53" s="205" t="n"/>
      <c r="H53" s="205" t="n">
        <v>2827622.46</v>
      </c>
      <c r="I53" s="261" t="n"/>
      <c r="J53" s="205" t="n"/>
      <c r="K53" s="205" t="n"/>
      <c r="L53" s="205" t="n"/>
      <c r="M53" s="205" t="n"/>
      <c r="N53" s="205" t="n"/>
      <c r="O53" s="205" t="n"/>
      <c r="P53" s="205" t="n"/>
      <c r="Q53" s="205" t="n"/>
      <c r="R53" s="205" t="n"/>
      <c r="S53" s="205" t="n"/>
      <c r="T53" s="205" t="n"/>
      <c r="U53" s="256" t="n">
        <f aca="false" ca="false" dt2D="false" dtr="false" t="normal">COUNTIF(F53:Q53, "&gt;0")</f>
        <v>2</v>
      </c>
      <c r="V53" s="256" t="n">
        <f aca="false" ca="false" dt2D="false" dtr="false" t="normal">COUNTIF(R53:T53, "&gt;0")</f>
        <v>0</v>
      </c>
      <c r="W53" s="256" t="n">
        <f aca="false" ca="false" dt2D="false" dtr="false" t="normal">+U53+V53</f>
        <v>2</v>
      </c>
    </row>
    <row customHeight="true" ht="12.75" outlineLevel="0" r="54">
      <c r="A54" s="8" t="n">
        <f aca="false" ca="false" dt2D="false" dtr="false" t="normal">A53+1</f>
        <v>40</v>
      </c>
      <c r="B54" s="8" t="n">
        <f aca="false" ca="false" dt2D="false" dtr="false" t="normal">B53+1</f>
        <v>40</v>
      </c>
      <c r="C54" s="106" t="s">
        <v>60</v>
      </c>
      <c r="D54" s="8" t="s">
        <v>163</v>
      </c>
      <c r="E54" s="205" t="n">
        <f aca="false" ca="true" dt2D="false" dtr="false" t="normal">SUBTOTAL(9, F54:T54)</f>
        <v>14423233.43</v>
      </c>
      <c r="F54" s="205" t="n"/>
      <c r="G54" s="205" t="n"/>
      <c r="H54" s="205" t="n"/>
      <c r="I54" s="205" t="n"/>
      <c r="J54" s="205" t="n"/>
      <c r="K54" s="205" t="n"/>
      <c r="L54" s="205" t="n"/>
      <c r="M54" s="205" t="n"/>
      <c r="N54" s="205" t="n">
        <v>6025081.56</v>
      </c>
      <c r="O54" s="205" t="n">
        <v>8398151.87</v>
      </c>
      <c r="P54" s="205" t="n"/>
      <c r="Q54" s="205" t="n"/>
      <c r="R54" s="205" t="n"/>
      <c r="S54" s="205" t="n"/>
      <c r="T54" s="205" t="n"/>
      <c r="U54" s="256" t="n">
        <f aca="false" ca="false" dt2D="false" dtr="false" t="normal">COUNTIF(F54:Q54, "&gt;0")</f>
        <v>2</v>
      </c>
      <c r="V54" s="256" t="n">
        <f aca="false" ca="false" dt2D="false" dtr="false" t="normal">COUNTIF(R54:T54, "&gt;0")</f>
        <v>0</v>
      </c>
      <c r="W54" s="256" t="n">
        <f aca="false" ca="false" dt2D="false" dtr="false" t="normal">+U54+V54</f>
        <v>2</v>
      </c>
    </row>
    <row customHeight="true" ht="12.75" outlineLevel="0" r="55">
      <c r="A55" s="8" t="n">
        <f aca="false" ca="false" dt2D="false" dtr="false" t="normal">A54+1</f>
        <v>41</v>
      </c>
      <c r="B55" s="8" t="n">
        <f aca="false" ca="false" dt2D="false" dtr="false" t="normal">B54+1</f>
        <v>41</v>
      </c>
      <c r="C55" s="106" t="s">
        <v>60</v>
      </c>
      <c r="D55" s="8" t="s">
        <v>168</v>
      </c>
      <c r="E55" s="205" t="n">
        <f aca="false" ca="true" dt2D="false" dtr="false" t="normal">SUBTOTAL(9, F55:T55)</f>
        <v>8297844.9</v>
      </c>
      <c r="F55" s="205" t="n"/>
      <c r="G55" s="205" t="n"/>
      <c r="H55" s="205" t="n"/>
      <c r="I55" s="205" t="n"/>
      <c r="J55" s="205" t="n"/>
      <c r="K55" s="205" t="n"/>
      <c r="L55" s="205" t="n"/>
      <c r="M55" s="205" t="n"/>
      <c r="N55" s="205" t="n"/>
      <c r="O55" s="205" t="n">
        <v>8297844.9</v>
      </c>
      <c r="P55" s="205" t="n"/>
      <c r="Q55" s="205" t="n"/>
      <c r="R55" s="205" t="n"/>
      <c r="S55" s="205" t="n"/>
      <c r="T55" s="205" t="n"/>
      <c r="U55" s="256" t="n">
        <f aca="false" ca="false" dt2D="false" dtr="false" t="normal">COUNTIF(F55:Q55, "&gt;0")</f>
        <v>1</v>
      </c>
      <c r="V55" s="256" t="n">
        <f aca="false" ca="false" dt2D="false" dtr="false" t="normal">COUNTIF(R55:T55, "&gt;0")</f>
        <v>0</v>
      </c>
      <c r="W55" s="256" t="n">
        <f aca="false" ca="false" dt2D="false" dtr="false" t="normal">+U55+V55</f>
        <v>1</v>
      </c>
    </row>
    <row customHeight="true" ht="12.75" outlineLevel="0" r="56">
      <c r="A56" s="8" t="n">
        <f aca="false" ca="false" dt2D="false" dtr="false" t="normal">A55+1</f>
        <v>42</v>
      </c>
      <c r="B56" s="8" t="n">
        <f aca="false" ca="false" dt2D="false" dtr="false" t="normal">B55+1</f>
        <v>42</v>
      </c>
      <c r="C56" s="106" t="s">
        <v>60</v>
      </c>
      <c r="D56" s="8" t="s">
        <v>171</v>
      </c>
      <c r="E56" s="205" t="n">
        <f aca="false" ca="false" dt2D="false" dtr="false" t="normal">SUM(F56:T56)</f>
        <v>22565691.72</v>
      </c>
      <c r="F56" s="205" t="n"/>
      <c r="G56" s="205" t="n"/>
      <c r="H56" s="205" t="n"/>
      <c r="I56" s="205" t="n"/>
      <c r="J56" s="205" t="n"/>
      <c r="K56" s="205" t="n"/>
      <c r="L56" s="205" t="n"/>
      <c r="M56" s="205" t="n"/>
      <c r="N56" s="205" t="n"/>
      <c r="O56" s="205" t="n"/>
      <c r="P56" s="205" t="n">
        <v>22565691.72</v>
      </c>
      <c r="Q56" s="205" t="n"/>
      <c r="R56" s="205" t="n"/>
      <c r="S56" s="205" t="n"/>
      <c r="T56" s="205" t="n"/>
      <c r="U56" s="256" t="n">
        <f aca="false" ca="false" dt2D="false" dtr="false" t="normal">COUNTIF(F56:Q56, "&gt;0")</f>
        <v>1</v>
      </c>
      <c r="V56" s="256" t="n">
        <f aca="false" ca="false" dt2D="false" dtr="false" t="normal">COUNTIF(R56:T56, "&gt;0")</f>
        <v>0</v>
      </c>
      <c r="W56" s="256" t="n">
        <f aca="false" ca="false" dt2D="false" dtr="false" t="normal">+U56+V56</f>
        <v>1</v>
      </c>
    </row>
    <row customHeight="true" ht="12.75" outlineLevel="0" r="57">
      <c r="A57" s="8" t="n">
        <f aca="false" ca="false" dt2D="false" dtr="false" t="normal">A56+1</f>
        <v>43</v>
      </c>
      <c r="B57" s="8" t="n">
        <f aca="false" ca="false" dt2D="false" dtr="false" t="normal">B56+1</f>
        <v>43</v>
      </c>
      <c r="C57" s="106" t="s">
        <v>60</v>
      </c>
      <c r="D57" s="8" t="s">
        <v>173</v>
      </c>
      <c r="E57" s="205" t="n">
        <f aca="false" ca="true" dt2D="false" dtr="false" t="normal">SUBTOTAL(9, F57:T57)</f>
        <v>23377198.99</v>
      </c>
      <c r="F57" s="205" t="n"/>
      <c r="G57" s="205" t="n"/>
      <c r="H57" s="205" t="n"/>
      <c r="I57" s="205" t="n"/>
      <c r="J57" s="205" t="n"/>
      <c r="K57" s="205" t="n"/>
      <c r="L57" s="205" t="n"/>
      <c r="M57" s="205" t="n"/>
      <c r="N57" s="205" t="n"/>
      <c r="O57" s="205" t="n"/>
      <c r="P57" s="205" t="n">
        <v>22946595.31</v>
      </c>
      <c r="Q57" s="205" t="n"/>
      <c r="R57" s="205" t="n">
        <v>406603.68</v>
      </c>
      <c r="S57" s="205" t="n">
        <v>24000</v>
      </c>
      <c r="T57" s="205" t="n"/>
      <c r="U57" s="256" t="n">
        <f aca="false" ca="false" dt2D="false" dtr="false" t="normal">COUNTIF(F57:Q57, "&gt;0")</f>
        <v>1</v>
      </c>
      <c r="V57" s="256" t="n">
        <f aca="false" ca="false" dt2D="false" dtr="false" t="normal">COUNTIF(R57:T57, "&gt;0")</f>
        <v>2</v>
      </c>
      <c r="W57" s="256" t="n">
        <f aca="false" ca="false" dt2D="false" dtr="false" t="normal">+U57+V57</f>
        <v>3</v>
      </c>
    </row>
    <row customHeight="true" ht="12.75" outlineLevel="0" r="58">
      <c r="A58" s="8" t="n">
        <f aca="false" ca="false" dt2D="false" dtr="false" t="normal">A57+1</f>
        <v>44</v>
      </c>
      <c r="B58" s="8" t="n">
        <f aca="false" ca="false" dt2D="false" dtr="false" t="normal">B57+1</f>
        <v>44</v>
      </c>
      <c r="C58" s="106" t="s">
        <v>60</v>
      </c>
      <c r="D58" s="8" t="s">
        <v>175</v>
      </c>
      <c r="E58" s="205" t="n">
        <f aca="false" ca="true" dt2D="false" dtr="false" t="normal">SUBTOTAL(9, F58:T58)</f>
        <v>24393761.1</v>
      </c>
      <c r="F58" s="205" t="n"/>
      <c r="G58" s="205" t="n"/>
      <c r="H58" s="205" t="n"/>
      <c r="I58" s="205" t="n"/>
      <c r="J58" s="205" t="n"/>
      <c r="K58" s="205" t="n"/>
      <c r="L58" s="205" t="n"/>
      <c r="M58" s="205" t="n"/>
      <c r="N58" s="205" t="n"/>
      <c r="O58" s="205" t="n"/>
      <c r="P58" s="205" t="n">
        <v>24040071.8</v>
      </c>
      <c r="Q58" s="205" t="n"/>
      <c r="R58" s="205" t="n">
        <v>329689.3</v>
      </c>
      <c r="S58" s="205" t="n">
        <v>24000</v>
      </c>
      <c r="T58" s="205" t="n"/>
      <c r="U58" s="256" t="n">
        <f aca="false" ca="false" dt2D="false" dtr="false" t="normal">COUNTIF(F58:Q58, "&gt;0")</f>
        <v>1</v>
      </c>
      <c r="V58" s="256" t="n">
        <f aca="false" ca="false" dt2D="false" dtr="false" t="normal">COUNTIF(R58:T58, "&gt;0")</f>
        <v>2</v>
      </c>
      <c r="W58" s="256" t="n">
        <f aca="false" ca="false" dt2D="false" dtr="false" t="normal">+U58+V58</f>
        <v>3</v>
      </c>
    </row>
    <row customHeight="true" ht="12.75" outlineLevel="0" r="59">
      <c r="A59" s="8" t="n">
        <f aca="false" ca="false" dt2D="false" dtr="false" t="normal">A58+1</f>
        <v>45</v>
      </c>
      <c r="B59" s="8" t="n">
        <f aca="false" ca="false" dt2D="false" dtr="false" t="normal">B58+1</f>
        <v>45</v>
      </c>
      <c r="C59" s="106" t="s">
        <v>60</v>
      </c>
      <c r="D59" s="8" t="s">
        <v>177</v>
      </c>
      <c r="E59" s="205" t="n">
        <f aca="false" ca="true" dt2D="false" dtr="false" t="normal">SUBTOTAL(9, F59:T59)</f>
        <v>10484437.74</v>
      </c>
      <c r="F59" s="205" t="n">
        <v>10484437.74</v>
      </c>
      <c r="G59" s="205" t="n"/>
      <c r="H59" s="205" t="n">
        <v>0</v>
      </c>
      <c r="I59" s="261" t="n"/>
      <c r="J59" s="205" t="n"/>
      <c r="K59" s="205" t="n"/>
      <c r="L59" s="205" t="n"/>
      <c r="M59" s="205" t="n"/>
      <c r="N59" s="205" t="n"/>
      <c r="O59" s="205" t="n"/>
      <c r="P59" s="205" t="n"/>
      <c r="Q59" s="205" t="n"/>
      <c r="R59" s="205" t="n"/>
      <c r="S59" s="205" t="n"/>
      <c r="T59" s="205" t="n"/>
      <c r="U59" s="256" t="n">
        <f aca="false" ca="false" dt2D="false" dtr="false" t="normal">COUNTIF(F59:Q59, "&gt;0")</f>
        <v>1</v>
      </c>
      <c r="V59" s="256" t="n">
        <f aca="false" ca="false" dt2D="false" dtr="false" t="normal">COUNTIF(R59:T59, "&gt;0")</f>
        <v>0</v>
      </c>
      <c r="W59" s="256" t="n">
        <f aca="false" ca="false" dt2D="false" dtr="false" t="normal">+U59+V59</f>
        <v>1</v>
      </c>
    </row>
    <row customHeight="true" ht="12.75" outlineLevel="0" r="60">
      <c r="A60" s="8" t="n">
        <f aca="false" ca="false" dt2D="false" dtr="false" t="normal">A59+1</f>
        <v>46</v>
      </c>
      <c r="B60" s="8" t="n">
        <f aca="false" ca="false" dt2D="false" dtr="false" t="normal">B59+1</f>
        <v>46</v>
      </c>
      <c r="C60" s="106" t="s">
        <v>60</v>
      </c>
      <c r="D60" s="8" t="s">
        <v>180</v>
      </c>
      <c r="E60" s="205" t="n">
        <f aca="false" ca="true" dt2D="false" dtr="false" t="normal">SUBTOTAL(9, F60:T60)</f>
        <v>9460322.27</v>
      </c>
      <c r="F60" s="205" t="n">
        <v>5892069.52</v>
      </c>
      <c r="G60" s="205" t="n"/>
      <c r="H60" s="205" t="n">
        <v>3568252.75</v>
      </c>
      <c r="I60" s="205" t="n"/>
      <c r="J60" s="205" t="n"/>
      <c r="K60" s="205" t="n"/>
      <c r="L60" s="205" t="n"/>
      <c r="M60" s="205" t="n"/>
      <c r="N60" s="205" t="n"/>
      <c r="O60" s="205" t="n"/>
      <c r="P60" s="205" t="n"/>
      <c r="Q60" s="205" t="n"/>
      <c r="R60" s="205" t="n"/>
      <c r="S60" s="205" t="n"/>
      <c r="T60" s="205" t="n"/>
      <c r="U60" s="256" t="n">
        <f aca="false" ca="false" dt2D="false" dtr="false" t="normal">COUNTIF(F60:Q60, "&gt;0")</f>
        <v>2</v>
      </c>
      <c r="V60" s="256" t="n">
        <f aca="false" ca="false" dt2D="false" dtr="false" t="normal">COUNTIF(R60:T60, "&gt;0")</f>
        <v>0</v>
      </c>
      <c r="W60" s="256" t="n">
        <f aca="false" ca="false" dt2D="false" dtr="false" t="normal">+U60+V60</f>
        <v>2</v>
      </c>
    </row>
    <row customHeight="true" ht="12.75" outlineLevel="0" r="61">
      <c r="A61" s="8" t="n">
        <f aca="false" ca="false" dt2D="false" dtr="false" t="normal">A60+1</f>
        <v>47</v>
      </c>
      <c r="B61" s="8" t="n">
        <f aca="false" ca="false" dt2D="false" dtr="false" t="normal">B60+1</f>
        <v>47</v>
      </c>
      <c r="C61" s="106" t="s">
        <v>60</v>
      </c>
      <c r="D61" s="8" t="s">
        <v>182</v>
      </c>
      <c r="E61" s="205" t="n">
        <f aca="false" ca="false" dt2D="false" dtr="false" t="normal">SUM(F61:T61)</f>
        <v>5407888.91</v>
      </c>
      <c r="F61" s="205" t="n"/>
      <c r="G61" s="205" t="n"/>
      <c r="H61" s="205" t="n"/>
      <c r="I61" s="205" t="n"/>
      <c r="J61" s="205" t="n"/>
      <c r="K61" s="205" t="n"/>
      <c r="L61" s="205" t="n"/>
      <c r="M61" s="205" t="n"/>
      <c r="N61" s="205" t="n">
        <v>4930928.84</v>
      </c>
      <c r="O61" s="205" t="n"/>
      <c r="P61" s="205" t="n"/>
      <c r="Q61" s="205" t="n"/>
      <c r="R61" s="205" t="n">
        <v>452960.07</v>
      </c>
      <c r="S61" s="205" t="n">
        <v>24000</v>
      </c>
      <c r="T61" s="205" t="n"/>
      <c r="U61" s="256" t="n">
        <f aca="false" ca="false" dt2D="false" dtr="false" t="normal">COUNTIF(F61:Q61, "&gt;0")</f>
        <v>1</v>
      </c>
      <c r="V61" s="256" t="n">
        <f aca="false" ca="false" dt2D="false" dtr="false" t="normal">COUNTIF(R61:T61, "&gt;0")</f>
        <v>2</v>
      </c>
      <c r="W61" s="256" t="n">
        <f aca="false" ca="false" dt2D="false" dtr="false" t="normal">+U61+V61</f>
        <v>3</v>
      </c>
    </row>
    <row customHeight="true" ht="12.75" outlineLevel="0" r="62">
      <c r="A62" s="8" t="n">
        <f aca="false" ca="false" dt2D="false" dtr="false" t="normal">A61+1</f>
        <v>48</v>
      </c>
      <c r="B62" s="8" t="n">
        <f aca="false" ca="false" dt2D="false" dtr="false" t="normal">B61+1</f>
        <v>48</v>
      </c>
      <c r="C62" s="106" t="s">
        <v>60</v>
      </c>
      <c r="D62" s="8" t="s">
        <v>184</v>
      </c>
      <c r="E62" s="205" t="n">
        <f aca="false" ca="true" dt2D="false" dtr="false" t="normal">SUBTOTAL(9, F62:T62)</f>
        <v>4915870.91</v>
      </c>
      <c r="F62" s="205" t="n"/>
      <c r="G62" s="205" t="n">
        <v>4915870.91</v>
      </c>
      <c r="H62" s="205" t="n"/>
      <c r="I62" s="205" t="n"/>
      <c r="J62" s="205" t="n"/>
      <c r="K62" s="205" t="n"/>
      <c r="L62" s="205" t="n"/>
      <c r="M62" s="205" t="n"/>
      <c r="N62" s="205" t="n"/>
      <c r="O62" s="205" t="n"/>
      <c r="P62" s="205" t="n"/>
      <c r="Q62" s="205" t="n"/>
      <c r="R62" s="205" t="n"/>
      <c r="S62" s="205" t="n"/>
      <c r="T62" s="205" t="n"/>
      <c r="U62" s="256" t="n">
        <f aca="false" ca="false" dt2D="false" dtr="false" t="normal">COUNTIF(F62:Q62, "&gt;0")</f>
        <v>1</v>
      </c>
      <c r="V62" s="256" t="n">
        <f aca="false" ca="false" dt2D="false" dtr="false" t="normal">COUNTIF(R62:T62, "&gt;0")</f>
        <v>0</v>
      </c>
      <c r="W62" s="256" t="n">
        <f aca="false" ca="false" dt2D="false" dtr="false" t="normal">+U62+V62</f>
        <v>1</v>
      </c>
    </row>
    <row customHeight="true" ht="12.75" outlineLevel="0" r="63">
      <c r="A63" s="8" t="n">
        <f aca="false" ca="false" dt2D="false" dtr="false" t="normal">A62+1</f>
        <v>49</v>
      </c>
      <c r="B63" s="8" t="n">
        <f aca="false" ca="false" dt2D="false" dtr="false" t="normal">B62+1</f>
        <v>49</v>
      </c>
      <c r="C63" s="106" t="s">
        <v>60</v>
      </c>
      <c r="D63" s="8" t="s">
        <v>186</v>
      </c>
      <c r="E63" s="205" t="n">
        <f aca="false" ca="true" dt2D="false" dtr="false" t="normal">SUBTOTAL(9, F63:T63)</f>
        <v>20173185.509999998</v>
      </c>
      <c r="F63" s="205" t="n"/>
      <c r="G63" s="205" t="n"/>
      <c r="H63" s="205" t="n"/>
      <c r="I63" s="205" t="n"/>
      <c r="J63" s="205" t="n"/>
      <c r="K63" s="205" t="n"/>
      <c r="L63" s="205" t="n"/>
      <c r="M63" s="205" t="n"/>
      <c r="N63" s="205" t="n">
        <v>19897058.02</v>
      </c>
      <c r="O63" s="205" t="n"/>
      <c r="P63" s="205" t="n"/>
      <c r="Q63" s="205" t="n"/>
      <c r="R63" s="205" t="n">
        <v>252127.49</v>
      </c>
      <c r="S63" s="205" t="n">
        <v>24000</v>
      </c>
      <c r="T63" s="205" t="n"/>
      <c r="U63" s="256" t="n">
        <f aca="false" ca="false" dt2D="false" dtr="false" t="normal">COUNTIF(F63:Q63, "&gt;0")</f>
        <v>1</v>
      </c>
      <c r="V63" s="256" t="n">
        <f aca="false" ca="false" dt2D="false" dtr="false" t="normal">COUNTIF(R63:T63, "&gt;0")</f>
        <v>2</v>
      </c>
      <c r="W63" s="256" t="n">
        <f aca="false" ca="false" dt2D="false" dtr="false" t="normal">+U63+V63</f>
        <v>3</v>
      </c>
    </row>
    <row customHeight="true" ht="12.75" outlineLevel="0" r="64">
      <c r="A64" s="8" t="n">
        <f aca="false" ca="false" dt2D="false" dtr="false" t="normal">A63+1</f>
        <v>50</v>
      </c>
      <c r="B64" s="8" t="n">
        <f aca="false" ca="false" dt2D="false" dtr="false" t="normal">B63+1</f>
        <v>50</v>
      </c>
      <c r="C64" s="106" t="s">
        <v>60</v>
      </c>
      <c r="D64" s="8" t="s">
        <v>188</v>
      </c>
      <c r="E64" s="205" t="n">
        <f aca="false" ca="true" dt2D="false" dtr="false" t="normal">SUBTOTAL(9, F64:T64)</f>
        <v>9303333.83</v>
      </c>
      <c r="F64" s="205" t="n"/>
      <c r="G64" s="205" t="n"/>
      <c r="H64" s="205" t="n"/>
      <c r="I64" s="205" t="n"/>
      <c r="J64" s="205" t="n"/>
      <c r="K64" s="205" t="n"/>
      <c r="L64" s="205" t="n"/>
      <c r="M64" s="205" t="n"/>
      <c r="N64" s="205" t="n">
        <v>9303333.83</v>
      </c>
      <c r="O64" s="205" t="n"/>
      <c r="P64" s="205" t="n"/>
      <c r="Q64" s="205" t="n"/>
      <c r="R64" s="205" t="n"/>
      <c r="S64" s="205" t="n"/>
      <c r="T64" s="205" t="n"/>
      <c r="U64" s="256" t="n">
        <f aca="false" ca="false" dt2D="false" dtr="false" t="normal">COUNTIF(F64:Q64, "&gt;0")</f>
        <v>1</v>
      </c>
      <c r="V64" s="256" t="n">
        <f aca="false" ca="false" dt2D="false" dtr="false" t="normal">COUNTIF(R64:T64, "&gt;0")</f>
        <v>0</v>
      </c>
      <c r="W64" s="256" t="n">
        <f aca="false" ca="false" dt2D="false" dtr="false" t="normal">+U64+V64</f>
        <v>1</v>
      </c>
    </row>
    <row customHeight="true" ht="12.75" outlineLevel="0" r="65">
      <c r="A65" s="8" t="n">
        <f aca="false" ca="false" dt2D="false" dtr="false" t="normal">A64+1</f>
        <v>51</v>
      </c>
      <c r="B65" s="8" t="n">
        <f aca="false" ca="false" dt2D="false" dtr="false" t="normal">B64+1</f>
        <v>51</v>
      </c>
      <c r="C65" s="106" t="s">
        <v>60</v>
      </c>
      <c r="D65" s="106" t="s">
        <v>190</v>
      </c>
      <c r="E65" s="205" t="n">
        <f aca="false" ca="false" dt2D="false" dtr="false" t="normal">SUM(F65:T65)</f>
        <v>15222421.97</v>
      </c>
      <c r="F65" s="205" t="n"/>
      <c r="G65" s="205" t="n"/>
      <c r="H65" s="205" t="n">
        <v>4758884.09</v>
      </c>
      <c r="I65" s="205" t="n"/>
      <c r="J65" s="205" t="n"/>
      <c r="K65" s="205" t="n"/>
      <c r="L65" s="205" t="n"/>
      <c r="M65" s="205" t="n"/>
      <c r="N65" s="205" t="n">
        <v>10463537.88</v>
      </c>
      <c r="O65" s="205" t="n"/>
      <c r="P65" s="205" t="n"/>
      <c r="Q65" s="205" t="n"/>
      <c r="R65" s="205" t="n"/>
      <c r="S65" s="205" t="n"/>
      <c r="T65" s="205" t="n"/>
      <c r="U65" s="256" t="n">
        <f aca="false" ca="false" dt2D="false" dtr="false" t="normal">COUNTIF(F65:Q65, "&gt;0")</f>
        <v>2</v>
      </c>
      <c r="V65" s="256" t="n">
        <f aca="false" ca="false" dt2D="false" dtr="false" t="normal">COUNTIF(R65:T65, "&gt;0")</f>
        <v>0</v>
      </c>
      <c r="W65" s="256" t="n">
        <f aca="false" ca="false" dt2D="false" dtr="false" t="normal">+U65+V65</f>
        <v>2</v>
      </c>
    </row>
    <row customHeight="true" ht="12.75" outlineLevel="0" r="66">
      <c r="A66" s="8" t="s">
        <v>192</v>
      </c>
      <c r="B66" s="8" t="s">
        <v>192</v>
      </c>
      <c r="C66" s="106" t="s">
        <v>60</v>
      </c>
      <c r="D66" s="8" t="s">
        <v>193</v>
      </c>
      <c r="E66" s="205" t="n">
        <f aca="false" ca="true" dt2D="false" dtr="false" t="normal">SUBTOTAL(9, F66:T66)</f>
        <v>126857.94</v>
      </c>
      <c r="F66" s="261" t="n"/>
      <c r="G66" s="205" t="n"/>
      <c r="H66" s="205" t="n">
        <v>0</v>
      </c>
      <c r="I66" s="205" t="n"/>
      <c r="J66" s="205" t="n"/>
      <c r="K66" s="205" t="n"/>
      <c r="L66" s="205" t="n"/>
      <c r="M66" s="205" t="n"/>
      <c r="N66" s="205" t="n"/>
      <c r="O66" s="205" t="n"/>
      <c r="P66" s="205" t="n"/>
      <c r="Q66" s="205" t="n"/>
      <c r="R66" s="205" t="n">
        <v>102857.94</v>
      </c>
      <c r="S66" s="205" t="n">
        <v>24000</v>
      </c>
      <c r="T66" s="205" t="n"/>
      <c r="U66" s="256" t="n">
        <f aca="false" ca="false" dt2D="false" dtr="false" t="normal">COUNTIF(F66:Q66, "&gt;0")</f>
        <v>0</v>
      </c>
      <c r="V66" s="256" t="n">
        <f aca="false" ca="false" dt2D="false" dtr="false" t="normal">COUNTIF(R66:T66, "&gt;0")</f>
        <v>2</v>
      </c>
      <c r="W66" s="256" t="n">
        <f aca="false" ca="false" dt2D="false" dtr="false" t="normal">+U66+V66</f>
        <v>2</v>
      </c>
      <c r="AC66" s="0" t="s">
        <v>195</v>
      </c>
    </row>
    <row customHeight="true" ht="12.75" outlineLevel="0" r="67">
      <c r="A67" s="8" t="n">
        <f aca="false" ca="false" dt2D="false" dtr="false" t="normal">A65+1</f>
        <v>52</v>
      </c>
      <c r="B67" s="8" t="n">
        <f aca="false" ca="false" dt2D="false" dtr="false" t="normal">B65+1</f>
        <v>52</v>
      </c>
      <c r="C67" s="106" t="s">
        <v>60</v>
      </c>
      <c r="D67" s="8" t="s">
        <v>196</v>
      </c>
      <c r="E67" s="205" t="n">
        <f aca="false" ca="false" dt2D="false" dtr="false" t="normal">SUM(F67:T67)</f>
        <v>3076658.1</v>
      </c>
      <c r="F67" s="205" t="n"/>
      <c r="G67" s="205" t="n"/>
      <c r="H67" s="205" t="n"/>
      <c r="I67" s="205" t="n"/>
      <c r="J67" s="205" t="n"/>
      <c r="K67" s="205" t="n"/>
      <c r="L67" s="205" t="n"/>
      <c r="M67" s="205" t="n"/>
      <c r="N67" s="205" t="n">
        <v>3076658.1</v>
      </c>
      <c r="O67" s="205" t="n"/>
      <c r="P67" s="205" t="n"/>
      <c r="Q67" s="205" t="n"/>
      <c r="R67" s="205" t="n"/>
      <c r="S67" s="205" t="n"/>
      <c r="T67" s="205" t="n"/>
      <c r="U67" s="256" t="n">
        <f aca="false" ca="false" dt2D="false" dtr="false" t="normal">COUNTIF(F67:Q67, "&gt;0")</f>
        <v>1</v>
      </c>
      <c r="V67" s="256" t="n">
        <f aca="false" ca="false" dt2D="false" dtr="false" t="normal">COUNTIF(R67:T67, "&gt;0")</f>
        <v>0</v>
      </c>
      <c r="W67" s="256" t="n">
        <f aca="false" ca="false" dt2D="false" dtr="false" t="normal">+U67+V67</f>
        <v>1</v>
      </c>
    </row>
    <row customHeight="true" ht="12.75" outlineLevel="0" r="68">
      <c r="A68" s="8" t="n">
        <f aca="false" ca="false" dt2D="false" dtr="false" t="normal">A67+1</f>
        <v>53</v>
      </c>
      <c r="B68" s="8" t="n">
        <f aca="false" ca="false" dt2D="false" dtr="false" t="normal">B67+1</f>
        <v>53</v>
      </c>
      <c r="C68" s="106" t="s">
        <v>60</v>
      </c>
      <c r="D68" s="8" t="s">
        <v>198</v>
      </c>
      <c r="E68" s="205" t="n">
        <f aca="false" ca="false" dt2D="false" dtr="false" t="normal">SUM(F68:T68)</f>
        <v>5125624.3</v>
      </c>
      <c r="F68" s="205" t="n"/>
      <c r="G68" s="205" t="n"/>
      <c r="H68" s="205" t="n">
        <v>1588649.82</v>
      </c>
      <c r="I68" s="205" t="n"/>
      <c r="J68" s="205" t="n"/>
      <c r="K68" s="205" t="n"/>
      <c r="L68" s="205" t="n"/>
      <c r="M68" s="205" t="n"/>
      <c r="N68" s="205" t="n">
        <v>3536974.48</v>
      </c>
      <c r="O68" s="205" t="n"/>
      <c r="P68" s="205" t="n"/>
      <c r="Q68" s="205" t="n"/>
      <c r="R68" s="205" t="n"/>
      <c r="S68" s="205" t="n"/>
      <c r="T68" s="205" t="n"/>
      <c r="U68" s="256" t="n">
        <f aca="false" ca="false" dt2D="false" dtr="false" t="normal">COUNTIF(F68:Q68, "&gt;0")</f>
        <v>2</v>
      </c>
      <c r="V68" s="256" t="n">
        <f aca="false" ca="false" dt2D="false" dtr="false" t="normal">COUNTIF(R68:T68, "&gt;0")</f>
        <v>0</v>
      </c>
      <c r="W68" s="256" t="n">
        <f aca="false" ca="false" dt2D="false" dtr="false" t="normal">+U68+V68</f>
        <v>2</v>
      </c>
    </row>
    <row customHeight="true" ht="12.75" outlineLevel="0" r="69">
      <c r="A69" s="8" t="n">
        <f aca="false" ca="false" dt2D="false" dtr="false" t="normal">A68+1</f>
        <v>54</v>
      </c>
      <c r="B69" s="8" t="n">
        <f aca="false" ca="false" dt2D="false" dtr="false" t="normal">B68+1</f>
        <v>54</v>
      </c>
      <c r="C69" s="106" t="s">
        <v>60</v>
      </c>
      <c r="D69" s="8" t="s">
        <v>200</v>
      </c>
      <c r="E69" s="205" t="n">
        <f aca="false" ca="true" dt2D="false" dtr="false" t="normal">SUBTOTAL(9, F69:T69)</f>
        <v>10795382.32</v>
      </c>
      <c r="F69" s="205" t="n">
        <v>10494666.77</v>
      </c>
      <c r="G69" s="205" t="n"/>
      <c r="H69" s="205" t="n">
        <v>0</v>
      </c>
      <c r="I69" s="205" t="n"/>
      <c r="J69" s="205" t="n"/>
      <c r="K69" s="205" t="n"/>
      <c r="L69" s="205" t="n"/>
      <c r="M69" s="205" t="n"/>
      <c r="N69" s="205" t="n"/>
      <c r="O69" s="205" t="n"/>
      <c r="P69" s="205" t="n"/>
      <c r="Q69" s="205" t="n"/>
      <c r="R69" s="205" t="n">
        <v>276715.55</v>
      </c>
      <c r="S69" s="205" t="n">
        <v>24000</v>
      </c>
      <c r="T69" s="205" t="n"/>
      <c r="U69" s="256" t="n">
        <f aca="false" ca="false" dt2D="false" dtr="false" t="normal">COUNTIF(F69:Q69, "&gt;0")</f>
        <v>1</v>
      </c>
      <c r="V69" s="256" t="n">
        <f aca="false" ca="false" dt2D="false" dtr="false" t="normal">COUNTIF(R69:T69, "&gt;0")</f>
        <v>2</v>
      </c>
      <c r="W69" s="256" t="n">
        <f aca="false" ca="false" dt2D="false" dtr="false" t="normal">+U69+V69</f>
        <v>3</v>
      </c>
    </row>
    <row customHeight="true" ht="12.75" outlineLevel="0" r="70">
      <c r="A70" s="8" t="n">
        <f aca="false" ca="false" dt2D="false" dtr="false" t="normal">A69+1</f>
        <v>55</v>
      </c>
      <c r="B70" s="8" t="n">
        <f aca="false" ca="false" dt2D="false" dtr="false" t="normal">B69+1</f>
        <v>55</v>
      </c>
      <c r="C70" s="106" t="s">
        <v>60</v>
      </c>
      <c r="D70" s="8" t="s">
        <v>202</v>
      </c>
      <c r="E70" s="205" t="n">
        <f aca="false" ca="false" dt2D="false" dtr="false" t="normal">SUM(F70:T70)</f>
        <v>8166157.2</v>
      </c>
      <c r="F70" s="205" t="n"/>
      <c r="G70" s="205" t="n"/>
      <c r="H70" s="205" t="n"/>
      <c r="I70" s="205" t="n"/>
      <c r="J70" s="205" t="n"/>
      <c r="K70" s="205" t="n"/>
      <c r="L70" s="205" t="n"/>
      <c r="M70" s="205" t="n"/>
      <c r="N70" s="205" t="n"/>
      <c r="O70" s="205" t="n">
        <v>8166157.2</v>
      </c>
      <c r="P70" s="205" t="n"/>
      <c r="Q70" s="205" t="n"/>
      <c r="R70" s="205" t="n"/>
      <c r="S70" s="205" t="n"/>
      <c r="T70" s="205" t="n"/>
      <c r="U70" s="256" t="n">
        <f aca="false" ca="false" dt2D="false" dtr="false" t="normal">COUNTIF(F70:Q70, "&gt;0")</f>
        <v>1</v>
      </c>
      <c r="V70" s="256" t="n">
        <f aca="false" ca="false" dt2D="false" dtr="false" t="normal">COUNTIF(R70:T70, "&gt;0")</f>
        <v>0</v>
      </c>
      <c r="W70" s="256" t="n">
        <f aca="false" ca="false" dt2D="false" dtr="false" t="normal">+U70+V70</f>
        <v>1</v>
      </c>
    </row>
    <row customHeight="true" ht="12.75" outlineLevel="0" r="71">
      <c r="A71" s="8" t="n">
        <f aca="false" ca="false" dt2D="false" dtr="false" t="normal">A70+1</f>
        <v>56</v>
      </c>
      <c r="B71" s="8" t="n">
        <f aca="false" ca="false" dt2D="false" dtr="false" t="normal">B70+1</f>
        <v>56</v>
      </c>
      <c r="C71" s="106" t="s">
        <v>60</v>
      </c>
      <c r="D71" s="8" t="s">
        <v>204</v>
      </c>
      <c r="E71" s="205" t="n">
        <f aca="false" ca="false" dt2D="false" dtr="false" t="normal">SUM(F71:T71)</f>
        <v>13218393.31</v>
      </c>
      <c r="F71" s="205" t="n"/>
      <c r="G71" s="205" t="n"/>
      <c r="H71" s="205" t="n"/>
      <c r="I71" s="205" t="n"/>
      <c r="J71" s="205" t="n"/>
      <c r="K71" s="205" t="n"/>
      <c r="L71" s="205" t="n"/>
      <c r="M71" s="205" t="n"/>
      <c r="N71" s="205" t="n"/>
      <c r="O71" s="205" t="n">
        <v>12623810.08</v>
      </c>
      <c r="P71" s="205" t="n"/>
      <c r="Q71" s="205" t="n"/>
      <c r="R71" s="205" t="n">
        <v>570583.23</v>
      </c>
      <c r="S71" s="205" t="n">
        <v>24000</v>
      </c>
      <c r="T71" s="205" t="n"/>
      <c r="U71" s="256" t="n">
        <f aca="false" ca="false" dt2D="false" dtr="false" t="normal">COUNTIF(F71:Q71, "&gt;0")</f>
        <v>1</v>
      </c>
      <c r="V71" s="256" t="n">
        <f aca="false" ca="false" dt2D="false" dtr="false" t="normal">COUNTIF(R71:T71, "&gt;0")</f>
        <v>2</v>
      </c>
      <c r="W71" s="256" t="n">
        <f aca="false" ca="false" dt2D="false" dtr="false" t="normal">+U71+V71</f>
        <v>3</v>
      </c>
    </row>
    <row customHeight="true" ht="12.75" outlineLevel="0" r="72">
      <c r="A72" s="8" t="n">
        <f aca="false" ca="false" dt2D="false" dtr="false" t="normal">A71+1</f>
        <v>57</v>
      </c>
      <c r="B72" s="8" t="n">
        <f aca="false" ca="false" dt2D="false" dtr="false" t="normal">B71+1</f>
        <v>57</v>
      </c>
      <c r="C72" s="106" t="s">
        <v>60</v>
      </c>
      <c r="D72" s="8" t="s">
        <v>206</v>
      </c>
      <c r="E72" s="205" t="n">
        <f aca="false" ca="false" dt2D="false" dtr="false" t="normal">SUM(F72:T72)</f>
        <v>11067169.93</v>
      </c>
      <c r="F72" s="205" t="n"/>
      <c r="G72" s="205" t="n"/>
      <c r="H72" s="205" t="n"/>
      <c r="I72" s="205" t="n"/>
      <c r="J72" s="205" t="n"/>
      <c r="K72" s="205" t="n"/>
      <c r="L72" s="205" t="n"/>
      <c r="M72" s="205" t="n"/>
      <c r="N72" s="205" t="n"/>
      <c r="O72" s="205" t="n">
        <v>10474607.58</v>
      </c>
      <c r="P72" s="205" t="n"/>
      <c r="Q72" s="205" t="n"/>
      <c r="R72" s="205" t="n">
        <v>568562.35</v>
      </c>
      <c r="S72" s="205" t="n">
        <v>24000</v>
      </c>
      <c r="T72" s="205" t="n"/>
      <c r="U72" s="256" t="n">
        <f aca="false" ca="false" dt2D="false" dtr="false" t="normal">COUNTIF(F72:Q72, "&gt;0")</f>
        <v>1</v>
      </c>
      <c r="V72" s="256" t="n">
        <f aca="false" ca="false" dt2D="false" dtr="false" t="normal">COUNTIF(R72:T72, "&gt;0")</f>
        <v>2</v>
      </c>
      <c r="W72" s="256" t="n">
        <f aca="false" ca="false" dt2D="false" dtr="false" t="normal">+U72+V72</f>
        <v>3</v>
      </c>
    </row>
    <row customHeight="true" ht="12.75" outlineLevel="0" r="73">
      <c r="A73" s="8" t="n">
        <f aca="false" ca="false" dt2D="false" dtr="false" t="normal">A72+1</f>
        <v>58</v>
      </c>
      <c r="B73" s="8" t="n">
        <f aca="false" ca="false" dt2D="false" dtr="false" t="normal">B72+1</f>
        <v>58</v>
      </c>
      <c r="C73" s="106" t="s">
        <v>60</v>
      </c>
      <c r="D73" s="8" t="s">
        <v>208</v>
      </c>
      <c r="E73" s="205" t="n">
        <f aca="false" ca="true" dt2D="false" dtr="false" t="normal">SUBTOTAL(9, F73:T73)</f>
        <v>22409569.61</v>
      </c>
      <c r="F73" s="205" t="n"/>
      <c r="G73" s="205" t="n"/>
      <c r="H73" s="205" t="n"/>
      <c r="I73" s="205" t="n"/>
      <c r="J73" s="205" t="n"/>
      <c r="K73" s="205" t="n"/>
      <c r="L73" s="205" t="n"/>
      <c r="M73" s="205" t="n"/>
      <c r="N73" s="205" t="n">
        <v>22107301.62</v>
      </c>
      <c r="O73" s="205" t="n"/>
      <c r="P73" s="205" t="n"/>
      <c r="Q73" s="205" t="n"/>
      <c r="R73" s="205" t="n">
        <v>278267.99</v>
      </c>
      <c r="S73" s="205" t="n">
        <v>24000</v>
      </c>
      <c r="T73" s="205" t="n"/>
      <c r="U73" s="256" t="n">
        <f aca="false" ca="false" dt2D="false" dtr="false" t="normal">COUNTIF(F73:Q73, "&gt;0")</f>
        <v>1</v>
      </c>
      <c r="V73" s="256" t="n">
        <f aca="false" ca="false" dt2D="false" dtr="false" t="normal">COUNTIF(R73:T73, "&gt;0")</f>
        <v>2</v>
      </c>
      <c r="W73" s="256" t="n">
        <f aca="false" ca="false" dt2D="false" dtr="false" t="normal">+U73+V73</f>
        <v>3</v>
      </c>
    </row>
    <row customHeight="true" ht="12.75" outlineLevel="0" r="74">
      <c r="A74" s="8" t="n">
        <f aca="false" ca="false" dt2D="false" dtr="false" t="normal">A73+1</f>
        <v>59</v>
      </c>
      <c r="B74" s="8" t="n">
        <f aca="false" ca="false" dt2D="false" dtr="false" t="normal">B73+1</f>
        <v>59</v>
      </c>
      <c r="C74" s="106" t="s">
        <v>60</v>
      </c>
      <c r="D74" s="8" t="s">
        <v>211</v>
      </c>
      <c r="E74" s="205" t="n">
        <f aca="false" ca="false" dt2D="false" dtr="false" t="normal">SUM(F74:T74)</f>
        <v>26780567.41</v>
      </c>
      <c r="F74" s="205" t="n"/>
      <c r="G74" s="205" t="n"/>
      <c r="H74" s="205" t="n"/>
      <c r="I74" s="205" t="n"/>
      <c r="J74" s="205" t="n"/>
      <c r="K74" s="205" t="n"/>
      <c r="L74" s="205" t="n"/>
      <c r="M74" s="205" t="n"/>
      <c r="N74" s="205" t="n">
        <v>26397489.42</v>
      </c>
      <c r="O74" s="205" t="n"/>
      <c r="P74" s="205" t="n"/>
      <c r="Q74" s="205" t="n"/>
      <c r="R74" s="205" t="n">
        <v>359077.99</v>
      </c>
      <c r="S74" s="205" t="n">
        <v>24000</v>
      </c>
      <c r="T74" s="205" t="n"/>
      <c r="U74" s="256" t="n">
        <f aca="false" ca="false" dt2D="false" dtr="false" t="normal">COUNTIF(F74:Q74, "&gt;0")</f>
        <v>1</v>
      </c>
      <c r="V74" s="256" t="n">
        <f aca="false" ca="false" dt2D="false" dtr="false" t="normal">COUNTIF(R74:T74, "&gt;0")</f>
        <v>2</v>
      </c>
      <c r="W74" s="256" t="n">
        <f aca="false" ca="false" dt2D="false" dtr="false" t="normal">+U74+V74</f>
        <v>3</v>
      </c>
    </row>
    <row customHeight="true" ht="12.75" outlineLevel="0" r="75">
      <c r="A75" s="8" t="n">
        <f aca="false" ca="false" dt2D="false" dtr="false" t="normal">A74+1</f>
        <v>60</v>
      </c>
      <c r="B75" s="8" t="n">
        <f aca="false" ca="false" dt2D="false" dtr="false" t="normal">B74+1</f>
        <v>60</v>
      </c>
      <c r="C75" s="106" t="s">
        <v>60</v>
      </c>
      <c r="D75" s="8" t="s">
        <v>213</v>
      </c>
      <c r="E75" s="205" t="n">
        <f aca="false" ca="false" dt2D="false" dtr="false" t="normal">SUM(F75:T75)</f>
        <v>10790103.5</v>
      </c>
      <c r="F75" s="205" t="n"/>
      <c r="G75" s="205" t="n"/>
      <c r="H75" s="205" t="n"/>
      <c r="I75" s="205" t="n"/>
      <c r="J75" s="205" t="n"/>
      <c r="K75" s="205" t="n"/>
      <c r="L75" s="205" t="n"/>
      <c r="M75" s="205" t="n"/>
      <c r="N75" s="205" t="n">
        <v>10790103.5</v>
      </c>
      <c r="O75" s="205" t="n"/>
      <c r="P75" s="205" t="n"/>
      <c r="Q75" s="205" t="n"/>
      <c r="R75" s="205" t="n"/>
      <c r="S75" s="205" t="n"/>
      <c r="T75" s="205" t="n"/>
      <c r="U75" s="256" t="n">
        <f aca="false" ca="false" dt2D="false" dtr="false" t="normal">COUNTIF(F75:Q75, "&gt;0")</f>
        <v>1</v>
      </c>
      <c r="V75" s="256" t="n">
        <f aca="false" ca="false" dt2D="false" dtr="false" t="normal">COUNTIF(R75:T75, "&gt;0")</f>
        <v>0</v>
      </c>
      <c r="W75" s="256" t="n">
        <f aca="false" ca="false" dt2D="false" dtr="false" t="normal">+U75+V75</f>
        <v>1</v>
      </c>
    </row>
    <row customHeight="true" ht="12.75" outlineLevel="0" r="76">
      <c r="A76" s="8" t="n">
        <f aca="false" ca="false" dt2D="false" dtr="false" t="normal">A75+1</f>
        <v>61</v>
      </c>
      <c r="B76" s="8" t="n">
        <f aca="false" ca="false" dt2D="false" dtr="false" t="normal">B75+1</f>
        <v>61</v>
      </c>
      <c r="C76" s="106" t="s">
        <v>60</v>
      </c>
      <c r="D76" s="8" t="s">
        <v>217</v>
      </c>
      <c r="E76" s="205" t="n">
        <f aca="false" ca="false" dt2D="false" dtr="false" t="normal">SUM(F76:T76)</f>
        <v>3070659.76</v>
      </c>
      <c r="F76" s="205" t="n"/>
      <c r="G76" s="205" t="n"/>
      <c r="H76" s="205" t="n">
        <v>3070659.76</v>
      </c>
      <c r="I76" s="205" t="n"/>
      <c r="J76" s="205" t="n"/>
      <c r="K76" s="205" t="n"/>
      <c r="L76" s="205" t="n"/>
      <c r="M76" s="205" t="n"/>
      <c r="N76" s="205" t="n"/>
      <c r="O76" s="205" t="n"/>
      <c r="P76" s="205" t="n"/>
      <c r="Q76" s="205" t="n"/>
      <c r="R76" s="205" t="n"/>
      <c r="S76" s="205" t="n"/>
      <c r="T76" s="205" t="n"/>
      <c r="U76" s="256" t="n">
        <f aca="false" ca="false" dt2D="false" dtr="false" t="normal">COUNTIF(F76:Q76, "&gt;0")</f>
        <v>1</v>
      </c>
      <c r="V76" s="256" t="n">
        <f aca="false" ca="false" dt2D="false" dtr="false" t="normal">COUNTIF(R76:T76, "&gt;0")</f>
        <v>0</v>
      </c>
      <c r="W76" s="256" t="n">
        <f aca="false" ca="false" dt2D="false" dtr="false" t="normal">+U76+V76</f>
        <v>1</v>
      </c>
    </row>
    <row customHeight="true" ht="12.75" outlineLevel="0" r="77">
      <c r="A77" s="8" t="n">
        <f aca="false" ca="false" dt2D="false" dtr="false" t="normal">A76+1</f>
        <v>62</v>
      </c>
      <c r="B77" s="8" t="n">
        <f aca="false" ca="false" dt2D="false" dtr="false" t="normal">B76+1</f>
        <v>62</v>
      </c>
      <c r="C77" s="106" t="s">
        <v>60</v>
      </c>
      <c r="D77" s="8" t="s">
        <v>219</v>
      </c>
      <c r="E77" s="205" t="n">
        <f aca="false" ca="false" dt2D="false" dtr="false" t="normal">SUM(F77:T77)</f>
        <v>6678265.25</v>
      </c>
      <c r="F77" s="205" t="n"/>
      <c r="G77" s="205" t="n"/>
      <c r="H77" s="205" t="n">
        <v>6270351.34</v>
      </c>
      <c r="I77" s="205" t="n"/>
      <c r="J77" s="205" t="n"/>
      <c r="K77" s="205" t="n"/>
      <c r="L77" s="205" t="n"/>
      <c r="M77" s="205" t="n"/>
      <c r="N77" s="205" t="n"/>
      <c r="O77" s="205" t="n"/>
      <c r="P77" s="205" t="n"/>
      <c r="Q77" s="205" t="n"/>
      <c r="R77" s="205" t="n">
        <v>383913.91</v>
      </c>
      <c r="S77" s="205" t="n">
        <v>24000</v>
      </c>
      <c r="T77" s="205" t="n"/>
      <c r="U77" s="256" t="n">
        <f aca="false" ca="false" dt2D="false" dtr="false" t="normal">COUNTIF(F77:Q77, "&gt;0")</f>
        <v>1</v>
      </c>
      <c r="V77" s="256" t="n">
        <f aca="false" ca="false" dt2D="false" dtr="false" t="normal">COUNTIF(R77:T77, "&gt;0")</f>
        <v>2</v>
      </c>
      <c r="W77" s="256" t="n">
        <f aca="false" ca="false" dt2D="false" dtr="false" t="normal">+U77+V77</f>
        <v>3</v>
      </c>
      <c r="AA77" s="0" t="s">
        <v>1080</v>
      </c>
    </row>
    <row customHeight="true" ht="12.75" outlineLevel="0" r="78">
      <c r="A78" s="8" t="n">
        <f aca="false" ca="false" dt2D="false" dtr="false" t="normal">A77+1</f>
        <v>63</v>
      </c>
      <c r="B78" s="8" t="n">
        <f aca="false" ca="false" dt2D="false" dtr="false" t="normal">B77+1</f>
        <v>63</v>
      </c>
      <c r="C78" s="106" t="s">
        <v>214</v>
      </c>
      <c r="D78" s="8" t="s">
        <v>221</v>
      </c>
      <c r="E78" s="205" t="n">
        <f aca="false" ca="true" dt2D="false" dtr="false" t="normal">SUBTOTAL(9, F78:T78)</f>
        <v>3264832.75</v>
      </c>
      <c r="F78" s="205" t="n">
        <v>3264832.75</v>
      </c>
      <c r="G78" s="205" t="n"/>
      <c r="H78" s="205" t="n"/>
      <c r="I78" s="205" t="n"/>
      <c r="J78" s="205" t="n"/>
      <c r="K78" s="205" t="n"/>
      <c r="L78" s="205" t="n"/>
      <c r="M78" s="205" t="n"/>
      <c r="N78" s="205" t="n"/>
      <c r="O78" s="205" t="n"/>
      <c r="P78" s="205" t="n"/>
      <c r="Q78" s="205" t="n"/>
      <c r="R78" s="205" t="n"/>
      <c r="S78" s="205" t="n"/>
      <c r="T78" s="205" t="n"/>
      <c r="U78" s="256" t="n">
        <f aca="false" ca="false" dt2D="false" dtr="false" t="normal">COUNTIF(F78:Q78, "&gt;0")</f>
        <v>1</v>
      </c>
      <c r="V78" s="256" t="n">
        <f aca="false" ca="false" dt2D="false" dtr="false" t="normal">COUNTIF(R78:T78, "&gt;0")</f>
        <v>0</v>
      </c>
      <c r="W78" s="256" t="n">
        <f aca="false" ca="false" dt2D="false" dtr="false" t="normal">+U78+V78</f>
        <v>1</v>
      </c>
    </row>
    <row customHeight="true" ht="12.75" outlineLevel="0" r="79">
      <c r="A79" s="8" t="n">
        <f aca="false" ca="false" dt2D="false" dtr="false" t="normal">A78+1</f>
        <v>64</v>
      </c>
      <c r="B79" s="8" t="n">
        <f aca="false" ca="false" dt2D="false" dtr="false" t="normal">B78+1</f>
        <v>64</v>
      </c>
      <c r="C79" s="106" t="s">
        <v>68</v>
      </c>
      <c r="D79" s="8" t="s">
        <v>223</v>
      </c>
      <c r="E79" s="205" t="n">
        <f aca="false" ca="false" dt2D="false" dtr="false" t="normal">SUM(F79:T79)</f>
        <v>2818479.4499999997</v>
      </c>
      <c r="F79" s="205" t="n"/>
      <c r="G79" s="205" t="n"/>
      <c r="H79" s="205" t="n">
        <v>2740776.8</v>
      </c>
      <c r="I79" s="205" t="n"/>
      <c r="J79" s="205" t="n"/>
      <c r="K79" s="205" t="n"/>
      <c r="L79" s="205" t="n"/>
      <c r="M79" s="205" t="n"/>
      <c r="N79" s="205" t="n"/>
      <c r="O79" s="205" t="n"/>
      <c r="P79" s="205" t="n"/>
      <c r="Q79" s="205" t="n"/>
      <c r="R79" s="205" t="n">
        <v>53702.65</v>
      </c>
      <c r="S79" s="205" t="n">
        <v>24000</v>
      </c>
      <c r="T79" s="205" t="n"/>
      <c r="U79" s="256" t="n">
        <f aca="false" ca="false" dt2D="false" dtr="false" t="normal">COUNTIF(F79:Q79, "&gt;0")</f>
        <v>1</v>
      </c>
      <c r="V79" s="256" t="n">
        <f aca="false" ca="false" dt2D="false" dtr="false" t="normal">COUNTIF(R79:T79, "&gt;0")</f>
        <v>2</v>
      </c>
      <c r="W79" s="256" t="n">
        <f aca="false" ca="false" dt2D="false" dtr="false" t="normal">+U79+V79</f>
        <v>3</v>
      </c>
    </row>
    <row customHeight="true" ht="13.5" outlineLevel="0" r="80">
      <c r="A80" s="8" t="n">
        <f aca="false" ca="false" dt2D="false" dtr="false" t="normal">A79+1</f>
        <v>65</v>
      </c>
      <c r="B80" s="8" t="n">
        <f aca="false" ca="false" dt2D="false" dtr="false" t="normal">B79+1</f>
        <v>65</v>
      </c>
      <c r="C80" s="106" t="s">
        <v>214</v>
      </c>
      <c r="D80" s="8" t="s">
        <v>226</v>
      </c>
      <c r="E80" s="205" t="n">
        <f aca="false" ca="true" dt2D="false" dtr="false" t="normal">SUBTOTAL(9, F80:T80)</f>
        <v>13826921.969999999</v>
      </c>
      <c r="F80" s="205" t="n">
        <v>10769863.43</v>
      </c>
      <c r="G80" s="205" t="n"/>
      <c r="H80" s="205" t="n">
        <v>3057058.54</v>
      </c>
      <c r="I80" s="205" t="n"/>
      <c r="J80" s="205" t="n"/>
      <c r="K80" s="205" t="n"/>
      <c r="L80" s="205" t="n"/>
      <c r="M80" s="205" t="n"/>
      <c r="N80" s="205" t="n"/>
      <c r="O80" s="205" t="n"/>
      <c r="P80" s="205" t="n"/>
      <c r="Q80" s="205" t="n"/>
      <c r="R80" s="205" t="n"/>
      <c r="S80" s="205" t="n"/>
      <c r="T80" s="205" t="n"/>
      <c r="U80" s="256" t="n">
        <f aca="false" ca="false" dt2D="false" dtr="false" t="normal">COUNTIF(F80:Q80, "&gt;0")</f>
        <v>2</v>
      </c>
      <c r="V80" s="256" t="n">
        <f aca="false" ca="false" dt2D="false" dtr="false" t="normal">COUNTIF(R80:T80, "&gt;0")</f>
        <v>0</v>
      </c>
      <c r="W80" s="256" t="n">
        <f aca="false" ca="false" dt2D="false" dtr="false" t="normal">+U80+V80</f>
        <v>2</v>
      </c>
    </row>
    <row customHeight="true" ht="12.75" outlineLevel="0" r="81">
      <c r="A81" s="8" t="n">
        <f aca="false" ca="false" dt2D="false" dtr="false" t="normal">A80+1</f>
        <v>66</v>
      </c>
      <c r="B81" s="8" t="n">
        <f aca="false" ca="false" dt2D="false" dtr="false" t="normal">B80+1</f>
        <v>66</v>
      </c>
      <c r="C81" s="106" t="s">
        <v>214</v>
      </c>
      <c r="D81" s="8" t="s">
        <v>229</v>
      </c>
      <c r="E81" s="205" t="n">
        <f aca="false" ca="true" dt2D="false" dtr="false" t="normal">SUBTOTAL(9, F81:T81)</f>
        <v>11578023.62</v>
      </c>
      <c r="F81" s="205" t="n"/>
      <c r="G81" s="205" t="n"/>
      <c r="H81" s="205" t="n"/>
      <c r="I81" s="205" t="n"/>
      <c r="J81" s="205" t="n"/>
      <c r="K81" s="205" t="n"/>
      <c r="L81" s="205" t="n"/>
      <c r="M81" s="205" t="n"/>
      <c r="N81" s="205" t="n"/>
      <c r="O81" s="205" t="n"/>
      <c r="P81" s="205" t="n"/>
      <c r="Q81" s="205" t="n">
        <v>11578023.62</v>
      </c>
      <c r="R81" s="205" t="n"/>
      <c r="S81" s="205" t="n"/>
      <c r="T81" s="205" t="n"/>
      <c r="U81" s="256" t="n">
        <f aca="false" ca="false" dt2D="false" dtr="false" t="normal">COUNTIF(F81:Q81, "&gt;0")</f>
        <v>1</v>
      </c>
      <c r="V81" s="256" t="n">
        <f aca="false" ca="false" dt2D="false" dtr="false" t="normal">COUNTIF(R81:T81, "&gt;0")</f>
        <v>0</v>
      </c>
      <c r="W81" s="256" t="n">
        <f aca="false" ca="false" dt2D="false" dtr="false" t="normal">+U81+V81</f>
        <v>1</v>
      </c>
    </row>
    <row customHeight="true" ht="12.75" outlineLevel="0" r="82">
      <c r="A82" s="8" t="s">
        <v>192</v>
      </c>
      <c r="B82" s="8" t="s">
        <v>192</v>
      </c>
      <c r="C82" s="106" t="s">
        <v>214</v>
      </c>
      <c r="D82" s="8" t="s">
        <v>232</v>
      </c>
      <c r="E82" s="205" t="n">
        <f aca="false" ca="false" dt2D="false" dtr="false" t="normal">SUM(F82:T82)</f>
        <v>598349.23</v>
      </c>
      <c r="F82" s="205" t="n"/>
      <c r="G82" s="205" t="n"/>
      <c r="H82" s="205" t="n"/>
      <c r="I82" s="205" t="n"/>
      <c r="J82" s="205" t="n"/>
      <c r="K82" s="205" t="n"/>
      <c r="L82" s="205" t="n"/>
      <c r="M82" s="205" t="n"/>
      <c r="N82" s="205" t="n"/>
      <c r="O82" s="205" t="n"/>
      <c r="P82" s="205" t="n"/>
      <c r="Q82" s="205" t="n"/>
      <c r="R82" s="205" t="n">
        <v>574349.23</v>
      </c>
      <c r="S82" s="205" t="n">
        <v>24000</v>
      </c>
      <c r="T82" s="205" t="n"/>
      <c r="U82" s="256" t="n"/>
      <c r="V82" s="256" t="n"/>
      <c r="W82" s="256" t="n"/>
    </row>
    <row customHeight="true" ht="12.75" outlineLevel="0" r="83">
      <c r="A83" s="8" t="n">
        <f aca="false" ca="false" dt2D="false" dtr="false" t="normal">A81+1</f>
        <v>67</v>
      </c>
      <c r="B83" s="8" t="n">
        <f aca="false" ca="false" dt2D="false" dtr="false" t="normal">B81+1</f>
        <v>67</v>
      </c>
      <c r="C83" s="106" t="s">
        <v>214</v>
      </c>
      <c r="D83" s="8" t="s">
        <v>233</v>
      </c>
      <c r="E83" s="205" t="n">
        <f aca="false" ca="false" dt2D="false" dtr="false" t="normal">SUM(F83:T83)</f>
        <v>2859193.73</v>
      </c>
      <c r="F83" s="205" t="n"/>
      <c r="G83" s="205" t="n"/>
      <c r="H83" s="205" t="n"/>
      <c r="I83" s="205" t="n"/>
      <c r="J83" s="205" t="n">
        <v>2859193.73</v>
      </c>
      <c r="K83" s="205" t="n"/>
      <c r="L83" s="205" t="n"/>
      <c r="M83" s="205" t="n"/>
      <c r="N83" s="205" t="n"/>
      <c r="O83" s="205" t="n"/>
      <c r="P83" s="205" t="n"/>
      <c r="Q83" s="205" t="n"/>
      <c r="R83" s="205" t="n"/>
      <c r="S83" s="205" t="n"/>
      <c r="T83" s="205" t="n"/>
      <c r="U83" s="256" t="n">
        <f aca="false" ca="false" dt2D="false" dtr="false" t="normal">COUNTIF(F83:Q83, "&gt;0")</f>
        <v>1</v>
      </c>
      <c r="V83" s="256" t="n">
        <f aca="false" ca="false" dt2D="false" dtr="false" t="normal">COUNTIF(R83:T83, "&gt;0")</f>
        <v>0</v>
      </c>
      <c r="W83" s="256" t="n">
        <f aca="false" ca="false" dt2D="false" dtr="false" t="normal">+U83+V83</f>
        <v>1</v>
      </c>
    </row>
    <row customHeight="true" ht="12.75" outlineLevel="0" r="84">
      <c r="A84" s="8" t="s">
        <v>192</v>
      </c>
      <c r="B84" s="8" t="s">
        <v>192</v>
      </c>
      <c r="C84" s="106" t="s">
        <v>214</v>
      </c>
      <c r="D84" s="8" t="s">
        <v>236</v>
      </c>
      <c r="E84" s="205" t="n">
        <f aca="false" ca="false" dt2D="false" dtr="false" t="normal">SUM(F84:T84)</f>
        <v>459557.41</v>
      </c>
      <c r="F84" s="205" t="n"/>
      <c r="G84" s="205" t="n"/>
      <c r="H84" s="205" t="n"/>
      <c r="I84" s="205" t="n"/>
      <c r="J84" s="205" t="n"/>
      <c r="K84" s="205" t="n"/>
      <c r="L84" s="205" t="n"/>
      <c r="M84" s="205" t="n"/>
      <c r="N84" s="205" t="n"/>
      <c r="O84" s="205" t="n"/>
      <c r="P84" s="205" t="n"/>
      <c r="Q84" s="205" t="n"/>
      <c r="R84" s="205" t="n">
        <v>435557.41</v>
      </c>
      <c r="S84" s="205" t="n">
        <v>24000</v>
      </c>
      <c r="T84" s="205" t="n"/>
      <c r="U84" s="256" t="n"/>
      <c r="V84" s="256" t="n"/>
      <c r="W84" s="256" t="n"/>
    </row>
    <row customHeight="true" ht="12.75" outlineLevel="0" r="85">
      <c r="A85" s="8" t="n">
        <f aca="false" ca="false" dt2D="false" dtr="false" t="normal">A83+1</f>
        <v>68</v>
      </c>
      <c r="B85" s="8" t="n">
        <f aca="false" ca="false" dt2D="false" dtr="false" t="normal">B83+1</f>
        <v>68</v>
      </c>
      <c r="C85" s="106" t="s">
        <v>68</v>
      </c>
      <c r="D85" s="8" t="s">
        <v>239</v>
      </c>
      <c r="E85" s="205" t="n">
        <f aca="false" ca="false" dt2D="false" dtr="false" t="normal">SUM(F85:T85)</f>
        <v>470837.18</v>
      </c>
      <c r="F85" s="205" t="n"/>
      <c r="G85" s="205" t="n"/>
      <c r="H85" s="205" t="n"/>
      <c r="I85" s="205" t="n"/>
      <c r="J85" s="205" t="n">
        <v>470837.18</v>
      </c>
      <c r="K85" s="205" t="n"/>
      <c r="L85" s="205" t="n"/>
      <c r="M85" s="205" t="n"/>
      <c r="N85" s="205" t="n"/>
      <c r="O85" s="205" t="n">
        <v>0</v>
      </c>
      <c r="P85" s="205" t="n">
        <v>0</v>
      </c>
      <c r="Q85" s="205" t="n">
        <v>0</v>
      </c>
      <c r="R85" s="205" t="n"/>
      <c r="S85" s="205" t="n"/>
      <c r="T85" s="205" t="n"/>
      <c r="U85" s="256" t="n">
        <f aca="false" ca="false" dt2D="false" dtr="false" t="normal">COUNTIF(F85:Q85, "&gt;0")</f>
        <v>1</v>
      </c>
      <c r="V85" s="256" t="n">
        <f aca="false" ca="false" dt2D="false" dtr="false" t="normal">COUNTIF(R85:T85, "&gt;0")</f>
        <v>0</v>
      </c>
      <c r="W85" s="256" t="n">
        <f aca="false" ca="false" dt2D="false" dtr="false" t="normal">+U85+V85</f>
        <v>1</v>
      </c>
    </row>
    <row customHeight="true" ht="12.75" outlineLevel="0" r="86">
      <c r="A86" s="8" t="s">
        <v>192</v>
      </c>
      <c r="B86" s="8" t="s">
        <v>192</v>
      </c>
      <c r="C86" s="106" t="s">
        <v>68</v>
      </c>
      <c r="D86" s="8" t="s">
        <v>242</v>
      </c>
      <c r="E86" s="205" t="n">
        <f aca="false" ca="false" dt2D="false" dtr="false" t="normal">SUM(F86:T86)</f>
        <v>774310.89</v>
      </c>
      <c r="F86" s="205" t="n"/>
      <c r="G86" s="205" t="n"/>
      <c r="H86" s="205" t="n"/>
      <c r="I86" s="205" t="n"/>
      <c r="J86" s="205" t="n"/>
      <c r="K86" s="205" t="n"/>
      <c r="L86" s="205" t="n"/>
      <c r="M86" s="205" t="n"/>
      <c r="N86" s="205" t="n"/>
      <c r="O86" s="205" t="n"/>
      <c r="P86" s="205" t="n"/>
      <c r="Q86" s="205" t="n"/>
      <c r="R86" s="205" t="n">
        <v>750310.89</v>
      </c>
      <c r="S86" s="205" t="n">
        <v>24000</v>
      </c>
      <c r="T86" s="205" t="n"/>
      <c r="U86" s="256" t="n"/>
      <c r="V86" s="256" t="n"/>
      <c r="W86" s="256" t="n"/>
    </row>
    <row customHeight="true" ht="12.75" outlineLevel="0" r="87">
      <c r="A87" s="8" t="n">
        <f aca="false" ca="false" dt2D="false" dtr="false" t="normal">A85+1</f>
        <v>69</v>
      </c>
      <c r="B87" s="8" t="n">
        <f aca="false" ca="false" dt2D="false" dtr="false" t="normal">B85+1</f>
        <v>69</v>
      </c>
      <c r="C87" s="106" t="s">
        <v>214</v>
      </c>
      <c r="D87" s="8" t="s">
        <v>244</v>
      </c>
      <c r="E87" s="205" t="n">
        <f aca="false" ca="true" dt2D="false" dtr="false" t="normal">SUBTOTAL(9, F87:T87)</f>
        <v>1332705.6</v>
      </c>
      <c r="F87" s="205" t="n">
        <v>0</v>
      </c>
      <c r="G87" s="205" t="n"/>
      <c r="H87" s="205" t="n"/>
      <c r="I87" s="205" t="n"/>
      <c r="J87" s="205" t="n">
        <v>1332705.6</v>
      </c>
      <c r="K87" s="205" t="n"/>
      <c r="L87" s="205" t="n"/>
      <c r="M87" s="205" t="n"/>
      <c r="N87" s="205" t="n"/>
      <c r="O87" s="205" t="n"/>
      <c r="P87" s="205" t="n"/>
      <c r="Q87" s="205" t="n"/>
      <c r="R87" s="205" t="n"/>
      <c r="S87" s="205" t="n"/>
      <c r="T87" s="205" t="n"/>
      <c r="U87" s="256" t="n">
        <f aca="false" ca="false" dt2D="false" dtr="false" t="normal">COUNTIF(F87:Q87, "&gt;0")</f>
        <v>1</v>
      </c>
      <c r="V87" s="256" t="n">
        <f aca="false" ca="false" dt2D="false" dtr="false" t="normal">COUNTIF(R87:T87, "&gt;0")</f>
        <v>0</v>
      </c>
      <c r="W87" s="256" t="n">
        <f aca="false" ca="false" dt2D="false" dtr="false" t="normal">+U87+V87</f>
        <v>1</v>
      </c>
    </row>
    <row customHeight="true" ht="12.75" outlineLevel="0" r="88">
      <c r="A88" s="8" t="s">
        <v>192</v>
      </c>
      <c r="B88" s="8" t="s">
        <v>192</v>
      </c>
      <c r="C88" s="106" t="s">
        <v>214</v>
      </c>
      <c r="D88" s="8" t="s">
        <v>247</v>
      </c>
      <c r="E88" s="205" t="n">
        <f aca="false" ca="true" dt2D="false" dtr="false" t="normal">SUBTOTAL(9, F88:T88)</f>
        <v>113229.04</v>
      </c>
      <c r="F88" s="205" t="n"/>
      <c r="G88" s="205" t="n"/>
      <c r="H88" s="205" t="n"/>
      <c r="I88" s="205" t="n"/>
      <c r="J88" s="205" t="n"/>
      <c r="K88" s="205" t="n"/>
      <c r="L88" s="205" t="n"/>
      <c r="M88" s="205" t="n"/>
      <c r="N88" s="205" t="n"/>
      <c r="O88" s="205" t="n"/>
      <c r="P88" s="205" t="n"/>
      <c r="Q88" s="205" t="n"/>
      <c r="R88" s="205" t="n">
        <v>89229.04</v>
      </c>
      <c r="S88" s="205" t="n">
        <v>24000</v>
      </c>
      <c r="T88" s="205" t="n"/>
      <c r="U88" s="256" t="n"/>
      <c r="V88" s="256" t="n"/>
      <c r="W88" s="256" t="n"/>
    </row>
    <row customHeight="true" ht="12.75" outlineLevel="0" r="89">
      <c r="A89" s="8" t="s">
        <v>192</v>
      </c>
      <c r="B89" s="8" t="s">
        <v>192</v>
      </c>
      <c r="C89" s="106" t="s">
        <v>214</v>
      </c>
      <c r="D89" s="8" t="s">
        <v>248</v>
      </c>
      <c r="E89" s="205" t="n">
        <f aca="false" ca="true" dt2D="false" dtr="false" t="normal">SUBTOTAL(9, F89:T89)</f>
        <v>85934.48000000001</v>
      </c>
      <c r="F89" s="205" t="n"/>
      <c r="G89" s="205" t="n"/>
      <c r="H89" s="205" t="n"/>
      <c r="I89" s="205" t="n"/>
      <c r="J89" s="205" t="n"/>
      <c r="K89" s="205" t="n"/>
      <c r="L89" s="205" t="n"/>
      <c r="M89" s="205" t="n"/>
      <c r="N89" s="205" t="n"/>
      <c r="O89" s="205" t="n"/>
      <c r="P89" s="205" t="n"/>
      <c r="Q89" s="205" t="n"/>
      <c r="R89" s="205" t="n">
        <v>61934.48</v>
      </c>
      <c r="S89" s="205" t="n">
        <v>24000</v>
      </c>
      <c r="T89" s="205" t="n"/>
      <c r="U89" s="256" t="n"/>
      <c r="V89" s="256" t="n"/>
      <c r="W89" s="256" t="n"/>
    </row>
    <row customFormat="true" ht="15.75" outlineLevel="0" r="90" s="113">
      <c r="A90" s="8" t="n">
        <f aca="false" ca="false" dt2D="false" dtr="false" t="normal">A87+1</f>
        <v>70</v>
      </c>
      <c r="B90" s="8" t="n">
        <f aca="false" ca="false" dt2D="false" dtr="false" t="normal">B87+1</f>
        <v>70</v>
      </c>
      <c r="C90" s="106" t="s">
        <v>68</v>
      </c>
      <c r="D90" s="8" t="s">
        <v>251</v>
      </c>
      <c r="E90" s="205" t="n">
        <f aca="false" ca="false" dt2D="false" dtr="false" t="normal">SUM(F90:T90)</f>
        <v>7163976.34</v>
      </c>
      <c r="F90" s="205" t="n"/>
      <c r="G90" s="205" t="n">
        <v>0</v>
      </c>
      <c r="H90" s="205" t="n">
        <v>0</v>
      </c>
      <c r="I90" s="205" t="n">
        <v>0</v>
      </c>
      <c r="J90" s="205" t="n">
        <v>0</v>
      </c>
      <c r="K90" s="205" t="n"/>
      <c r="L90" s="205" t="n"/>
      <c r="M90" s="205" t="n">
        <v>0</v>
      </c>
      <c r="N90" s="205" t="n"/>
      <c r="O90" s="205" t="n">
        <v>0</v>
      </c>
      <c r="P90" s="205" t="n"/>
      <c r="Q90" s="205" t="n">
        <v>7163976.34</v>
      </c>
      <c r="R90" s="205" t="n"/>
      <c r="S90" s="205" t="n"/>
      <c r="T90" s="205" t="n"/>
      <c r="U90" s="263" t="n"/>
      <c r="V90" s="264" t="n"/>
      <c r="W90" s="263" t="n"/>
    </row>
    <row customHeight="true" ht="12.75" outlineLevel="0" r="91">
      <c r="A91" s="8" t="n">
        <f aca="false" ca="false" dt2D="false" dtr="false" t="normal">A90+1</f>
        <v>71</v>
      </c>
      <c r="B91" s="8" t="n">
        <f aca="false" ca="false" dt2D="false" dtr="false" t="normal">B90+1</f>
        <v>71</v>
      </c>
      <c r="C91" s="106" t="s">
        <v>214</v>
      </c>
      <c r="D91" s="8" t="s">
        <v>253</v>
      </c>
      <c r="E91" s="205" t="n">
        <f aca="false" ca="true" dt2D="false" dtr="false" t="normal">SUBTOTAL(9, F91:T91)</f>
        <v>15044106.69</v>
      </c>
      <c r="F91" s="205" t="n">
        <v>15044106.69</v>
      </c>
      <c r="G91" s="205" t="n"/>
      <c r="H91" s="205" t="n"/>
      <c r="I91" s="205" t="n"/>
      <c r="J91" s="205" t="n"/>
      <c r="K91" s="205" t="n"/>
      <c r="L91" s="205" t="n"/>
      <c r="M91" s="205" t="n"/>
      <c r="N91" s="205" t="n"/>
      <c r="O91" s="205" t="n"/>
      <c r="P91" s="205" t="n"/>
      <c r="Q91" s="205" t="n"/>
      <c r="R91" s="205" t="n"/>
      <c r="S91" s="205" t="n"/>
      <c r="T91" s="205" t="n"/>
      <c r="U91" s="256" t="n">
        <f aca="false" ca="false" dt2D="false" dtr="false" t="normal">COUNTIF(F91:Q91, "&gt;0")</f>
        <v>1</v>
      </c>
      <c r="V91" s="256" t="n">
        <f aca="false" ca="false" dt2D="false" dtr="false" t="normal">COUNTIF(R91:T91, "&gt;0")</f>
        <v>0</v>
      </c>
      <c r="W91" s="256" t="n">
        <f aca="false" ca="false" dt2D="false" dtr="false" t="normal">+U91+V91</f>
        <v>1</v>
      </c>
    </row>
    <row customHeight="true" ht="12.75" outlineLevel="0" r="92">
      <c r="A92" s="8" t="s">
        <v>192</v>
      </c>
      <c r="B92" s="8" t="s">
        <v>192</v>
      </c>
      <c r="C92" s="106" t="s">
        <v>214</v>
      </c>
      <c r="D92" s="8" t="s">
        <v>255</v>
      </c>
      <c r="E92" s="205" t="n">
        <f aca="false" ca="true" dt2D="false" dtr="false" t="normal">SUBTOTAL(9, F92:T92)</f>
        <v>723892.04</v>
      </c>
      <c r="F92" s="205" t="n"/>
      <c r="G92" s="205" t="n"/>
      <c r="H92" s="205" t="n"/>
      <c r="I92" s="205" t="n"/>
      <c r="J92" s="205" t="n"/>
      <c r="K92" s="205" t="n"/>
      <c r="L92" s="205" t="n"/>
      <c r="M92" s="205" t="n"/>
      <c r="N92" s="205" t="n"/>
      <c r="O92" s="205" t="n"/>
      <c r="P92" s="205" t="n"/>
      <c r="Q92" s="205" t="n"/>
      <c r="R92" s="205" t="n">
        <v>699892.04</v>
      </c>
      <c r="S92" s="205" t="n">
        <v>24000</v>
      </c>
      <c r="T92" s="205" t="n"/>
      <c r="U92" s="256" t="n"/>
      <c r="V92" s="256" t="n"/>
      <c r="W92" s="256" t="n"/>
    </row>
    <row customHeight="true" ht="12.75" outlineLevel="0" r="93">
      <c r="A93" s="8" t="s">
        <v>192</v>
      </c>
      <c r="B93" s="8" t="s">
        <v>192</v>
      </c>
      <c r="C93" s="106" t="s">
        <v>214</v>
      </c>
      <c r="D93" s="8" t="s">
        <v>258</v>
      </c>
      <c r="E93" s="205" t="n">
        <f aca="false" ca="true" dt2D="false" dtr="false" t="normal">SUBTOTAL(9, F93:T93)</f>
        <v>507940.71</v>
      </c>
      <c r="F93" s="205" t="n"/>
      <c r="G93" s="205" t="n"/>
      <c r="H93" s="205" t="n"/>
      <c r="I93" s="205" t="n"/>
      <c r="J93" s="205" t="n"/>
      <c r="K93" s="205" t="n"/>
      <c r="L93" s="205" t="n"/>
      <c r="M93" s="205" t="n"/>
      <c r="N93" s="205" t="n"/>
      <c r="O93" s="205" t="n"/>
      <c r="P93" s="205" t="n"/>
      <c r="Q93" s="205" t="n"/>
      <c r="R93" s="205" t="n">
        <v>483940.71</v>
      </c>
      <c r="S93" s="205" t="n">
        <v>24000</v>
      </c>
      <c r="T93" s="205" t="n"/>
      <c r="U93" s="256" t="n"/>
      <c r="V93" s="256" t="n"/>
      <c r="W93" s="256" t="n"/>
    </row>
    <row customHeight="true" ht="12.75" outlineLevel="0" r="94">
      <c r="A94" s="8" t="n">
        <f aca="false" ca="false" dt2D="false" dtr="false" t="normal">A91+1</f>
        <v>72</v>
      </c>
      <c r="B94" s="8" t="n">
        <f aca="false" ca="false" dt2D="false" dtr="false" t="normal">B91+1</f>
        <v>72</v>
      </c>
      <c r="C94" s="106" t="s">
        <v>214</v>
      </c>
      <c r="D94" s="8" t="s">
        <v>259</v>
      </c>
      <c r="E94" s="205" t="n">
        <f aca="false" ca="true" dt2D="false" dtr="false" t="normal">SUBTOTAL(9, F94:T94)</f>
        <v>2441010.47</v>
      </c>
      <c r="F94" s="205" t="n"/>
      <c r="G94" s="205" t="n"/>
      <c r="H94" s="205" t="n">
        <v>2441010.47</v>
      </c>
      <c r="I94" s="205" t="n"/>
      <c r="J94" s="205" t="n"/>
      <c r="K94" s="205" t="n"/>
      <c r="L94" s="205" t="n"/>
      <c r="M94" s="205" t="n"/>
      <c r="N94" s="205" t="n"/>
      <c r="O94" s="205" t="n"/>
      <c r="P94" s="205" t="n"/>
      <c r="Q94" s="205" t="n"/>
      <c r="R94" s="205" t="n"/>
      <c r="S94" s="205" t="n"/>
      <c r="T94" s="205" t="n"/>
      <c r="U94" s="256" t="n">
        <f aca="false" ca="false" dt2D="false" dtr="false" t="normal">COUNTIF(F94:Q94, "&gt;0")</f>
        <v>1</v>
      </c>
      <c r="V94" s="256" t="n">
        <f aca="false" ca="false" dt2D="false" dtr="false" t="normal">COUNTIF(R94:T94, "&gt;0")</f>
        <v>0</v>
      </c>
      <c r="W94" s="256" t="n">
        <f aca="false" ca="false" dt2D="false" dtr="false" t="normal">+U94+V94</f>
        <v>1</v>
      </c>
    </row>
    <row customHeight="true" ht="12.75" outlineLevel="0" r="95">
      <c r="A95" s="8" t="n">
        <f aca="false" ca="false" dt2D="false" dtr="false" t="normal">A94+1</f>
        <v>73</v>
      </c>
      <c r="B95" s="8" t="n">
        <f aca="false" ca="false" dt2D="false" dtr="false" t="normal">B94+1</f>
        <v>73</v>
      </c>
      <c r="C95" s="106" t="s">
        <v>214</v>
      </c>
      <c r="D95" s="8" t="s">
        <v>261</v>
      </c>
      <c r="E95" s="205" t="n">
        <f aca="false" ca="false" dt2D="false" dtr="false" t="normal">SUM(F95:T95)</f>
        <v>2186962.6</v>
      </c>
      <c r="F95" s="205" t="n"/>
      <c r="G95" s="205" t="n"/>
      <c r="H95" s="205" t="n"/>
      <c r="I95" s="205" t="n"/>
      <c r="J95" s="205" t="n">
        <v>2186962.6</v>
      </c>
      <c r="K95" s="205" t="n"/>
      <c r="L95" s="205" t="n"/>
      <c r="M95" s="205" t="n"/>
      <c r="N95" s="205" t="n"/>
      <c r="O95" s="205" t="n"/>
      <c r="P95" s="205" t="n"/>
      <c r="Q95" s="205" t="n"/>
      <c r="R95" s="205" t="n"/>
      <c r="S95" s="205" t="n"/>
      <c r="T95" s="205" t="n"/>
      <c r="U95" s="256" t="n">
        <f aca="false" ca="false" dt2D="false" dtr="false" t="normal">COUNTIF(F95:Q95, "&gt;0")</f>
        <v>1</v>
      </c>
      <c r="V95" s="256" t="n">
        <f aca="false" ca="false" dt2D="false" dtr="false" t="normal">COUNTIF(R95:T95, "&gt;0")</f>
        <v>0</v>
      </c>
      <c r="W95" s="256" t="n">
        <f aca="false" ca="false" dt2D="false" dtr="false" t="normal">+U95+V95</f>
        <v>1</v>
      </c>
    </row>
    <row customHeight="true" ht="12.75" outlineLevel="0" r="96">
      <c r="A96" s="8" t="n">
        <f aca="false" ca="false" dt2D="false" dtr="false" t="normal">A95+1</f>
        <v>74</v>
      </c>
      <c r="B96" s="8" t="n">
        <f aca="false" ca="false" dt2D="false" dtr="false" t="normal">B95+1</f>
        <v>74</v>
      </c>
      <c r="C96" s="106" t="s">
        <v>214</v>
      </c>
      <c r="D96" s="8" t="s">
        <v>263</v>
      </c>
      <c r="E96" s="205" t="n">
        <f aca="false" ca="true" dt2D="false" dtr="false" t="normal">SUBTOTAL(9, F96:T96)</f>
        <v>9820238.14</v>
      </c>
      <c r="F96" s="205" t="n">
        <v>9820238.14</v>
      </c>
      <c r="G96" s="205" t="n"/>
      <c r="H96" s="205" t="n"/>
      <c r="I96" s="205" t="n"/>
      <c r="J96" s="205" t="n"/>
      <c r="K96" s="205" t="n"/>
      <c r="L96" s="205" t="n"/>
      <c r="M96" s="205" t="n"/>
      <c r="N96" s="205" t="n"/>
      <c r="O96" s="205" t="n"/>
      <c r="P96" s="205" t="n"/>
      <c r="Q96" s="205" t="n"/>
      <c r="R96" s="205" t="n"/>
      <c r="S96" s="205" t="n"/>
      <c r="T96" s="205" t="n"/>
      <c r="U96" s="256" t="n">
        <f aca="false" ca="false" dt2D="false" dtr="false" t="normal">COUNTIF(F96:Q96, "&gt;0")</f>
        <v>1</v>
      </c>
      <c r="V96" s="256" t="n">
        <f aca="false" ca="false" dt2D="false" dtr="false" t="normal">COUNTIF(R96:T96, "&gt;0")</f>
        <v>0</v>
      </c>
      <c r="W96" s="256" t="n">
        <f aca="false" ca="false" dt2D="false" dtr="false" t="normal">+U96+V96</f>
        <v>1</v>
      </c>
    </row>
    <row customHeight="true" ht="12.75" outlineLevel="0" r="97">
      <c r="A97" s="8" t="n">
        <f aca="false" ca="false" dt2D="false" dtr="false" t="normal">A96+1</f>
        <v>75</v>
      </c>
      <c r="B97" s="8" t="n">
        <f aca="false" ca="false" dt2D="false" dtr="false" t="normal">B96+1</f>
        <v>75</v>
      </c>
      <c r="C97" s="106" t="s">
        <v>214</v>
      </c>
      <c r="D97" s="8" t="s">
        <v>266</v>
      </c>
      <c r="E97" s="205" t="n">
        <f aca="false" ca="false" dt2D="false" dtr="false" t="normal">SUM(F97:T97)</f>
        <v>11245790.34</v>
      </c>
      <c r="F97" s="205" t="n">
        <v>11245790.34</v>
      </c>
      <c r="G97" s="205" t="n"/>
      <c r="H97" s="205" t="n"/>
      <c r="I97" s="205" t="n"/>
      <c r="J97" s="205" t="n"/>
      <c r="K97" s="205" t="n"/>
      <c r="L97" s="205" t="n"/>
      <c r="M97" s="205" t="n"/>
      <c r="N97" s="205" t="n"/>
      <c r="O97" s="205" t="n"/>
      <c r="P97" s="205" t="n"/>
      <c r="Q97" s="205" t="n"/>
      <c r="R97" s="205" t="n"/>
      <c r="S97" s="205" t="n"/>
      <c r="T97" s="205" t="n"/>
      <c r="U97" s="256" t="n">
        <f aca="false" ca="false" dt2D="false" dtr="false" t="normal">COUNTIF(F97:Q97, "&gt;0")</f>
        <v>1</v>
      </c>
      <c r="V97" s="256" t="n">
        <f aca="false" ca="false" dt2D="false" dtr="false" t="normal">COUNTIF(R97:T97, "&gt;0")</f>
        <v>0</v>
      </c>
      <c r="W97" s="256" t="n">
        <f aca="false" ca="false" dt2D="false" dtr="false" t="normal">+U97+V97</f>
        <v>1</v>
      </c>
    </row>
    <row customHeight="true" ht="12.75" outlineLevel="0" r="98">
      <c r="A98" s="8" t="n">
        <f aca="false" ca="false" dt2D="false" dtr="false" t="normal">A97+1</f>
        <v>76</v>
      </c>
      <c r="B98" s="8" t="n">
        <f aca="false" ca="false" dt2D="false" dtr="false" t="normal">B97+1</f>
        <v>76</v>
      </c>
      <c r="C98" s="106" t="s">
        <v>214</v>
      </c>
      <c r="D98" s="8" t="s">
        <v>268</v>
      </c>
      <c r="E98" s="205" t="n">
        <f aca="false" ca="false" dt2D="false" dtr="false" t="normal">SUM(F98:T98)</f>
        <v>9265365.26</v>
      </c>
      <c r="F98" s="205" t="n">
        <v>9265365.26</v>
      </c>
      <c r="G98" s="205" t="n"/>
      <c r="H98" s="205" t="n"/>
      <c r="I98" s="205" t="n"/>
      <c r="J98" s="205" t="n"/>
      <c r="K98" s="205" t="n"/>
      <c r="L98" s="205" t="n"/>
      <c r="M98" s="205" t="n"/>
      <c r="N98" s="205" t="n"/>
      <c r="O98" s="205" t="n"/>
      <c r="P98" s="205" t="n"/>
      <c r="Q98" s="205" t="n"/>
      <c r="R98" s="205" t="n"/>
      <c r="S98" s="205" t="n"/>
      <c r="T98" s="205" t="n"/>
      <c r="U98" s="256" t="n">
        <f aca="false" ca="false" dt2D="false" dtr="false" t="normal">COUNTIF(F98:Q98, "&gt;0")</f>
        <v>1</v>
      </c>
      <c r="V98" s="256" t="n">
        <f aca="false" ca="false" dt2D="false" dtr="false" t="normal">COUNTIF(R98:T98, "&gt;0")</f>
        <v>0</v>
      </c>
      <c r="W98" s="256" t="n">
        <f aca="false" ca="false" dt2D="false" dtr="false" t="normal">+U98+V98</f>
        <v>1</v>
      </c>
      <c r="AA98" s="0" t="s">
        <v>1081</v>
      </c>
    </row>
    <row customHeight="true" ht="12.75" outlineLevel="0" r="99">
      <c r="A99" s="8" t="n">
        <f aca="false" ca="false" dt2D="false" dtr="false" t="normal">A98+1</f>
        <v>77</v>
      </c>
      <c r="B99" s="8" t="n">
        <f aca="false" ca="false" dt2D="false" dtr="false" t="normal">B98+1</f>
        <v>77</v>
      </c>
      <c r="C99" s="106" t="s">
        <v>214</v>
      </c>
      <c r="D99" s="8" t="s">
        <v>270</v>
      </c>
      <c r="E99" s="205" t="n">
        <f aca="false" ca="false" dt2D="false" dtr="false" t="normal">SUM(F99:T99)</f>
        <v>28000918.71</v>
      </c>
      <c r="F99" s="205" t="n"/>
      <c r="G99" s="205" t="n"/>
      <c r="H99" s="205" t="n"/>
      <c r="I99" s="205" t="n"/>
      <c r="J99" s="205" t="n"/>
      <c r="K99" s="205" t="n"/>
      <c r="L99" s="205" t="n"/>
      <c r="M99" s="205" t="n"/>
      <c r="N99" s="205" t="n"/>
      <c r="O99" s="205" t="n"/>
      <c r="P99" s="205" t="n">
        <v>28000918.71</v>
      </c>
      <c r="Q99" s="205" t="n"/>
      <c r="R99" s="205" t="n"/>
      <c r="S99" s="205" t="n"/>
      <c r="T99" s="205" t="n"/>
      <c r="U99" s="256" t="n"/>
      <c r="V99" s="256" t="n"/>
      <c r="W99" s="256" t="n"/>
    </row>
    <row customHeight="true" ht="12.75" outlineLevel="0" r="100">
      <c r="A100" s="8" t="n">
        <f aca="false" ca="false" dt2D="false" dtr="false" t="normal">A99+1</f>
        <v>78</v>
      </c>
      <c r="B100" s="8" t="n">
        <f aca="false" ca="false" dt2D="false" dtr="false" t="normal">B99+1</f>
        <v>78</v>
      </c>
      <c r="C100" s="106" t="s">
        <v>214</v>
      </c>
      <c r="D100" s="8" t="s">
        <v>272</v>
      </c>
      <c r="E100" s="205" t="n">
        <f aca="false" ca="false" dt2D="false" dtr="false" t="normal">SUM(F100:T100)</f>
        <v>2521760.4</v>
      </c>
      <c r="F100" s="205" t="n"/>
      <c r="G100" s="205" t="n"/>
      <c r="H100" s="205" t="n"/>
      <c r="I100" s="205" t="n"/>
      <c r="J100" s="205" t="n">
        <v>2521760.4</v>
      </c>
      <c r="K100" s="205" t="n"/>
      <c r="L100" s="205" t="n"/>
      <c r="M100" s="205" t="n"/>
      <c r="N100" s="205" t="n"/>
      <c r="O100" s="205" t="n"/>
      <c r="P100" s="205" t="n"/>
      <c r="Q100" s="205" t="n"/>
      <c r="R100" s="205" t="n"/>
      <c r="S100" s="205" t="n"/>
      <c r="T100" s="205" t="n"/>
      <c r="U100" s="256" t="n">
        <f aca="false" ca="false" dt2D="false" dtr="false" t="normal">COUNTIF(F100:Q100, "&gt;0")</f>
        <v>1</v>
      </c>
      <c r="V100" s="256" t="n">
        <f aca="false" ca="false" dt2D="false" dtr="false" t="normal">COUNTIF(R100:T100, "&gt;0")</f>
        <v>0</v>
      </c>
      <c r="W100" s="256" t="n">
        <f aca="false" ca="false" dt2D="false" dtr="false" t="normal">+U100+V100</f>
        <v>1</v>
      </c>
    </row>
    <row customHeight="true" ht="12.75" outlineLevel="0" r="101">
      <c r="A101" s="8" t="n">
        <f aca="false" ca="false" dt2D="false" dtr="false" t="normal">A100+1</f>
        <v>79</v>
      </c>
      <c r="B101" s="8" t="n">
        <f aca="false" ca="false" dt2D="false" dtr="false" t="normal">B100+1</f>
        <v>79</v>
      </c>
      <c r="C101" s="106" t="s">
        <v>214</v>
      </c>
      <c r="D101" s="8" t="s">
        <v>275</v>
      </c>
      <c r="E101" s="205" t="n">
        <f aca="false" ca="false" dt2D="false" dtr="false" t="normal">SUM(F101:T101)</f>
        <v>2434464.95</v>
      </c>
      <c r="F101" s="205" t="n"/>
      <c r="G101" s="205" t="n"/>
      <c r="H101" s="205" t="n"/>
      <c r="I101" s="205" t="n"/>
      <c r="J101" s="205" t="n">
        <v>2434464.95</v>
      </c>
      <c r="K101" s="205" t="n"/>
      <c r="L101" s="205" t="n"/>
      <c r="M101" s="205" t="n"/>
      <c r="N101" s="205" t="n"/>
      <c r="O101" s="205" t="n"/>
      <c r="P101" s="205" t="n"/>
      <c r="Q101" s="205" t="n"/>
      <c r="R101" s="205" t="n"/>
      <c r="S101" s="205" t="n"/>
      <c r="T101" s="205" t="n"/>
      <c r="U101" s="256" t="n">
        <f aca="false" ca="false" dt2D="false" dtr="false" t="normal">COUNTIF(F101:Q101, "&gt;0")</f>
        <v>1</v>
      </c>
      <c r="V101" s="256" t="n">
        <f aca="false" ca="false" dt2D="false" dtr="false" t="normal">COUNTIF(R101:T101, "&gt;0")</f>
        <v>0</v>
      </c>
      <c r="W101" s="256" t="n">
        <f aca="false" ca="false" dt2D="false" dtr="false" t="normal">+U101+V101</f>
        <v>1</v>
      </c>
    </row>
    <row customHeight="true" ht="12.75" outlineLevel="0" r="102">
      <c r="A102" s="8" t="n">
        <f aca="false" ca="false" dt2D="false" dtr="false" t="normal">A101+1</f>
        <v>80</v>
      </c>
      <c r="B102" s="8" t="n">
        <f aca="false" ca="false" dt2D="false" dtr="false" t="normal">B101+1</f>
        <v>80</v>
      </c>
      <c r="C102" s="106" t="s">
        <v>214</v>
      </c>
      <c r="D102" s="8" t="s">
        <v>276</v>
      </c>
      <c r="E102" s="205" t="n">
        <f aca="false" ca="false" dt2D="false" dtr="false" t="normal">SUM(F102:T102)</f>
        <v>2464517.76</v>
      </c>
      <c r="F102" s="205" t="n"/>
      <c r="G102" s="205" t="n"/>
      <c r="H102" s="205" t="n"/>
      <c r="I102" s="205" t="n"/>
      <c r="J102" s="205" t="n">
        <v>2464517.76</v>
      </c>
      <c r="K102" s="205" t="n"/>
      <c r="L102" s="205" t="n"/>
      <c r="M102" s="205" t="n"/>
      <c r="N102" s="205" t="n"/>
      <c r="O102" s="205" t="n"/>
      <c r="P102" s="205" t="n"/>
      <c r="Q102" s="205" t="n"/>
      <c r="R102" s="205" t="n"/>
      <c r="S102" s="205" t="n"/>
      <c r="T102" s="205" t="n"/>
      <c r="U102" s="256" t="n">
        <f aca="false" ca="false" dt2D="false" dtr="false" t="normal">COUNTIF(F102:Q102, "&gt;0")</f>
        <v>1</v>
      </c>
      <c r="V102" s="256" t="n">
        <f aca="false" ca="false" dt2D="false" dtr="false" t="normal">COUNTIF(R102:T102, "&gt;0")</f>
        <v>0</v>
      </c>
      <c r="W102" s="256" t="n">
        <f aca="false" ca="false" dt2D="false" dtr="false" t="normal">+U102+V102</f>
        <v>1</v>
      </c>
    </row>
    <row customHeight="true" ht="12.75" outlineLevel="0" r="103">
      <c r="A103" s="8" t="s">
        <v>192</v>
      </c>
      <c r="B103" s="8" t="s">
        <v>192</v>
      </c>
      <c r="C103" s="106" t="s">
        <v>214</v>
      </c>
      <c r="D103" s="8" t="s">
        <v>277</v>
      </c>
      <c r="E103" s="205" t="n">
        <f aca="false" ca="false" dt2D="false" dtr="false" t="normal">SUM(F103:T103)</f>
        <v>451125.86</v>
      </c>
      <c r="F103" s="205" t="n"/>
      <c r="G103" s="205" t="n"/>
      <c r="H103" s="205" t="n"/>
      <c r="I103" s="205" t="n"/>
      <c r="J103" s="205" t="n"/>
      <c r="K103" s="205" t="n"/>
      <c r="L103" s="205" t="n"/>
      <c r="M103" s="205" t="n"/>
      <c r="N103" s="205" t="n"/>
      <c r="O103" s="205" t="n"/>
      <c r="P103" s="205" t="n"/>
      <c r="Q103" s="205" t="n"/>
      <c r="R103" s="205" t="n">
        <v>427125.86</v>
      </c>
      <c r="S103" s="205" t="n">
        <v>24000</v>
      </c>
      <c r="T103" s="205" t="n"/>
      <c r="U103" s="256" t="n"/>
      <c r="V103" s="256" t="n"/>
      <c r="W103" s="256" t="n"/>
    </row>
    <row customHeight="true" ht="12.75" outlineLevel="0" r="104">
      <c r="A104" s="8" t="n">
        <f aca="false" ca="false" dt2D="false" dtr="false" t="normal">A102+1</f>
        <v>81</v>
      </c>
      <c r="B104" s="8" t="n">
        <f aca="false" ca="false" dt2D="false" dtr="false" t="normal">B102+1</f>
        <v>81</v>
      </c>
      <c r="C104" s="106" t="s">
        <v>214</v>
      </c>
      <c r="D104" s="8" t="s">
        <v>278</v>
      </c>
      <c r="E104" s="205" t="n">
        <f aca="false" ca="false" dt2D="false" dtr="false" t="normal">SUM(F104:T104)</f>
        <v>1971841.39</v>
      </c>
      <c r="F104" s="205" t="n"/>
      <c r="G104" s="205" t="n">
        <v>1971841.39</v>
      </c>
      <c r="H104" s="205" t="n"/>
      <c r="I104" s="205" t="n"/>
      <c r="J104" s="205" t="n"/>
      <c r="K104" s="205" t="n"/>
      <c r="L104" s="205" t="n"/>
      <c r="M104" s="205" t="n"/>
      <c r="N104" s="205" t="n"/>
      <c r="O104" s="205" t="n"/>
      <c r="P104" s="205" t="n"/>
      <c r="Q104" s="205" t="n"/>
      <c r="R104" s="205" t="n"/>
      <c r="S104" s="205" t="n"/>
      <c r="T104" s="205" t="n"/>
      <c r="U104" s="256" t="n">
        <f aca="false" ca="false" dt2D="false" dtr="false" t="normal">COUNTIF(F104:Q104, "&gt;0")</f>
        <v>1</v>
      </c>
      <c r="V104" s="256" t="n">
        <f aca="false" ca="false" dt2D="false" dtr="false" t="normal">COUNTIF(R104:T104, "&gt;0")</f>
        <v>0</v>
      </c>
      <c r="W104" s="256" t="n">
        <f aca="false" ca="false" dt2D="false" dtr="false" t="normal">+U104+V104</f>
        <v>1</v>
      </c>
    </row>
    <row customHeight="true" ht="12.75" outlineLevel="0" r="105">
      <c r="A105" s="8" t="n">
        <f aca="false" ca="false" dt2D="false" dtr="false" t="normal">A104+1</f>
        <v>82</v>
      </c>
      <c r="B105" s="8" t="n">
        <f aca="false" ca="false" dt2D="false" dtr="false" t="normal">B104+1</f>
        <v>82</v>
      </c>
      <c r="C105" s="106" t="s">
        <v>68</v>
      </c>
      <c r="D105" s="8" t="s">
        <v>279</v>
      </c>
      <c r="E105" s="205" t="n">
        <f aca="false" ca="false" dt2D="false" dtr="false" t="normal">SUM(F105:T105)</f>
        <v>2140620.38</v>
      </c>
      <c r="F105" s="205" t="n">
        <v>0</v>
      </c>
      <c r="G105" s="205" t="n">
        <v>0</v>
      </c>
      <c r="H105" s="205" t="n">
        <v>0</v>
      </c>
      <c r="I105" s="205" t="n">
        <v>0</v>
      </c>
      <c r="J105" s="205" t="n">
        <v>2140620.38</v>
      </c>
      <c r="K105" s="205" t="n"/>
      <c r="L105" s="205" t="n"/>
      <c r="M105" s="205" t="n">
        <v>0</v>
      </c>
      <c r="N105" s="205" t="n">
        <v>0</v>
      </c>
      <c r="O105" s="205" t="n">
        <v>0</v>
      </c>
      <c r="P105" s="205" t="n">
        <v>0</v>
      </c>
      <c r="Q105" s="205" t="n">
        <v>0</v>
      </c>
      <c r="R105" s="205" t="n"/>
      <c r="S105" s="205" t="n"/>
      <c r="T105" s="205" t="n"/>
      <c r="U105" s="256" t="n">
        <f aca="false" ca="false" dt2D="false" dtr="false" t="normal">COUNTIF(F105:Q105, "&gt;0")</f>
        <v>1</v>
      </c>
      <c r="V105" s="256" t="n">
        <f aca="false" ca="false" dt2D="false" dtr="false" t="normal">COUNTIF(R105:T105, "&gt;0")</f>
        <v>0</v>
      </c>
      <c r="W105" s="256" t="n">
        <f aca="false" ca="false" dt2D="false" dtr="false" t="normal">+U105+V105</f>
        <v>1</v>
      </c>
    </row>
    <row customHeight="true" ht="12.75" outlineLevel="0" r="106">
      <c r="A106" s="8" t="s">
        <v>192</v>
      </c>
      <c r="B106" s="8" t="s">
        <v>192</v>
      </c>
      <c r="C106" s="106" t="s">
        <v>68</v>
      </c>
      <c r="D106" s="8" t="s">
        <v>281</v>
      </c>
      <c r="E106" s="205" t="n">
        <f aca="false" ca="false" dt2D="false" dtr="false" t="normal">SUM(F106:T106)</f>
        <v>500400.16</v>
      </c>
      <c r="F106" s="205" t="n"/>
      <c r="G106" s="205" t="n"/>
      <c r="H106" s="205" t="n"/>
      <c r="I106" s="205" t="n"/>
      <c r="J106" s="205" t="n"/>
      <c r="K106" s="205" t="n"/>
      <c r="L106" s="205" t="n"/>
      <c r="M106" s="205" t="n"/>
      <c r="N106" s="205" t="n"/>
      <c r="O106" s="205" t="n"/>
      <c r="P106" s="205" t="n"/>
      <c r="Q106" s="205" t="n"/>
      <c r="R106" s="205" t="n">
        <v>476400.16</v>
      </c>
      <c r="S106" s="205" t="n">
        <v>24000</v>
      </c>
      <c r="T106" s="205" t="n"/>
      <c r="U106" s="256" t="n"/>
      <c r="V106" s="256" t="n"/>
      <c r="W106" s="256" t="n"/>
    </row>
    <row customHeight="true" ht="12.75" outlineLevel="0" r="107">
      <c r="A107" s="8" t="n">
        <f aca="false" ca="false" dt2D="false" dtr="false" t="normal">A105+1</f>
        <v>83</v>
      </c>
      <c r="B107" s="8" t="n">
        <f aca="false" ca="false" dt2D="false" dtr="false" t="normal">B105+1</f>
        <v>83</v>
      </c>
      <c r="C107" s="106" t="s">
        <v>68</v>
      </c>
      <c r="D107" s="8" t="s">
        <v>284</v>
      </c>
      <c r="E107" s="205" t="n">
        <f aca="false" ca="false" dt2D="false" dtr="false" t="normal">SUM(F107:T107)</f>
        <v>1381506.31</v>
      </c>
      <c r="F107" s="205" t="n"/>
      <c r="G107" s="205" t="n"/>
      <c r="H107" s="205" t="n"/>
      <c r="I107" s="205" t="n"/>
      <c r="J107" s="205" t="n">
        <v>1381506.31</v>
      </c>
      <c r="K107" s="205" t="n"/>
      <c r="L107" s="205" t="n"/>
      <c r="M107" s="205" t="n"/>
      <c r="N107" s="205" t="n"/>
      <c r="O107" s="205" t="n"/>
      <c r="P107" s="205" t="n"/>
      <c r="Q107" s="205" t="n"/>
      <c r="R107" s="205" t="n"/>
      <c r="S107" s="205" t="n"/>
      <c r="T107" s="205" t="n"/>
      <c r="U107" s="256" t="n">
        <f aca="false" ca="false" dt2D="false" dtr="false" t="normal">COUNTIF(F107:Q107, "&gt;0")</f>
        <v>1</v>
      </c>
      <c r="V107" s="256" t="n">
        <f aca="false" ca="false" dt2D="false" dtr="false" t="normal">COUNTIF(R107:T107, "&gt;0")</f>
        <v>0</v>
      </c>
      <c r="W107" s="256" t="n">
        <f aca="false" ca="false" dt2D="false" dtr="false" t="normal">+U107+V107</f>
        <v>1</v>
      </c>
    </row>
    <row customHeight="true" ht="12.75" outlineLevel="0" r="108">
      <c r="A108" s="8" t="s">
        <v>192</v>
      </c>
      <c r="B108" s="8" t="s">
        <v>192</v>
      </c>
      <c r="C108" s="106" t="s">
        <v>68</v>
      </c>
      <c r="D108" s="8" t="s">
        <v>286</v>
      </c>
      <c r="E108" s="205" t="n">
        <f aca="false" ca="false" dt2D="false" dtr="false" t="normal">SUM(F108:T108)</f>
        <v>331162.71</v>
      </c>
      <c r="F108" s="205" t="n"/>
      <c r="G108" s="205" t="n"/>
      <c r="H108" s="205" t="n"/>
      <c r="I108" s="205" t="n"/>
      <c r="J108" s="205" t="n"/>
      <c r="K108" s="205" t="n"/>
      <c r="L108" s="205" t="n"/>
      <c r="M108" s="205" t="n"/>
      <c r="N108" s="205" t="n"/>
      <c r="O108" s="205" t="n"/>
      <c r="P108" s="205" t="n"/>
      <c r="Q108" s="205" t="n"/>
      <c r="R108" s="205" t="n">
        <v>307162.71</v>
      </c>
      <c r="S108" s="205" t="n">
        <v>24000</v>
      </c>
      <c r="T108" s="205" t="n"/>
      <c r="U108" s="256" t="n"/>
      <c r="V108" s="256" t="n"/>
      <c r="W108" s="256" t="n"/>
    </row>
    <row customHeight="true" ht="12.75" outlineLevel="0" r="109">
      <c r="A109" s="8" t="s">
        <v>192</v>
      </c>
      <c r="B109" s="8" t="s">
        <v>192</v>
      </c>
      <c r="C109" s="106" t="s">
        <v>68</v>
      </c>
      <c r="D109" s="8" t="s">
        <v>287</v>
      </c>
      <c r="E109" s="205" t="n">
        <f aca="false" ca="false" dt2D="false" dtr="false" t="normal">SUM(F109:T109)</f>
        <v>444362.68</v>
      </c>
      <c r="F109" s="205" t="n"/>
      <c r="G109" s="205" t="n"/>
      <c r="H109" s="205" t="n"/>
      <c r="I109" s="205" t="n"/>
      <c r="J109" s="205" t="n"/>
      <c r="K109" s="205" t="n"/>
      <c r="L109" s="205" t="n"/>
      <c r="M109" s="205" t="n"/>
      <c r="N109" s="205" t="n"/>
      <c r="O109" s="205" t="n"/>
      <c r="P109" s="205" t="n"/>
      <c r="Q109" s="205" t="n"/>
      <c r="R109" s="205" t="n">
        <v>420362.68</v>
      </c>
      <c r="S109" s="205" t="n">
        <v>24000</v>
      </c>
      <c r="T109" s="205" t="n"/>
      <c r="U109" s="256" t="n"/>
      <c r="V109" s="256" t="n"/>
      <c r="W109" s="256" t="n"/>
    </row>
    <row customHeight="true" ht="12.75" outlineLevel="0" r="110">
      <c r="A110" s="8" t="n">
        <f aca="false" ca="false" dt2D="false" dtr="false" t="normal">A107+1</f>
        <v>84</v>
      </c>
      <c r="B110" s="8" t="n">
        <f aca="false" ca="false" dt2D="false" dtr="false" t="normal">B107+1</f>
        <v>84</v>
      </c>
      <c r="C110" s="106" t="s">
        <v>68</v>
      </c>
      <c r="D110" s="8" t="s">
        <v>289</v>
      </c>
      <c r="E110" s="205" t="n">
        <f aca="false" ca="false" dt2D="false" dtr="false" t="normal">SUM(F110:T110)</f>
        <v>2256479.16</v>
      </c>
      <c r="F110" s="205" t="n">
        <v>0</v>
      </c>
      <c r="G110" s="205" t="n"/>
      <c r="H110" s="205" t="n"/>
      <c r="I110" s="205" t="n"/>
      <c r="J110" s="205" t="n">
        <v>2256479.16</v>
      </c>
      <c r="K110" s="205" t="n"/>
      <c r="L110" s="205" t="n"/>
      <c r="M110" s="205" t="n">
        <v>0</v>
      </c>
      <c r="N110" s="205" t="n">
        <v>0</v>
      </c>
      <c r="O110" s="205" t="n">
        <v>0</v>
      </c>
      <c r="P110" s="205" t="n">
        <v>0</v>
      </c>
      <c r="Q110" s="205" t="n"/>
      <c r="R110" s="205" t="n"/>
      <c r="S110" s="205" t="n"/>
      <c r="T110" s="205" t="n"/>
      <c r="U110" s="256" t="n">
        <f aca="false" ca="false" dt2D="false" dtr="false" t="normal">COUNTIF(F110:Q110, "&gt;0")</f>
        <v>1</v>
      </c>
      <c r="V110" s="256" t="n">
        <f aca="false" ca="false" dt2D="false" dtr="false" t="normal">COUNTIF(R110:T110, "&gt;0")</f>
        <v>0</v>
      </c>
      <c r="W110" s="256" t="n">
        <f aca="false" ca="false" dt2D="false" dtr="false" t="normal">+U110+V110</f>
        <v>1</v>
      </c>
    </row>
    <row customHeight="true" ht="12.75" outlineLevel="0" r="111">
      <c r="A111" s="8" t="n">
        <f aca="false" ca="false" dt2D="false" dtr="false" t="normal">A110+1</f>
        <v>85</v>
      </c>
      <c r="B111" s="8" t="n">
        <f aca="false" ca="false" dt2D="false" dtr="false" t="normal">B110+1</f>
        <v>85</v>
      </c>
      <c r="C111" s="106" t="s">
        <v>214</v>
      </c>
      <c r="D111" s="8" t="s">
        <v>292</v>
      </c>
      <c r="E111" s="205" t="n">
        <f aca="false" ca="false" dt2D="false" dtr="false" t="normal">SUM(F111:T111)</f>
        <v>1840608.46</v>
      </c>
      <c r="F111" s="205" t="n"/>
      <c r="G111" s="205" t="n"/>
      <c r="H111" s="205" t="n"/>
      <c r="I111" s="205" t="n"/>
      <c r="J111" s="205" t="n">
        <v>1840608.46</v>
      </c>
      <c r="K111" s="205" t="n"/>
      <c r="L111" s="205" t="n"/>
      <c r="M111" s="205" t="n"/>
      <c r="N111" s="205" t="n"/>
      <c r="O111" s="205" t="n"/>
      <c r="P111" s="205" t="n"/>
      <c r="Q111" s="205" t="n"/>
      <c r="R111" s="205" t="n"/>
      <c r="S111" s="205" t="n"/>
      <c r="T111" s="205" t="n"/>
      <c r="U111" s="256" t="n">
        <f aca="false" ca="false" dt2D="false" dtr="false" t="normal">COUNTIF(F111:Q111, "&gt;0")</f>
        <v>1</v>
      </c>
      <c r="V111" s="256" t="n">
        <f aca="false" ca="false" dt2D="false" dtr="false" t="normal">COUNTIF(R111:T111, "&gt;0")</f>
        <v>0</v>
      </c>
      <c r="W111" s="256" t="n">
        <f aca="false" ca="false" dt2D="false" dtr="false" t="normal">+U111+V111</f>
        <v>1</v>
      </c>
    </row>
    <row customHeight="true" ht="12.75" outlineLevel="0" r="112">
      <c r="A112" s="8" t="s">
        <v>192</v>
      </c>
      <c r="B112" s="8" t="s">
        <v>192</v>
      </c>
      <c r="C112" s="106" t="s">
        <v>214</v>
      </c>
      <c r="D112" s="8" t="s">
        <v>294</v>
      </c>
      <c r="E112" s="205" t="n">
        <f aca="false" ca="false" dt2D="false" dtr="false" t="normal">SUM(F112:T112)</f>
        <v>589228.28</v>
      </c>
      <c r="F112" s="205" t="n"/>
      <c r="G112" s="205" t="n"/>
      <c r="H112" s="205" t="n"/>
      <c r="I112" s="205" t="n"/>
      <c r="J112" s="205" t="n"/>
      <c r="K112" s="205" t="n"/>
      <c r="L112" s="205" t="n"/>
      <c r="M112" s="205" t="n"/>
      <c r="N112" s="205" t="n"/>
      <c r="O112" s="205" t="n"/>
      <c r="P112" s="205" t="n"/>
      <c r="Q112" s="205" t="n"/>
      <c r="R112" s="205" t="n">
        <v>565228.28</v>
      </c>
      <c r="S112" s="205" t="n">
        <v>24000</v>
      </c>
      <c r="T112" s="205" t="n"/>
      <c r="U112" s="256" t="n"/>
      <c r="V112" s="256" t="n"/>
      <c r="W112" s="256" t="n"/>
    </row>
    <row customHeight="true" ht="12.75" outlineLevel="0" r="113">
      <c r="A113" s="8" t="s">
        <v>192</v>
      </c>
      <c r="B113" s="8" t="s">
        <v>192</v>
      </c>
      <c r="C113" s="106" t="s">
        <v>214</v>
      </c>
      <c r="D113" s="8" t="s">
        <v>296</v>
      </c>
      <c r="E113" s="205" t="n">
        <f aca="false" ca="false" dt2D="false" dtr="false" t="normal">SUM(F113:T113)</f>
        <v>491115.58</v>
      </c>
      <c r="F113" s="205" t="n"/>
      <c r="G113" s="205" t="n"/>
      <c r="H113" s="205" t="n"/>
      <c r="I113" s="205" t="n"/>
      <c r="J113" s="205" t="n"/>
      <c r="K113" s="205" t="n"/>
      <c r="L113" s="205" t="n"/>
      <c r="M113" s="205" t="n"/>
      <c r="N113" s="205" t="n"/>
      <c r="O113" s="205" t="n"/>
      <c r="P113" s="205" t="n"/>
      <c r="Q113" s="205" t="n"/>
      <c r="R113" s="205" t="n">
        <v>467115.58</v>
      </c>
      <c r="S113" s="205" t="n">
        <v>24000</v>
      </c>
      <c r="T113" s="205" t="n"/>
      <c r="U113" s="256" t="n"/>
      <c r="V113" s="256" t="n"/>
      <c r="W113" s="256" t="n"/>
    </row>
    <row customHeight="true" ht="12.75" outlineLevel="0" r="114">
      <c r="A114" s="8" t="s">
        <v>192</v>
      </c>
      <c r="B114" s="8" t="s">
        <v>192</v>
      </c>
      <c r="C114" s="106" t="s">
        <v>214</v>
      </c>
      <c r="D114" s="8" t="s">
        <v>298</v>
      </c>
      <c r="E114" s="205" t="n">
        <f aca="false" ca="false" dt2D="false" dtr="false" t="normal">SUM(F114:T114)</f>
        <v>477613.07</v>
      </c>
      <c r="F114" s="205" t="n"/>
      <c r="G114" s="205" t="n"/>
      <c r="H114" s="205" t="n"/>
      <c r="I114" s="205" t="n"/>
      <c r="J114" s="205" t="n"/>
      <c r="K114" s="205" t="n"/>
      <c r="L114" s="205" t="n"/>
      <c r="M114" s="205" t="n"/>
      <c r="N114" s="205" t="n"/>
      <c r="O114" s="205" t="n"/>
      <c r="P114" s="205" t="n"/>
      <c r="Q114" s="205" t="n"/>
      <c r="R114" s="205" t="n">
        <v>453613.07</v>
      </c>
      <c r="S114" s="205" t="n">
        <v>24000</v>
      </c>
      <c r="T114" s="205" t="n"/>
      <c r="U114" s="256" t="n"/>
      <c r="V114" s="256" t="n"/>
      <c r="W114" s="256" t="n"/>
    </row>
    <row customHeight="true" ht="12.75" outlineLevel="0" r="115">
      <c r="A115" s="8" t="n">
        <f aca="false" ca="false" dt2D="false" dtr="false" t="normal">A111+1</f>
        <v>86</v>
      </c>
      <c r="B115" s="8" t="n">
        <f aca="false" ca="false" dt2D="false" dtr="false" t="normal">B111+1</f>
        <v>86</v>
      </c>
      <c r="C115" s="106" t="s">
        <v>214</v>
      </c>
      <c r="D115" s="8" t="s">
        <v>299</v>
      </c>
      <c r="E115" s="205" t="n">
        <f aca="false" ca="false" dt2D="false" dtr="false" t="normal">SUM(F115:T115)</f>
        <v>2710194</v>
      </c>
      <c r="F115" s="205" t="n"/>
      <c r="G115" s="205" t="n"/>
      <c r="H115" s="205" t="n"/>
      <c r="I115" s="205" t="n"/>
      <c r="J115" s="205" t="n">
        <v>2710194</v>
      </c>
      <c r="K115" s="205" t="n"/>
      <c r="L115" s="205" t="n"/>
      <c r="M115" s="205" t="n"/>
      <c r="N115" s="205" t="n"/>
      <c r="O115" s="205" t="n"/>
      <c r="P115" s="205" t="n"/>
      <c r="Q115" s="205" t="n"/>
      <c r="R115" s="205" t="n"/>
      <c r="S115" s="205" t="n"/>
      <c r="T115" s="205" t="n"/>
      <c r="U115" s="256" t="n">
        <f aca="false" ca="false" dt2D="false" dtr="false" t="normal">COUNTIF(F115:Q115, "&gt;0")</f>
        <v>1</v>
      </c>
      <c r="V115" s="256" t="n">
        <f aca="false" ca="false" dt2D="false" dtr="false" t="normal">COUNTIF(R115:T115, "&gt;0")</f>
        <v>0</v>
      </c>
      <c r="W115" s="256" t="n">
        <f aca="false" ca="false" dt2D="false" dtr="false" t="normal">+U115+V115</f>
        <v>1</v>
      </c>
    </row>
    <row customHeight="true" ht="12.75" outlineLevel="0" r="116">
      <c r="A116" s="8" t="n">
        <f aca="false" ca="false" dt2D="false" dtr="false" t="normal">A115+1</f>
        <v>87</v>
      </c>
      <c r="B116" s="8" t="n">
        <f aca="false" ca="false" dt2D="false" dtr="false" t="normal">B115+1</f>
        <v>87</v>
      </c>
      <c r="C116" s="106" t="s">
        <v>214</v>
      </c>
      <c r="D116" s="8" t="s">
        <v>302</v>
      </c>
      <c r="E116" s="205" t="n">
        <f aca="false" ca="false" dt2D="false" dtr="false" t="normal">SUM(F116:T116)</f>
        <v>6664339.99</v>
      </c>
      <c r="F116" s="205" t="n"/>
      <c r="G116" s="205" t="n"/>
      <c r="H116" s="205" t="n"/>
      <c r="I116" s="205" t="n"/>
      <c r="J116" s="205" t="n"/>
      <c r="K116" s="205" t="n"/>
      <c r="L116" s="205" t="n"/>
      <c r="M116" s="205" t="n"/>
      <c r="N116" s="205" t="n"/>
      <c r="O116" s="205" t="n"/>
      <c r="P116" s="205" t="n"/>
      <c r="Q116" s="205" t="n">
        <v>6664339.99</v>
      </c>
      <c r="R116" s="205" t="n"/>
      <c r="S116" s="205" t="n"/>
      <c r="T116" s="205" t="n"/>
      <c r="U116" s="256" t="n">
        <f aca="false" ca="false" dt2D="false" dtr="false" t="normal">COUNTIF(F116:Q116, "&gt;0")</f>
        <v>1</v>
      </c>
      <c r="V116" s="256" t="n">
        <f aca="false" ca="false" dt2D="false" dtr="false" t="normal">COUNTIF(R116:T116, "&gt;0")</f>
        <v>0</v>
      </c>
      <c r="W116" s="256" t="n">
        <f aca="false" ca="false" dt2D="false" dtr="false" t="normal">+U116+V116</f>
        <v>1</v>
      </c>
    </row>
    <row customHeight="true" ht="12.75" outlineLevel="0" r="117">
      <c r="A117" s="8" t="n">
        <f aca="false" ca="false" dt2D="false" dtr="false" t="normal">A116+1</f>
        <v>88</v>
      </c>
      <c r="B117" s="8" t="n">
        <f aca="false" ca="false" dt2D="false" dtr="false" t="normal">B116+1</f>
        <v>88</v>
      </c>
      <c r="C117" s="106" t="s">
        <v>214</v>
      </c>
      <c r="D117" s="8" t="s">
        <v>304</v>
      </c>
      <c r="E117" s="205" t="n">
        <f aca="false" ca="false" dt2D="false" dtr="false" t="normal">SUM(F117:T117)</f>
        <v>1314485.3</v>
      </c>
      <c r="F117" s="205" t="n"/>
      <c r="G117" s="205" t="n"/>
      <c r="H117" s="205" t="n"/>
      <c r="I117" s="205" t="n"/>
      <c r="J117" s="205" t="n">
        <v>1314485.3</v>
      </c>
      <c r="K117" s="205" t="n"/>
      <c r="L117" s="205" t="n"/>
      <c r="M117" s="205" t="n"/>
      <c r="N117" s="205" t="n"/>
      <c r="O117" s="205" t="n"/>
      <c r="P117" s="205" t="n"/>
      <c r="Q117" s="205" t="n"/>
      <c r="R117" s="205" t="n"/>
      <c r="S117" s="205" t="n"/>
      <c r="T117" s="205" t="n"/>
      <c r="U117" s="256" t="n">
        <f aca="false" ca="false" dt2D="false" dtr="false" t="normal">COUNTIF(F117:Q117, "&gt;0")</f>
        <v>1</v>
      </c>
      <c r="V117" s="256" t="n">
        <f aca="false" ca="false" dt2D="false" dtr="false" t="normal">COUNTIF(R117:T117, "&gt;0")</f>
        <v>0</v>
      </c>
      <c r="W117" s="256" t="n">
        <f aca="false" ca="false" dt2D="false" dtr="false" t="normal">+U117+V117</f>
        <v>1</v>
      </c>
    </row>
    <row customHeight="true" ht="12.75" outlineLevel="0" r="118">
      <c r="A118" s="8" t="s">
        <v>192</v>
      </c>
      <c r="B118" s="8" t="s">
        <v>192</v>
      </c>
      <c r="C118" s="106" t="s">
        <v>68</v>
      </c>
      <c r="D118" s="8" t="s">
        <v>305</v>
      </c>
      <c r="E118" s="205" t="n">
        <f aca="false" ca="false" dt2D="false" dtr="false" t="normal">SUM(F118:T118)</f>
        <v>496122.79</v>
      </c>
      <c r="F118" s="205" t="n"/>
      <c r="G118" s="205" t="n"/>
      <c r="H118" s="205" t="n"/>
      <c r="I118" s="205" t="n"/>
      <c r="J118" s="205" t="n"/>
      <c r="K118" s="205" t="n"/>
      <c r="L118" s="205" t="n"/>
      <c r="M118" s="205" t="n"/>
      <c r="N118" s="205" t="n"/>
      <c r="O118" s="205" t="n"/>
      <c r="P118" s="205" t="n"/>
      <c r="Q118" s="205" t="n"/>
      <c r="R118" s="205" t="n">
        <v>472122.79</v>
      </c>
      <c r="S118" s="205" t="n">
        <v>24000</v>
      </c>
      <c r="T118" s="205" t="n"/>
      <c r="U118" s="256" t="n"/>
      <c r="V118" s="256" t="n"/>
      <c r="W118" s="256" t="n"/>
    </row>
    <row customHeight="true" ht="12.75" outlineLevel="0" r="119">
      <c r="A119" s="8" t="s">
        <v>192</v>
      </c>
      <c r="B119" s="8" t="s">
        <v>192</v>
      </c>
      <c r="C119" s="106" t="s">
        <v>68</v>
      </c>
      <c r="D119" s="8" t="s">
        <v>307</v>
      </c>
      <c r="E119" s="205" t="n">
        <f aca="false" ca="false" dt2D="false" dtr="false" t="normal">SUM(F119:T119)</f>
        <v>407417.94</v>
      </c>
      <c r="F119" s="205" t="n"/>
      <c r="G119" s="205" t="n"/>
      <c r="H119" s="205" t="n"/>
      <c r="I119" s="205" t="n"/>
      <c r="J119" s="205" t="n"/>
      <c r="K119" s="205" t="n"/>
      <c r="L119" s="205" t="n"/>
      <c r="M119" s="205" t="n"/>
      <c r="N119" s="205" t="n"/>
      <c r="O119" s="205" t="n"/>
      <c r="P119" s="205" t="n"/>
      <c r="Q119" s="205" t="n"/>
      <c r="R119" s="205" t="n">
        <v>383417.94</v>
      </c>
      <c r="S119" s="205" t="n">
        <v>24000</v>
      </c>
      <c r="T119" s="205" t="n"/>
      <c r="U119" s="256" t="n"/>
      <c r="V119" s="256" t="n"/>
      <c r="W119" s="256" t="n"/>
    </row>
    <row customHeight="true" ht="12.75" outlineLevel="0" r="120">
      <c r="A120" s="8" t="n">
        <f aca="false" ca="false" dt2D="false" dtr="false" t="normal">A117+1</f>
        <v>89</v>
      </c>
      <c r="B120" s="8" t="n">
        <f aca="false" ca="false" dt2D="false" dtr="false" t="normal">B117+1</f>
        <v>89</v>
      </c>
      <c r="C120" s="106" t="s">
        <v>68</v>
      </c>
      <c r="D120" s="8" t="s">
        <v>308</v>
      </c>
      <c r="E120" s="205" t="n">
        <f aca="false" ca="false" dt2D="false" dtr="false" t="normal">SUM(F120:T120)</f>
        <v>1000760.15</v>
      </c>
      <c r="F120" s="205" t="n"/>
      <c r="G120" s="205" t="n"/>
      <c r="H120" s="205" t="n"/>
      <c r="I120" s="205" t="n"/>
      <c r="J120" s="205" t="n">
        <v>1000760.15</v>
      </c>
      <c r="K120" s="205" t="n"/>
      <c r="L120" s="205" t="n"/>
      <c r="M120" s="205" t="n"/>
      <c r="N120" s="205" t="n"/>
      <c r="O120" s="205" t="n"/>
      <c r="P120" s="205" t="n"/>
      <c r="Q120" s="205" t="n"/>
      <c r="R120" s="205" t="n"/>
      <c r="S120" s="205" t="n"/>
      <c r="T120" s="205" t="n"/>
      <c r="U120" s="256" t="n">
        <f aca="false" ca="false" dt2D="false" dtr="false" t="normal">COUNTIF(F120:Q120, "&gt;0")</f>
        <v>1</v>
      </c>
      <c r="V120" s="256" t="n">
        <f aca="false" ca="false" dt2D="false" dtr="false" t="normal">COUNTIF(R120:T120, "&gt;0")</f>
        <v>0</v>
      </c>
      <c r="W120" s="256" t="n">
        <f aca="false" ca="false" dt2D="false" dtr="false" t="normal">+U120+V120</f>
        <v>1</v>
      </c>
    </row>
    <row customHeight="true" ht="12.75" outlineLevel="0" r="121">
      <c r="A121" s="8" t="n">
        <f aca="false" ca="false" dt2D="false" dtr="false" t="normal">A120+1</f>
        <v>90</v>
      </c>
      <c r="B121" s="8" t="s">
        <v>192</v>
      </c>
      <c r="C121" s="106" t="s">
        <v>214</v>
      </c>
      <c r="D121" s="8" t="s">
        <v>310</v>
      </c>
      <c r="E121" s="205" t="n">
        <f aca="false" ca="false" dt2D="false" dtr="false" t="normal">SUM(F121:T121)</f>
        <v>16122134.14</v>
      </c>
      <c r="F121" s="205" t="n">
        <v>16122134.14</v>
      </c>
      <c r="G121" s="205" t="n"/>
      <c r="H121" s="205" t="n"/>
      <c r="I121" s="205" t="n"/>
      <c r="J121" s="205" t="n"/>
      <c r="K121" s="205" t="n"/>
      <c r="L121" s="205" t="n"/>
      <c r="M121" s="205" t="n"/>
      <c r="N121" s="205" t="n"/>
      <c r="O121" s="205" t="n"/>
      <c r="P121" s="205" t="n"/>
      <c r="Q121" s="205" t="n"/>
      <c r="R121" s="205" t="n"/>
      <c r="S121" s="205" t="n"/>
      <c r="T121" s="205" t="n"/>
      <c r="U121" s="256" t="n">
        <f aca="false" ca="false" dt2D="false" dtr="false" t="normal">COUNTIF(F121:Q121, "&gt;0")</f>
        <v>1</v>
      </c>
      <c r="V121" s="256" t="n">
        <f aca="false" ca="false" dt2D="false" dtr="false" t="normal">COUNTIF(R121:T121, "&gt;0")</f>
        <v>0</v>
      </c>
      <c r="W121" s="256" t="n">
        <f aca="false" ca="false" dt2D="false" dtr="false" t="normal">+U121+V121</f>
        <v>1</v>
      </c>
    </row>
    <row customHeight="true" ht="12.75" outlineLevel="0" r="122">
      <c r="A122" s="8" t="s">
        <v>192</v>
      </c>
      <c r="B122" s="8" t="s">
        <v>192</v>
      </c>
      <c r="C122" s="106" t="s">
        <v>214</v>
      </c>
      <c r="D122" s="8" t="s">
        <v>311</v>
      </c>
      <c r="E122" s="205" t="n">
        <f aca="false" ca="false" dt2D="false" dtr="false" t="normal">SUM(F122:T122)</f>
        <v>530220.46</v>
      </c>
      <c r="F122" s="205" t="n"/>
      <c r="G122" s="205" t="n"/>
      <c r="H122" s="205" t="n"/>
      <c r="I122" s="205" t="n"/>
      <c r="J122" s="205" t="n"/>
      <c r="K122" s="205" t="n"/>
      <c r="L122" s="205" t="n"/>
      <c r="M122" s="205" t="n"/>
      <c r="N122" s="205" t="n"/>
      <c r="O122" s="205" t="n"/>
      <c r="P122" s="205" t="n"/>
      <c r="Q122" s="205" t="n"/>
      <c r="R122" s="205" t="n">
        <v>506220.46</v>
      </c>
      <c r="S122" s="205" t="n">
        <v>24000</v>
      </c>
      <c r="T122" s="205" t="n"/>
      <c r="U122" s="256" t="n"/>
      <c r="V122" s="256" t="n"/>
      <c r="W122" s="256" t="n"/>
    </row>
    <row customHeight="true" ht="12.75" outlineLevel="0" r="123">
      <c r="A123" s="8" t="n">
        <f aca="false" ca="false" dt2D="false" dtr="false" t="normal">A121+1</f>
        <v>91</v>
      </c>
      <c r="B123" s="8" t="n">
        <f aca="false" ca="false" dt2D="false" dtr="false" t="normal">B120+1</f>
        <v>90</v>
      </c>
      <c r="C123" s="106" t="s">
        <v>313</v>
      </c>
      <c r="D123" s="8" t="s">
        <v>314</v>
      </c>
      <c r="E123" s="205" t="n">
        <f aca="false" ca="true" dt2D="false" dtr="false" t="normal">SUBTOTAL(9, F123:T123)</f>
        <v>3292146.4</v>
      </c>
      <c r="F123" s="205" t="n"/>
      <c r="G123" s="205" t="n"/>
      <c r="H123" s="205" t="n">
        <v>3292146.4</v>
      </c>
      <c r="I123" s="205" t="n"/>
      <c r="J123" s="205" t="n"/>
      <c r="K123" s="205" t="n"/>
      <c r="L123" s="205" t="n">
        <v>0</v>
      </c>
      <c r="M123" s="205" t="n"/>
      <c r="N123" s="205" t="n"/>
      <c r="O123" s="205" t="n"/>
      <c r="P123" s="205" t="n"/>
      <c r="Q123" s="205" t="n"/>
      <c r="R123" s="205" t="n"/>
      <c r="S123" s="205" t="n"/>
      <c r="T123" s="205" t="n"/>
      <c r="U123" s="256" t="n">
        <f aca="false" ca="false" dt2D="false" dtr="false" t="normal">COUNTIF(F123:Q123, "&gt;0")</f>
        <v>1</v>
      </c>
      <c r="V123" s="256" t="n">
        <f aca="false" ca="false" dt2D="false" dtr="false" t="normal">COUNTIF(R123:T123, "&gt;0")</f>
        <v>0</v>
      </c>
      <c r="W123" s="256" t="n">
        <f aca="false" ca="false" dt2D="false" dtr="false" t="normal">+U123+V123</f>
        <v>1</v>
      </c>
      <c r="AA123" s="0" t="s">
        <v>1082</v>
      </c>
      <c r="AC123" s="0" t="s">
        <v>1083</v>
      </c>
    </row>
    <row customHeight="true" ht="12.75" outlineLevel="0" r="124">
      <c r="A124" s="8" t="n">
        <f aca="false" ca="false" dt2D="false" dtr="false" t="normal">A123+1</f>
        <v>92</v>
      </c>
      <c r="B124" s="8" t="n">
        <f aca="false" ca="false" dt2D="false" dtr="false" t="normal">B123+1</f>
        <v>91</v>
      </c>
      <c r="C124" s="106" t="s">
        <v>316</v>
      </c>
      <c r="D124" s="8" t="s">
        <v>317</v>
      </c>
      <c r="E124" s="205" t="n">
        <f aca="false" ca="false" dt2D="false" dtr="false" t="normal">SUM(F124:T124)</f>
        <v>14023162.629999999</v>
      </c>
      <c r="F124" s="205" t="n"/>
      <c r="G124" s="205" t="n"/>
      <c r="H124" s="205" t="n"/>
      <c r="I124" s="205" t="n"/>
      <c r="J124" s="205" t="n"/>
      <c r="K124" s="205" t="n"/>
      <c r="L124" s="205" t="n"/>
      <c r="M124" s="205" t="n"/>
      <c r="N124" s="205" t="n">
        <v>5104757.7</v>
      </c>
      <c r="O124" s="205" t="n"/>
      <c r="P124" s="205" t="n">
        <v>8918404.93</v>
      </c>
      <c r="Q124" s="205" t="n"/>
      <c r="R124" s="205" t="n"/>
      <c r="S124" s="205" t="n"/>
      <c r="T124" s="205" t="n"/>
      <c r="U124" s="256" t="n">
        <f aca="false" ca="false" dt2D="false" dtr="false" t="normal">COUNTIF(F124:Q124, "&gt;0")</f>
        <v>2</v>
      </c>
      <c r="V124" s="256" t="n">
        <f aca="false" ca="false" dt2D="false" dtr="false" t="normal">COUNTIF(R124:T124, "&gt;0")</f>
        <v>0</v>
      </c>
      <c r="W124" s="256" t="n">
        <f aca="false" ca="false" dt2D="false" dtr="false" t="normal">+U124+V124</f>
        <v>2</v>
      </c>
      <c r="AC124" s="265" t="s">
        <v>81</v>
      </c>
    </row>
    <row customHeight="true" ht="12.75" outlineLevel="0" r="125">
      <c r="A125" s="8" t="n">
        <f aca="false" ca="false" dt2D="false" dtr="false" t="normal">A124+1</f>
        <v>93</v>
      </c>
      <c r="B125" s="8" t="n">
        <f aca="false" ca="false" dt2D="false" dtr="false" t="normal">B124+1</f>
        <v>92</v>
      </c>
      <c r="C125" s="106" t="s">
        <v>316</v>
      </c>
      <c r="D125" s="8" t="s">
        <v>320</v>
      </c>
      <c r="E125" s="205" t="n">
        <f aca="false" ca="false" dt2D="false" dtr="false" t="normal">SUM(F125:T125)</f>
        <v>5198942.23</v>
      </c>
      <c r="F125" s="205" t="n"/>
      <c r="G125" s="205" t="n"/>
      <c r="H125" s="205" t="n"/>
      <c r="I125" s="205" t="n"/>
      <c r="J125" s="205" t="n"/>
      <c r="K125" s="205" t="n"/>
      <c r="L125" s="205" t="n"/>
      <c r="M125" s="205" t="n"/>
      <c r="N125" s="205" t="n">
        <v>5198942.23</v>
      </c>
      <c r="O125" s="205" t="n"/>
      <c r="P125" s="205" t="n"/>
      <c r="Q125" s="205" t="n"/>
      <c r="R125" s="205" t="n"/>
      <c r="S125" s="205" t="n"/>
      <c r="T125" s="205" t="n"/>
      <c r="U125" s="256" t="n">
        <f aca="false" ca="false" dt2D="false" dtr="false" t="normal">COUNTIF(F125:Q125, "&gt;0")</f>
        <v>1</v>
      </c>
      <c r="V125" s="256" t="n">
        <f aca="false" ca="false" dt2D="false" dtr="false" t="normal">COUNTIF(R125:T125, "&gt;0")</f>
        <v>0</v>
      </c>
      <c r="W125" s="256" t="n">
        <f aca="false" ca="false" dt2D="false" dtr="false" t="normal">+U125+V125</f>
        <v>1</v>
      </c>
      <c r="AC125" s="265" t="s">
        <v>81</v>
      </c>
    </row>
    <row customHeight="true" ht="12.75" outlineLevel="0" r="126">
      <c r="A126" s="8" t="n">
        <f aca="false" ca="false" dt2D="false" dtr="false" t="normal">A125+1</f>
        <v>94</v>
      </c>
      <c r="B126" s="8" t="n">
        <f aca="false" ca="false" dt2D="false" dtr="false" t="normal">B125+1</f>
        <v>93</v>
      </c>
      <c r="C126" s="106" t="s">
        <v>322</v>
      </c>
      <c r="D126" s="8" t="s">
        <v>323</v>
      </c>
      <c r="E126" s="205" t="n">
        <f aca="false" ca="false" dt2D="false" dtr="false" t="normal">SUM(F126:T126)</f>
        <v>32011492.28</v>
      </c>
      <c r="F126" s="205" t="n"/>
      <c r="G126" s="205" t="n"/>
      <c r="H126" s="205" t="n"/>
      <c r="I126" s="205" t="n"/>
      <c r="J126" s="205" t="n"/>
      <c r="K126" s="205" t="n"/>
      <c r="L126" s="205" t="n"/>
      <c r="M126" s="205" t="n"/>
      <c r="N126" s="205" t="n"/>
      <c r="O126" s="205" t="n"/>
      <c r="P126" s="205" t="n">
        <v>31819108.68</v>
      </c>
      <c r="Q126" s="205" t="n"/>
      <c r="R126" s="205" t="n">
        <v>184383.6</v>
      </c>
      <c r="S126" s="205" t="n">
        <v>8000</v>
      </c>
      <c r="T126" s="205" t="n"/>
      <c r="U126" s="256" t="n">
        <f aca="false" ca="false" dt2D="false" dtr="false" t="normal">COUNTIF(F126:Q126, "&gt;0")</f>
        <v>1</v>
      </c>
      <c r="V126" s="256" t="n">
        <f aca="false" ca="false" dt2D="false" dtr="false" t="normal">COUNTIF(R126:T126, "&gt;0")</f>
        <v>2</v>
      </c>
      <c r="W126" s="256" t="n">
        <f aca="false" ca="false" dt2D="false" dtr="false" t="normal">+U126+V126</f>
        <v>3</v>
      </c>
    </row>
    <row customHeight="true" ht="12.75" outlineLevel="0" r="127">
      <c r="A127" s="8" t="n">
        <f aca="false" ca="false" dt2D="false" dtr="false" t="normal">A126+1</f>
        <v>95</v>
      </c>
      <c r="B127" s="8" t="n">
        <f aca="false" ca="false" dt2D="false" dtr="false" t="normal">B126+1</f>
        <v>94</v>
      </c>
      <c r="C127" s="106" t="s">
        <v>322</v>
      </c>
      <c r="D127" s="8" t="s">
        <v>326</v>
      </c>
      <c r="E127" s="205" t="n">
        <f aca="false" ca="false" dt2D="false" dtr="false" t="normal">SUM(F127:T127)</f>
        <v>1001250.37</v>
      </c>
      <c r="F127" s="205" t="n"/>
      <c r="G127" s="205" t="n"/>
      <c r="H127" s="205" t="n">
        <v>903159.66</v>
      </c>
      <c r="I127" s="205" t="n"/>
      <c r="J127" s="205" t="n"/>
      <c r="K127" s="205" t="n"/>
      <c r="L127" s="205" t="n"/>
      <c r="M127" s="205" t="n"/>
      <c r="N127" s="205" t="n"/>
      <c r="O127" s="205" t="n"/>
      <c r="P127" s="205" t="n"/>
      <c r="Q127" s="205" t="n"/>
      <c r="R127" s="205" t="n">
        <v>90090.71</v>
      </c>
      <c r="S127" s="205" t="n">
        <v>8000</v>
      </c>
      <c r="T127" s="205" t="n"/>
      <c r="U127" s="256" t="n">
        <f aca="false" ca="false" dt2D="false" dtr="false" t="normal">COUNTIF(F127:Q127, "&gt;0")</f>
        <v>1</v>
      </c>
      <c r="V127" s="256" t="n">
        <f aca="false" ca="false" dt2D="false" dtr="false" t="normal">COUNTIF(R127:T127, "&gt;0")</f>
        <v>2</v>
      </c>
      <c r="W127" s="256" t="n">
        <f aca="false" ca="false" dt2D="false" dtr="false" t="normal">+U127+V127</f>
        <v>3</v>
      </c>
    </row>
    <row customHeight="true" ht="12.75" outlineLevel="0" r="128">
      <c r="A128" s="8" t="s">
        <v>192</v>
      </c>
      <c r="B128" s="8" t="s">
        <v>192</v>
      </c>
      <c r="C128" s="106" t="s">
        <v>118</v>
      </c>
      <c r="D128" s="8" t="s">
        <v>327</v>
      </c>
      <c r="E128" s="205" t="n">
        <f aca="false" ca="false" dt2D="false" dtr="false" t="normal">SUM(F128:T128)</f>
        <v>7483967.01</v>
      </c>
      <c r="F128" s="205" t="n">
        <v>5251498.38</v>
      </c>
      <c r="G128" s="205" t="n">
        <v>1636076.44</v>
      </c>
      <c r="H128" s="205" t="n"/>
      <c r="I128" s="205" t="n">
        <v>596392.19</v>
      </c>
      <c r="J128" s="205" t="n"/>
      <c r="K128" s="205" t="n"/>
      <c r="L128" s="205" t="n"/>
      <c r="M128" s="205" t="n"/>
      <c r="N128" s="205" t="n"/>
      <c r="O128" s="205" t="n"/>
      <c r="P128" s="205" t="n"/>
      <c r="Q128" s="205" t="n"/>
      <c r="R128" s="205" t="n"/>
      <c r="S128" s="205" t="n"/>
      <c r="T128" s="205" t="n"/>
      <c r="U128" s="256" t="n">
        <f aca="false" ca="false" dt2D="false" dtr="false" t="normal">COUNTIF(F128:Q128, "&gt;0")</f>
        <v>3</v>
      </c>
      <c r="V128" s="256" t="n">
        <f aca="false" ca="false" dt2D="false" dtr="false" t="normal">COUNTIF(R128:T128, "&gt;0")</f>
        <v>0</v>
      </c>
      <c r="W128" s="256" t="n">
        <f aca="false" ca="false" dt2D="false" dtr="false" t="normal">+U128+V128</f>
        <v>3</v>
      </c>
    </row>
    <row customHeight="true" ht="12.75" outlineLevel="0" r="129">
      <c r="A129" s="8" t="n">
        <f aca="false" ca="false" dt2D="false" dtr="false" t="normal">A127+1</f>
        <v>96</v>
      </c>
      <c r="B129" s="8" t="n">
        <f aca="false" ca="false" dt2D="false" dtr="false" t="normal">B127+1</f>
        <v>95</v>
      </c>
      <c r="C129" s="106" t="s">
        <v>118</v>
      </c>
      <c r="D129" s="8" t="s">
        <v>330</v>
      </c>
      <c r="E129" s="205" t="n">
        <f aca="false" ca="false" dt2D="false" dtr="false" t="normal">SUM(F129:T129)</f>
        <v>9861924</v>
      </c>
      <c r="F129" s="205" t="n"/>
      <c r="G129" s="205" t="n"/>
      <c r="H129" s="205" t="n"/>
      <c r="I129" s="205" t="n"/>
      <c r="J129" s="205" t="n"/>
      <c r="K129" s="205" t="n"/>
      <c r="L129" s="205" t="n"/>
      <c r="M129" s="205" t="n"/>
      <c r="N129" s="205" t="n">
        <v>9181570.8</v>
      </c>
      <c r="O129" s="205" t="n"/>
      <c r="P129" s="205" t="n"/>
      <c r="Q129" s="205" t="n">
        <v>680353.2</v>
      </c>
      <c r="R129" s="205" t="n"/>
      <c r="S129" s="205" t="n"/>
      <c r="T129" s="205" t="n"/>
      <c r="U129" s="256" t="n">
        <f aca="false" ca="false" dt2D="false" dtr="false" t="normal">COUNTIF(F129:Q129, "&gt;0")</f>
        <v>2</v>
      </c>
      <c r="V129" s="256" t="n">
        <f aca="false" ca="false" dt2D="false" dtr="false" t="normal">COUNTIF(R129:T129, "&gt;0")</f>
        <v>0</v>
      </c>
      <c r="W129" s="256" t="n">
        <f aca="false" ca="false" dt2D="false" dtr="false" t="normal">+U129+V129</f>
        <v>2</v>
      </c>
    </row>
    <row customHeight="true" ht="12.75" outlineLevel="0" r="130">
      <c r="A130" s="8" t="n">
        <f aca="false" ca="false" dt2D="false" dtr="false" t="normal">A129+1</f>
        <v>97</v>
      </c>
      <c r="B130" s="8" t="n">
        <f aca="false" ca="false" dt2D="false" dtr="false" t="normal">B129+1</f>
        <v>96</v>
      </c>
      <c r="C130" s="106" t="s">
        <v>118</v>
      </c>
      <c r="D130" s="8" t="s">
        <v>332</v>
      </c>
      <c r="E130" s="205" t="n">
        <f aca="false" ca="false" dt2D="false" dtr="false" t="normal">SUM(F130:T130)</f>
        <v>13589479.66</v>
      </c>
      <c r="F130" s="205" t="n">
        <v>3396917.26</v>
      </c>
      <c r="G130" s="205" t="n"/>
      <c r="H130" s="205" t="n"/>
      <c r="I130" s="205" t="n"/>
      <c r="J130" s="205" t="n"/>
      <c r="K130" s="205" t="n"/>
      <c r="L130" s="205" t="n"/>
      <c r="M130" s="205" t="n"/>
      <c r="N130" s="205" t="n">
        <v>10192562.4</v>
      </c>
      <c r="O130" s="205" t="n"/>
      <c r="P130" s="205" t="n"/>
      <c r="Q130" s="205" t="n"/>
      <c r="R130" s="205" t="n"/>
      <c r="S130" s="205" t="n"/>
      <c r="T130" s="205" t="n"/>
      <c r="U130" s="256" t="n">
        <f aca="false" ca="false" dt2D="false" dtr="false" t="normal">COUNTIF(F130:Q130, "&gt;0")</f>
        <v>2</v>
      </c>
      <c r="V130" s="256" t="n">
        <f aca="false" ca="false" dt2D="false" dtr="false" t="normal">COUNTIF(R130:T130, "&gt;0")</f>
        <v>0</v>
      </c>
      <c r="W130" s="256" t="n">
        <f aca="false" ca="false" dt2D="false" dtr="false" t="normal">+U130+V130</f>
        <v>2</v>
      </c>
    </row>
    <row customHeight="true" ht="12.75" outlineLevel="0" r="131">
      <c r="A131" s="8" t="n">
        <f aca="false" ca="false" dt2D="false" dtr="false" t="normal">A130+1</f>
        <v>98</v>
      </c>
      <c r="B131" s="8" t="n">
        <f aca="false" ca="false" dt2D="false" dtr="false" t="normal">B130+1</f>
        <v>97</v>
      </c>
      <c r="C131" s="106" t="s">
        <v>128</v>
      </c>
      <c r="D131" s="8" t="s">
        <v>334</v>
      </c>
      <c r="E131" s="205" t="n">
        <f aca="false" ca="false" dt2D="false" dtr="false" t="normal">SUM(F131:T131)</f>
        <v>2228730.72</v>
      </c>
      <c r="F131" s="205" t="n"/>
      <c r="G131" s="205" t="n"/>
      <c r="H131" s="205" t="n"/>
      <c r="I131" s="205" t="n"/>
      <c r="J131" s="205" t="n"/>
      <c r="K131" s="205" t="n"/>
      <c r="L131" s="205" t="n"/>
      <c r="M131" s="205" t="n"/>
      <c r="N131" s="205" t="n">
        <v>2228730.72</v>
      </c>
      <c r="O131" s="205" t="n"/>
      <c r="P131" s="205" t="n"/>
      <c r="Q131" s="205" t="n"/>
      <c r="R131" s="205" t="n"/>
      <c r="S131" s="205" t="n"/>
      <c r="T131" s="205" t="n"/>
      <c r="U131" s="256" t="n">
        <f aca="false" ca="false" dt2D="false" dtr="false" t="normal">COUNTIF(F131:Q131, "&gt;0")</f>
        <v>1</v>
      </c>
      <c r="V131" s="256" t="n">
        <f aca="false" ca="false" dt2D="false" dtr="false" t="normal">COUNTIF(R131:T131, "&gt;0")</f>
        <v>0</v>
      </c>
      <c r="W131" s="256" t="n">
        <f aca="false" ca="false" dt2D="false" dtr="false" t="normal">+U131+V131</f>
        <v>1</v>
      </c>
    </row>
    <row customHeight="true" ht="12.75" outlineLevel="0" r="132">
      <c r="A132" s="8" t="n">
        <f aca="false" ca="false" dt2D="false" dtr="false" t="normal">A131+1</f>
        <v>99</v>
      </c>
      <c r="B132" s="8" t="s">
        <v>192</v>
      </c>
      <c r="C132" s="106" t="s">
        <v>128</v>
      </c>
      <c r="D132" s="8" t="s">
        <v>132</v>
      </c>
      <c r="E132" s="205" t="n">
        <f aca="false" ca="false" dt2D="false" dtr="false" t="normal">SUM(F132:T132)</f>
        <v>6223987.28</v>
      </c>
      <c r="F132" s="205" t="n"/>
      <c r="G132" s="205" t="n"/>
      <c r="H132" s="205" t="n"/>
      <c r="I132" s="205" t="n"/>
      <c r="J132" s="205" t="n"/>
      <c r="K132" s="205" t="n"/>
      <c r="L132" s="205" t="n"/>
      <c r="M132" s="205" t="n"/>
      <c r="N132" s="205" t="n"/>
      <c r="O132" s="205" t="n"/>
      <c r="P132" s="205" t="n"/>
      <c r="Q132" s="205" t="n">
        <v>6223987.28</v>
      </c>
      <c r="R132" s="205" t="n"/>
      <c r="S132" s="205" t="n"/>
      <c r="T132" s="205" t="n"/>
      <c r="U132" s="256" t="n">
        <f aca="false" ca="false" dt2D="false" dtr="false" t="normal">COUNTIF(F132:Q132, "&gt;0")</f>
        <v>1</v>
      </c>
      <c r="V132" s="256" t="n">
        <f aca="false" ca="false" dt2D="false" dtr="false" t="normal">COUNTIF(R132:T132, "&gt;0")</f>
        <v>0</v>
      </c>
      <c r="W132" s="256" t="n">
        <f aca="false" ca="false" dt2D="false" dtr="false" t="normal">+U132+V132</f>
        <v>1</v>
      </c>
    </row>
    <row customHeight="true" ht="12.75" outlineLevel="0" r="133">
      <c r="A133" s="8" t="n">
        <f aca="false" ca="false" dt2D="false" dtr="false" t="normal">A132+1</f>
        <v>100</v>
      </c>
      <c r="B133" s="8" t="n">
        <f aca="false" ca="false" dt2D="false" dtr="false" t="normal">B131+1</f>
        <v>98</v>
      </c>
      <c r="C133" s="106" t="s">
        <v>128</v>
      </c>
      <c r="D133" s="8" t="s">
        <v>338</v>
      </c>
      <c r="E133" s="205" t="n">
        <f aca="false" ca="false" dt2D="false" dtr="false" t="normal">SUM(F133:T133)</f>
        <v>7366806.59</v>
      </c>
      <c r="F133" s="205" t="n"/>
      <c r="G133" s="205" t="n"/>
      <c r="H133" s="205" t="n">
        <v>1672699</v>
      </c>
      <c r="I133" s="205" t="n"/>
      <c r="J133" s="205" t="n"/>
      <c r="K133" s="205" t="n"/>
      <c r="L133" s="205" t="n"/>
      <c r="M133" s="205" t="n"/>
      <c r="N133" s="205" t="n">
        <v>5694107.59</v>
      </c>
      <c r="O133" s="205" t="n"/>
      <c r="P133" s="205" t="n"/>
      <c r="Q133" s="205" t="n"/>
      <c r="R133" s="205" t="n"/>
      <c r="S133" s="205" t="n"/>
      <c r="T133" s="205" t="n"/>
      <c r="U133" s="256" t="n">
        <f aca="false" ca="false" dt2D="false" dtr="false" t="normal">COUNTIF(F133:Q133, "&gt;0")</f>
        <v>2</v>
      </c>
      <c r="V133" s="256" t="n">
        <f aca="false" ca="false" dt2D="false" dtr="false" t="normal">COUNTIF(R133:T133, "&gt;0")</f>
        <v>0</v>
      </c>
      <c r="W133" s="256" t="n">
        <f aca="false" ca="false" dt2D="false" dtr="false" t="normal">+U133+V133</f>
        <v>2</v>
      </c>
    </row>
    <row customHeight="true" ht="12.75" outlineLevel="0" r="134">
      <c r="A134" s="8" t="n">
        <f aca="false" ca="false" dt2D="false" dtr="false" t="normal">A133+1</f>
        <v>101</v>
      </c>
      <c r="B134" s="8" t="n">
        <f aca="false" ca="false" dt2D="false" dtr="false" t="normal">B133+1</f>
        <v>99</v>
      </c>
      <c r="C134" s="106" t="s">
        <v>128</v>
      </c>
      <c r="D134" s="8" t="s">
        <v>341</v>
      </c>
      <c r="E134" s="205" t="n">
        <f aca="false" ca="false" dt2D="false" dtr="false" t="normal">SUM(F134:T134)</f>
        <v>3663883.4</v>
      </c>
      <c r="F134" s="205" t="n">
        <v>3663883.4</v>
      </c>
      <c r="G134" s="205" t="n"/>
      <c r="H134" s="205" t="n"/>
      <c r="I134" s="205" t="n"/>
      <c r="J134" s="205" t="n"/>
      <c r="K134" s="205" t="n"/>
      <c r="L134" s="205" t="n"/>
      <c r="M134" s="205" t="n"/>
      <c r="N134" s="205" t="n"/>
      <c r="O134" s="205" t="n"/>
      <c r="P134" s="205" t="n"/>
      <c r="Q134" s="205" t="n"/>
      <c r="R134" s="205" t="n"/>
      <c r="S134" s="205" t="n"/>
      <c r="T134" s="205" t="n"/>
      <c r="U134" s="256" t="n">
        <f aca="false" ca="false" dt2D="false" dtr="false" t="normal">COUNTIF(F134:Q134, "&gt;0")</f>
        <v>1</v>
      </c>
      <c r="V134" s="256" t="n">
        <f aca="false" ca="false" dt2D="false" dtr="false" t="normal">COUNTIF(R134:T134, "&gt;0")</f>
        <v>0</v>
      </c>
      <c r="W134" s="256" t="n">
        <f aca="false" ca="false" dt2D="false" dtr="false" t="normal">+U134+V134</f>
        <v>1</v>
      </c>
    </row>
    <row customHeight="true" ht="12.75" outlineLevel="0" r="135">
      <c r="A135" s="8" t="n">
        <f aca="false" ca="false" dt2D="false" dtr="false" t="normal">A134+1</f>
        <v>102</v>
      </c>
      <c r="B135" s="8" t="n">
        <f aca="false" ca="false" dt2D="false" dtr="false" t="normal">B134+1</f>
        <v>100</v>
      </c>
      <c r="C135" s="106" t="s">
        <v>128</v>
      </c>
      <c r="D135" s="8" t="s">
        <v>343</v>
      </c>
      <c r="E135" s="205" t="n">
        <f aca="false" ca="false" dt2D="false" dtr="false" t="normal">SUM(F135:T135)</f>
        <v>12779877.08</v>
      </c>
      <c r="F135" s="205" t="n">
        <v>7423769.66</v>
      </c>
      <c r="G135" s="205" t="n">
        <v>3552079.72</v>
      </c>
      <c r="H135" s="205" t="n">
        <v>1804027.7</v>
      </c>
      <c r="I135" s="205" t="n"/>
      <c r="J135" s="205" t="n"/>
      <c r="K135" s="205" t="n"/>
      <c r="L135" s="205" t="n"/>
      <c r="M135" s="205" t="n"/>
      <c r="N135" s="205" t="n"/>
      <c r="O135" s="205" t="n"/>
      <c r="P135" s="205" t="n"/>
      <c r="Q135" s="205" t="n"/>
      <c r="R135" s="205" t="n"/>
      <c r="S135" s="205" t="n"/>
      <c r="T135" s="205" t="n"/>
      <c r="U135" s="256" t="n">
        <f aca="false" ca="false" dt2D="false" dtr="false" t="normal">COUNTIF(F135:Q135, "&gt;0")</f>
        <v>3</v>
      </c>
      <c r="V135" s="256" t="n">
        <f aca="false" ca="false" dt2D="false" dtr="false" t="normal">COUNTIF(R135:T135, "&gt;0")</f>
        <v>0</v>
      </c>
      <c r="W135" s="256" t="n">
        <f aca="false" ca="false" dt2D="false" dtr="false" t="normal">+U135+V135</f>
        <v>3</v>
      </c>
    </row>
    <row customHeight="true" ht="12.75" outlineLevel="0" r="136">
      <c r="A136" s="8" t="n">
        <f aca="false" ca="false" dt2D="false" dtr="false" t="normal">A135+1</f>
        <v>103</v>
      </c>
      <c r="B136" s="8" t="n">
        <f aca="false" ca="false" dt2D="false" dtr="false" t="normal">B135+1</f>
        <v>101</v>
      </c>
      <c r="C136" s="106" t="s">
        <v>128</v>
      </c>
      <c r="D136" s="8" t="s">
        <v>345</v>
      </c>
      <c r="E136" s="205" t="n">
        <f aca="false" ca="false" dt2D="false" dtr="false" t="normal">SUM(F136:T136)</f>
        <v>4636257.16</v>
      </c>
      <c r="F136" s="205" t="n">
        <v>4636257.16</v>
      </c>
      <c r="G136" s="205" t="n"/>
      <c r="H136" s="205" t="n"/>
      <c r="I136" s="205" t="n"/>
      <c r="J136" s="205" t="n"/>
      <c r="K136" s="205" t="n"/>
      <c r="L136" s="205" t="n"/>
      <c r="M136" s="205" t="n"/>
      <c r="N136" s="205" t="n"/>
      <c r="O136" s="205" t="n"/>
      <c r="P136" s="205" t="n"/>
      <c r="Q136" s="205" t="n"/>
      <c r="R136" s="205" t="n"/>
      <c r="S136" s="205" t="n"/>
      <c r="T136" s="205" t="n"/>
      <c r="U136" s="256" t="n">
        <f aca="false" ca="false" dt2D="false" dtr="false" t="normal">COUNTIF(F136:Q136, "&gt;0")</f>
        <v>1</v>
      </c>
      <c r="V136" s="256" t="n">
        <f aca="false" ca="false" dt2D="false" dtr="false" t="normal">COUNTIF(R136:T136, "&gt;0")</f>
        <v>0</v>
      </c>
      <c r="W136" s="256" t="n">
        <f aca="false" ca="false" dt2D="false" dtr="false" t="normal">+U136+V136</f>
        <v>1</v>
      </c>
    </row>
    <row customHeight="true" ht="12.75" outlineLevel="0" r="137">
      <c r="A137" s="8" t="n">
        <f aca="false" ca="false" dt2D="false" dtr="false" t="normal">A136+1</f>
        <v>104</v>
      </c>
      <c r="B137" s="8" t="n">
        <f aca="false" ca="false" dt2D="false" dtr="false" t="normal">B136+1</f>
        <v>102</v>
      </c>
      <c r="C137" s="106" t="s">
        <v>128</v>
      </c>
      <c r="D137" s="8" t="s">
        <v>347</v>
      </c>
      <c r="E137" s="205" t="n">
        <f aca="false" ca="false" dt2D="false" dtr="false" t="normal">SUM(F137:T137)</f>
        <v>6122063.09</v>
      </c>
      <c r="F137" s="205" t="n">
        <v>4605741.54</v>
      </c>
      <c r="G137" s="205" t="n"/>
      <c r="H137" s="205" t="n">
        <v>1516321.55</v>
      </c>
      <c r="I137" s="205" t="n"/>
      <c r="J137" s="205" t="n"/>
      <c r="K137" s="205" t="n"/>
      <c r="L137" s="205" t="n"/>
      <c r="M137" s="205" t="n"/>
      <c r="N137" s="205" t="n"/>
      <c r="O137" s="205" t="n"/>
      <c r="P137" s="205" t="n"/>
      <c r="Q137" s="205" t="n"/>
      <c r="R137" s="205" t="n"/>
      <c r="S137" s="205" t="n"/>
      <c r="T137" s="205" t="n"/>
      <c r="U137" s="256" t="n">
        <f aca="false" ca="false" dt2D="false" dtr="false" t="normal">COUNTIF(F137:Q137, "&gt;0")</f>
        <v>2</v>
      </c>
      <c r="V137" s="256" t="n">
        <f aca="false" ca="false" dt2D="false" dtr="false" t="normal">COUNTIF(R137:T137, "&gt;0")</f>
        <v>0</v>
      </c>
      <c r="W137" s="256" t="n">
        <f aca="false" ca="false" dt2D="false" dtr="false" t="normal">+U137+V137</f>
        <v>2</v>
      </c>
    </row>
    <row customHeight="true" ht="12.75" outlineLevel="0" r="138">
      <c r="A138" s="8" t="n">
        <f aca="false" ca="false" dt2D="false" dtr="false" t="normal">A137+1</f>
        <v>105</v>
      </c>
      <c r="B138" s="8" t="n">
        <f aca="false" ca="false" dt2D="false" dtr="false" t="normal">B137+1</f>
        <v>103</v>
      </c>
      <c r="C138" s="106" t="s">
        <v>128</v>
      </c>
      <c r="D138" s="8" t="s">
        <v>350</v>
      </c>
      <c r="E138" s="205" t="n">
        <f aca="false" ca="false" dt2D="false" dtr="false" t="normal">SUM(F138:T138)</f>
        <v>41320426</v>
      </c>
      <c r="F138" s="205" t="n">
        <v>14713880.72</v>
      </c>
      <c r="G138" s="205" t="n">
        <v>13129392.24</v>
      </c>
      <c r="H138" s="205" t="n">
        <v>5988898.8</v>
      </c>
      <c r="I138" s="205" t="n">
        <v>7488254.24</v>
      </c>
      <c r="J138" s="205" t="n"/>
      <c r="K138" s="205" t="n"/>
      <c r="L138" s="205" t="n"/>
      <c r="M138" s="205" t="n"/>
      <c r="N138" s="205" t="n"/>
      <c r="O138" s="205" t="n"/>
      <c r="P138" s="205" t="n"/>
      <c r="Q138" s="205" t="n"/>
      <c r="R138" s="205" t="n"/>
      <c r="S138" s="205" t="n"/>
      <c r="T138" s="205" t="n"/>
      <c r="U138" s="256" t="n">
        <f aca="false" ca="false" dt2D="false" dtr="false" t="normal">COUNTIF(F138:Q138, "&gt;0")</f>
        <v>4</v>
      </c>
      <c r="V138" s="256" t="n">
        <f aca="false" ca="false" dt2D="false" dtr="false" t="normal">COUNTIF(R138:T138, "&gt;0")</f>
        <v>0</v>
      </c>
      <c r="W138" s="256" t="n">
        <f aca="false" ca="false" dt2D="false" dtr="false" t="normal">+U138+V138</f>
        <v>4</v>
      </c>
    </row>
    <row customHeight="true" ht="12.75" outlineLevel="0" r="139">
      <c r="A139" s="8" t="n">
        <f aca="false" ca="false" dt2D="false" dtr="false" t="normal">A138+1</f>
        <v>106</v>
      </c>
      <c r="B139" s="8" t="n">
        <f aca="false" ca="false" dt2D="false" dtr="false" t="normal">B138+1</f>
        <v>104</v>
      </c>
      <c r="C139" s="106" t="s">
        <v>128</v>
      </c>
      <c r="D139" s="8" t="s">
        <v>353</v>
      </c>
      <c r="E139" s="205" t="n">
        <f aca="false" ca="false" dt2D="false" dtr="false" t="normal">SUM(F139:T139)</f>
        <v>4277558.63</v>
      </c>
      <c r="F139" s="205" t="n"/>
      <c r="G139" s="205" t="n"/>
      <c r="H139" s="205" t="n"/>
      <c r="I139" s="205" t="n">
        <v>4277558.63</v>
      </c>
      <c r="J139" s="205" t="n"/>
      <c r="K139" s="205" t="n"/>
      <c r="L139" s="205" t="n"/>
      <c r="M139" s="205" t="n"/>
      <c r="N139" s="205" t="n"/>
      <c r="O139" s="205" t="n"/>
      <c r="P139" s="205" t="n"/>
      <c r="Q139" s="205" t="n"/>
      <c r="R139" s="205" t="n"/>
      <c r="S139" s="205" t="n"/>
      <c r="T139" s="205" t="n"/>
      <c r="U139" s="256" t="n">
        <f aca="false" ca="false" dt2D="false" dtr="false" t="normal">COUNTIF(F139:Q139, "&gt;0")</f>
        <v>1</v>
      </c>
      <c r="V139" s="256" t="n">
        <f aca="false" ca="false" dt2D="false" dtr="false" t="normal">COUNTIF(R139:T139, "&gt;0")</f>
        <v>0</v>
      </c>
      <c r="W139" s="256" t="n">
        <f aca="false" ca="false" dt2D="false" dtr="false" t="normal">+U139+V139</f>
        <v>1</v>
      </c>
    </row>
    <row customHeight="true" ht="12.75" outlineLevel="0" r="140">
      <c r="A140" s="8" t="n">
        <f aca="false" ca="false" dt2D="false" dtr="false" t="normal">A139+1</f>
        <v>107</v>
      </c>
      <c r="B140" s="8" t="n">
        <f aca="false" ca="false" dt2D="false" dtr="false" t="normal">B139+1</f>
        <v>105</v>
      </c>
      <c r="C140" s="106" t="s">
        <v>128</v>
      </c>
      <c r="D140" s="8" t="s">
        <v>355</v>
      </c>
      <c r="E140" s="205" t="n">
        <f aca="false" ca="false" dt2D="false" dtr="false" t="normal">SUM(F140:T140)</f>
        <v>1898237.14</v>
      </c>
      <c r="F140" s="205" t="n"/>
      <c r="G140" s="205" t="n"/>
      <c r="H140" s="205" t="n">
        <v>1898237.14</v>
      </c>
      <c r="I140" s="205" t="n"/>
      <c r="J140" s="205" t="n"/>
      <c r="K140" s="205" t="n"/>
      <c r="L140" s="205" t="n"/>
      <c r="M140" s="205" t="n"/>
      <c r="N140" s="205" t="n"/>
      <c r="O140" s="205" t="n"/>
      <c r="P140" s="205" t="n"/>
      <c r="Q140" s="205" t="n"/>
      <c r="R140" s="205" t="n"/>
      <c r="S140" s="205" t="n"/>
      <c r="T140" s="205" t="n"/>
      <c r="U140" s="256" t="n">
        <f aca="false" ca="false" dt2D="false" dtr="false" t="normal">COUNTIF(F140:Q140, "&gt;0")</f>
        <v>1</v>
      </c>
      <c r="V140" s="256" t="n">
        <f aca="false" ca="false" dt2D="false" dtr="false" t="normal">COUNTIF(R140:T140, "&gt;0")</f>
        <v>0</v>
      </c>
      <c r="W140" s="256" t="n">
        <f aca="false" ca="false" dt2D="false" dtr="false" t="normal">+U140+V140</f>
        <v>1</v>
      </c>
    </row>
    <row customHeight="true" ht="12.75" outlineLevel="0" r="141">
      <c r="A141" s="8" t="n">
        <f aca="false" ca="false" dt2D="false" dtr="false" t="normal">A140+1</f>
        <v>108</v>
      </c>
      <c r="B141" s="8" t="n">
        <f aca="false" ca="false" dt2D="false" dtr="false" t="normal">B140+1</f>
        <v>106</v>
      </c>
      <c r="C141" s="106" t="s">
        <v>357</v>
      </c>
      <c r="D141" s="8" t="s">
        <v>358</v>
      </c>
      <c r="E141" s="205" t="n">
        <f aca="false" ca="false" dt2D="false" dtr="false" t="normal">SUM(F141:T141)</f>
        <v>18480261</v>
      </c>
      <c r="F141" s="205" t="n"/>
      <c r="G141" s="205" t="n"/>
      <c r="H141" s="205" t="n"/>
      <c r="I141" s="205" t="n"/>
      <c r="J141" s="205" t="n"/>
      <c r="K141" s="205" t="n"/>
      <c r="L141" s="205" t="n"/>
      <c r="M141" s="205" t="n"/>
      <c r="N141" s="205" t="n">
        <v>18480261</v>
      </c>
      <c r="O141" s="205" t="n"/>
      <c r="P141" s="205" t="n"/>
      <c r="Q141" s="205" t="n"/>
      <c r="R141" s="205" t="n"/>
      <c r="S141" s="205" t="n"/>
      <c r="T141" s="205" t="n"/>
      <c r="U141" s="256" t="n">
        <f aca="false" ca="false" dt2D="false" dtr="false" t="normal">COUNTIF(F141:Q141, "&gt;0")</f>
        <v>1</v>
      </c>
      <c r="V141" s="256" t="n">
        <f aca="false" ca="false" dt2D="false" dtr="false" t="normal">COUNTIF(R141:T141, "&gt;0")</f>
        <v>0</v>
      </c>
      <c r="W141" s="256" t="n">
        <f aca="false" ca="false" dt2D="false" dtr="false" t="normal">+U141+V141</f>
        <v>1</v>
      </c>
    </row>
    <row customHeight="true" ht="12.75" outlineLevel="0" r="142">
      <c r="A142" s="8" t="n">
        <f aca="false" ca="false" dt2D="false" dtr="false" t="normal">A141+1</f>
        <v>109</v>
      </c>
      <c r="B142" s="8" t="n">
        <f aca="false" ca="false" dt2D="false" dtr="false" t="normal">B141+1</f>
        <v>107</v>
      </c>
      <c r="C142" s="106" t="s">
        <v>360</v>
      </c>
      <c r="D142" s="8" t="s">
        <v>361</v>
      </c>
      <c r="E142" s="205" t="n">
        <f aca="false" ca="false" dt2D="false" dtr="false" t="normal">SUM(F142:T142)</f>
        <v>750666.78</v>
      </c>
      <c r="F142" s="205" t="n"/>
      <c r="G142" s="205" t="n"/>
      <c r="H142" s="205" t="n">
        <v>750666.78</v>
      </c>
      <c r="I142" s="205" t="n"/>
      <c r="J142" s="205" t="n"/>
      <c r="K142" s="205" t="n"/>
      <c r="L142" s="205" t="n"/>
      <c r="M142" s="205" t="n"/>
      <c r="N142" s="205" t="n"/>
      <c r="O142" s="205" t="n"/>
      <c r="P142" s="205" t="n"/>
      <c r="Q142" s="205" t="n"/>
      <c r="R142" s="205" t="n"/>
      <c r="S142" s="205" t="n"/>
      <c r="T142" s="205" t="n"/>
      <c r="U142" s="256" t="n">
        <f aca="false" ca="false" dt2D="false" dtr="false" t="normal">COUNTIF(F142:Q142, "&gt;0")</f>
        <v>1</v>
      </c>
      <c r="V142" s="256" t="n">
        <f aca="false" ca="false" dt2D="false" dtr="false" t="normal">COUNTIF(R142:T142, "&gt;0")</f>
        <v>0</v>
      </c>
      <c r="W142" s="256" t="n">
        <f aca="false" ca="false" dt2D="false" dtr="false" t="normal">+U142+V142</f>
        <v>1</v>
      </c>
      <c r="AA142" s="0" t="s">
        <v>1086</v>
      </c>
    </row>
    <row customHeight="true" ht="12.75" outlineLevel="0" r="143">
      <c r="A143" s="8" t="n">
        <f aca="false" ca="false" dt2D="false" dtr="false" t="normal">A142+1</f>
        <v>110</v>
      </c>
      <c r="B143" s="8" t="n">
        <f aca="false" ca="false" dt2D="false" dtr="false" t="normal">B142+1</f>
        <v>108</v>
      </c>
      <c r="C143" s="106" t="s">
        <v>360</v>
      </c>
      <c r="D143" s="8" t="s">
        <v>363</v>
      </c>
      <c r="E143" s="205" t="n">
        <f aca="false" ca="false" dt2D="false" dtr="false" t="normal">SUM(F143:T143)</f>
        <v>3266023.27</v>
      </c>
      <c r="F143" s="205" t="n"/>
      <c r="G143" s="205" t="n"/>
      <c r="H143" s="205" t="n">
        <v>3266023.27</v>
      </c>
      <c r="I143" s="205" t="n"/>
      <c r="J143" s="205" t="n"/>
      <c r="K143" s="205" t="n"/>
      <c r="L143" s="205" t="n"/>
      <c r="M143" s="205" t="n"/>
      <c r="N143" s="205" t="n"/>
      <c r="O143" s="205" t="n"/>
      <c r="P143" s="205" t="n"/>
      <c r="Q143" s="205" t="n"/>
      <c r="R143" s="205" t="n"/>
      <c r="S143" s="205" t="n"/>
      <c r="T143" s="205" t="n"/>
      <c r="U143" s="256" t="n">
        <f aca="false" ca="false" dt2D="false" dtr="false" t="normal">COUNTIF(F143:Q143, "&gt;0")</f>
        <v>1</v>
      </c>
      <c r="V143" s="256" t="n">
        <f aca="false" ca="false" dt2D="false" dtr="false" t="normal">COUNTIF(R143:T143, "&gt;0")</f>
        <v>0</v>
      </c>
      <c r="W143" s="256" t="n">
        <f aca="false" ca="false" dt2D="false" dtr="false" t="normal">+U143+V143</f>
        <v>1</v>
      </c>
      <c r="AA143" s="0" t="s">
        <v>1087</v>
      </c>
    </row>
    <row customHeight="true" ht="12.75" outlineLevel="0" r="144">
      <c r="A144" s="8" t="n">
        <f aca="false" ca="false" dt2D="false" dtr="false" t="normal">A143+1</f>
        <v>111</v>
      </c>
      <c r="B144" s="8" t="n">
        <f aca="false" ca="false" dt2D="false" dtr="false" t="normal">B143+1</f>
        <v>109</v>
      </c>
      <c r="C144" s="106" t="s">
        <v>360</v>
      </c>
      <c r="D144" s="8" t="s">
        <v>365</v>
      </c>
      <c r="E144" s="205" t="n">
        <f aca="false" ca="false" dt2D="false" dtr="false" t="normal">SUM(F144:T144)</f>
        <v>3626088.0100000002</v>
      </c>
      <c r="F144" s="205" t="n"/>
      <c r="G144" s="205" t="n"/>
      <c r="H144" s="205" t="n">
        <v>3574594.14</v>
      </c>
      <c r="I144" s="205" t="n"/>
      <c r="J144" s="205" t="n"/>
      <c r="K144" s="205" t="n"/>
      <c r="L144" s="205" t="n"/>
      <c r="M144" s="205" t="n"/>
      <c r="N144" s="205" t="n"/>
      <c r="O144" s="205" t="n"/>
      <c r="P144" s="205" t="n"/>
      <c r="Q144" s="205" t="n"/>
      <c r="R144" s="205" t="n">
        <v>43493.87</v>
      </c>
      <c r="S144" s="205" t="n">
        <v>8000</v>
      </c>
      <c r="T144" s="205" t="n"/>
      <c r="U144" s="256" t="n">
        <f aca="false" ca="false" dt2D="false" dtr="false" t="normal">COUNTIF(F144:Q144, "&gt;0")</f>
        <v>1</v>
      </c>
      <c r="V144" s="256" t="n">
        <f aca="false" ca="false" dt2D="false" dtr="false" t="normal">COUNTIF(R144:T144, "&gt;0")</f>
        <v>2</v>
      </c>
      <c r="W144" s="256" t="n">
        <f aca="false" ca="false" dt2D="false" dtr="false" t="normal">+U144+V144</f>
        <v>3</v>
      </c>
    </row>
    <row customHeight="true" ht="12.75" outlineLevel="0" r="145">
      <c r="A145" s="8" t="n">
        <f aca="false" ca="false" dt2D="false" dtr="false" t="normal">A144+1</f>
        <v>112</v>
      </c>
      <c r="B145" s="8" t="n">
        <f aca="false" ca="false" dt2D="false" dtr="false" t="normal">B144+1</f>
        <v>110</v>
      </c>
      <c r="C145" s="106" t="s">
        <v>360</v>
      </c>
      <c r="D145" s="8" t="s">
        <v>367</v>
      </c>
      <c r="E145" s="205" t="n">
        <f aca="false" ca="false" dt2D="false" dtr="false" t="normal">SUM(F145:T145)</f>
        <v>2611340.21</v>
      </c>
      <c r="F145" s="205" t="n"/>
      <c r="G145" s="205" t="n"/>
      <c r="H145" s="205" t="n">
        <v>2611340.21</v>
      </c>
      <c r="I145" s="205" t="n"/>
      <c r="J145" s="205" t="n"/>
      <c r="K145" s="205" t="n"/>
      <c r="L145" s="205" t="n"/>
      <c r="M145" s="205" t="n"/>
      <c r="N145" s="205" t="n"/>
      <c r="O145" s="205" t="n"/>
      <c r="P145" s="205" t="n"/>
      <c r="Q145" s="205" t="n"/>
      <c r="R145" s="205" t="n"/>
      <c r="S145" s="205" t="n"/>
      <c r="T145" s="205" t="n"/>
      <c r="U145" s="256" t="n">
        <f aca="false" ca="false" dt2D="false" dtr="false" t="normal">COUNTIF(F145:Q145, "&gt;0")</f>
        <v>1</v>
      </c>
      <c r="V145" s="256" t="n">
        <f aca="false" ca="false" dt2D="false" dtr="false" t="normal">COUNTIF(R145:T145, "&gt;0")</f>
        <v>0</v>
      </c>
      <c r="W145" s="256" t="n">
        <f aca="false" ca="false" dt2D="false" dtr="false" t="normal">+U145+V145</f>
        <v>1</v>
      </c>
    </row>
    <row customHeight="true" ht="12.75" outlineLevel="0" r="146">
      <c r="A146" s="8" t="n">
        <f aca="false" ca="false" dt2D="false" dtr="false" t="normal">A145+1</f>
        <v>113</v>
      </c>
      <c r="B146" s="8" t="n">
        <f aca="false" ca="false" dt2D="false" dtr="false" t="normal">B145+1</f>
        <v>111</v>
      </c>
      <c r="C146" s="106" t="s">
        <v>360</v>
      </c>
      <c r="D146" s="8" t="s">
        <v>369</v>
      </c>
      <c r="E146" s="205" t="n">
        <f aca="false" ca="false" dt2D="false" dtr="false" t="normal">SUM(F146:T146)</f>
        <v>1659979.82</v>
      </c>
      <c r="F146" s="205" t="n"/>
      <c r="G146" s="205" t="n"/>
      <c r="H146" s="205" t="n">
        <v>1659979.82</v>
      </c>
      <c r="I146" s="205" t="n"/>
      <c r="J146" s="205" t="n"/>
      <c r="K146" s="205" t="n"/>
      <c r="L146" s="205" t="n"/>
      <c r="M146" s="205" t="n"/>
      <c r="N146" s="205" t="n"/>
      <c r="O146" s="205" t="n"/>
      <c r="P146" s="205" t="n"/>
      <c r="Q146" s="205" t="n"/>
      <c r="R146" s="205" t="n"/>
      <c r="S146" s="205" t="n"/>
      <c r="T146" s="205" t="n"/>
      <c r="U146" s="256" t="n">
        <f aca="false" ca="false" dt2D="false" dtr="false" t="normal">COUNTIF(F146:Q146, "&gt;0")</f>
        <v>1</v>
      </c>
      <c r="V146" s="256" t="n">
        <f aca="false" ca="false" dt2D="false" dtr="false" t="normal">COUNTIF(R146:T146, "&gt;0")</f>
        <v>0</v>
      </c>
      <c r="W146" s="256" t="n">
        <f aca="false" ca="false" dt2D="false" dtr="false" t="normal">+U146+V146</f>
        <v>1</v>
      </c>
    </row>
    <row customHeight="true" ht="12.75" outlineLevel="0" r="147">
      <c r="A147" s="8" t="n">
        <f aca="false" ca="false" dt2D="false" dtr="false" t="normal">A146+1</f>
        <v>114</v>
      </c>
      <c r="B147" s="8" t="n">
        <f aca="false" ca="false" dt2D="false" dtr="false" t="normal">B146+1</f>
        <v>112</v>
      </c>
      <c r="C147" s="106" t="s">
        <v>360</v>
      </c>
      <c r="D147" s="8" t="s">
        <v>371</v>
      </c>
      <c r="E147" s="205" t="n">
        <f aca="false" ca="false" dt2D="false" dtr="false" t="normal">SUM(F147:T147)</f>
        <v>1657121.51</v>
      </c>
      <c r="F147" s="205" t="n"/>
      <c r="G147" s="205" t="n"/>
      <c r="H147" s="205" t="n">
        <v>1657121.51</v>
      </c>
      <c r="I147" s="205" t="n"/>
      <c r="J147" s="205" t="n"/>
      <c r="K147" s="205" t="n"/>
      <c r="L147" s="205" t="n"/>
      <c r="M147" s="205" t="n"/>
      <c r="N147" s="205" t="n"/>
      <c r="O147" s="205" t="n"/>
      <c r="P147" s="205" t="n">
        <v>0</v>
      </c>
      <c r="Q147" s="205" t="n"/>
      <c r="R147" s="205" t="n"/>
      <c r="S147" s="205" t="n"/>
      <c r="T147" s="205" t="n"/>
      <c r="U147" s="256" t="n">
        <f aca="false" ca="false" dt2D="false" dtr="false" t="normal">COUNTIF(F147:Q147, "&gt;0")</f>
        <v>1</v>
      </c>
      <c r="V147" s="256" t="n">
        <f aca="false" ca="false" dt2D="false" dtr="false" t="normal">COUNTIF(R147:T147, "&gt;0")</f>
        <v>0</v>
      </c>
      <c r="W147" s="256" t="n">
        <f aca="false" ca="false" dt2D="false" dtr="false" t="normal">+U147+V147</f>
        <v>1</v>
      </c>
    </row>
    <row customHeight="true" ht="12.75" outlineLevel="0" r="148">
      <c r="A148" s="8" t="n">
        <f aca="false" ca="false" dt2D="false" dtr="false" t="normal">A147+1</f>
        <v>115</v>
      </c>
      <c r="B148" s="8" t="n">
        <f aca="false" ca="false" dt2D="false" dtr="false" t="normal">B147+1</f>
        <v>113</v>
      </c>
      <c r="C148" s="106" t="s">
        <v>373</v>
      </c>
      <c r="D148" s="8" t="s">
        <v>374</v>
      </c>
      <c r="E148" s="205" t="n">
        <f aca="false" ca="true" dt2D="false" dtr="false" t="normal">SUBTOTAL(9, F148:T148)</f>
        <v>9507198.42</v>
      </c>
      <c r="F148" s="205" t="n">
        <v>6264404.28</v>
      </c>
      <c r="G148" s="205" t="n"/>
      <c r="H148" s="205" t="n">
        <v>2698719.86</v>
      </c>
      <c r="I148" s="205" t="n"/>
      <c r="J148" s="205" t="n"/>
      <c r="K148" s="205" t="n"/>
      <c r="L148" s="205" t="n"/>
      <c r="M148" s="205" t="n"/>
      <c r="N148" s="205" t="n"/>
      <c r="O148" s="205" t="n"/>
      <c r="P148" s="205" t="n"/>
      <c r="Q148" s="205" t="n"/>
      <c r="R148" s="205" t="n">
        <v>520074.28</v>
      </c>
      <c r="S148" s="205" t="n">
        <v>24000</v>
      </c>
      <c r="T148" s="205" t="n"/>
      <c r="U148" s="256" t="n">
        <f aca="false" ca="false" dt2D="false" dtr="false" t="normal">COUNTIF(F148:Q148, "&gt;0")</f>
        <v>2</v>
      </c>
      <c r="V148" s="256" t="n">
        <f aca="false" ca="false" dt2D="false" dtr="false" t="normal">COUNTIF(R148:T148, "&gt;0")</f>
        <v>2</v>
      </c>
      <c r="W148" s="256" t="n">
        <f aca="false" ca="false" dt2D="false" dtr="false" t="normal">+U148+V148</f>
        <v>4</v>
      </c>
    </row>
    <row customHeight="true" ht="12.75" outlineLevel="0" r="149">
      <c r="A149" s="8" t="n">
        <f aca="false" ca="false" dt2D="false" dtr="false" t="normal">A148+1</f>
        <v>116</v>
      </c>
      <c r="B149" s="8" t="n">
        <f aca="false" ca="false" dt2D="false" dtr="false" t="normal">B148+1</f>
        <v>114</v>
      </c>
      <c r="C149" s="106" t="s">
        <v>373</v>
      </c>
      <c r="D149" s="8" t="s">
        <v>375</v>
      </c>
      <c r="E149" s="205" t="n">
        <f aca="false" ca="true" dt2D="false" dtr="false" t="normal">SUBTOTAL(9, F149:T149)</f>
        <v>10485265.929999998</v>
      </c>
      <c r="F149" s="205" t="n">
        <v>7070373.02</v>
      </c>
      <c r="G149" s="205" t="n"/>
      <c r="H149" s="205" t="n">
        <v>2872927.79</v>
      </c>
      <c r="I149" s="205" t="n"/>
      <c r="J149" s="205" t="n"/>
      <c r="K149" s="205" t="n"/>
      <c r="L149" s="205" t="n"/>
      <c r="M149" s="205" t="n"/>
      <c r="N149" s="205" t="n"/>
      <c r="O149" s="205" t="n"/>
      <c r="P149" s="205" t="n"/>
      <c r="Q149" s="205" t="n"/>
      <c r="R149" s="205" t="n">
        <v>517965.12</v>
      </c>
      <c r="S149" s="205" t="n">
        <v>24000</v>
      </c>
      <c r="T149" s="205" t="n"/>
      <c r="U149" s="256" t="n">
        <f aca="false" ca="false" dt2D="false" dtr="false" t="normal">COUNTIF(F149:Q149, "&gt;0")</f>
        <v>2</v>
      </c>
      <c r="V149" s="256" t="n">
        <f aca="false" ca="false" dt2D="false" dtr="false" t="normal">COUNTIF(R149:T149, "&gt;0")</f>
        <v>2</v>
      </c>
      <c r="W149" s="256" t="n">
        <f aca="false" ca="false" dt2D="false" dtr="false" t="normal">+U149+V149</f>
        <v>4</v>
      </c>
    </row>
    <row customHeight="true" ht="12.75" outlineLevel="0" r="150">
      <c r="A150" s="8" t="n">
        <f aca="false" ca="false" dt2D="false" dtr="false" t="normal">A149+1</f>
        <v>117</v>
      </c>
      <c r="B150" s="8" t="n">
        <f aca="false" ca="false" dt2D="false" dtr="false" t="normal">B149+1</f>
        <v>115</v>
      </c>
      <c r="C150" s="106" t="s">
        <v>373</v>
      </c>
      <c r="D150" s="8" t="s">
        <v>377</v>
      </c>
      <c r="E150" s="205" t="n">
        <f aca="false" ca="true" dt2D="false" dtr="false" t="normal">SUBTOTAL(9, F150:T150)</f>
        <v>10155775.819999998</v>
      </c>
      <c r="F150" s="205" t="n">
        <v>6670509.14</v>
      </c>
      <c r="G150" s="205" t="n"/>
      <c r="H150" s="205" t="n">
        <v>2937540.26</v>
      </c>
      <c r="I150" s="205" t="n"/>
      <c r="J150" s="205" t="n"/>
      <c r="K150" s="205" t="n"/>
      <c r="L150" s="205" t="n"/>
      <c r="M150" s="205" t="n"/>
      <c r="N150" s="205" t="n"/>
      <c r="O150" s="205" t="n"/>
      <c r="P150" s="205" t="n"/>
      <c r="Q150" s="205" t="n"/>
      <c r="R150" s="205" t="n">
        <v>523726.42</v>
      </c>
      <c r="S150" s="205" t="n">
        <v>24000</v>
      </c>
      <c r="T150" s="205" t="n"/>
      <c r="U150" s="256" t="n">
        <f aca="false" ca="false" dt2D="false" dtr="false" t="normal">COUNTIF(F150:Q150, "&gt;0")</f>
        <v>2</v>
      </c>
      <c r="V150" s="256" t="n">
        <f aca="false" ca="false" dt2D="false" dtr="false" t="normal">COUNTIF(R150:T150, "&gt;0")</f>
        <v>2</v>
      </c>
      <c r="W150" s="256" t="n">
        <f aca="false" ca="false" dt2D="false" dtr="false" t="normal">+U150+V150</f>
        <v>4</v>
      </c>
    </row>
    <row customHeight="true" ht="12.75" outlineLevel="0" r="151">
      <c r="A151" s="8" t="n">
        <f aca="false" ca="false" dt2D="false" dtr="false" t="normal">A150+1</f>
        <v>118</v>
      </c>
      <c r="B151" s="8" t="n">
        <f aca="false" ca="false" dt2D="false" dtr="false" t="normal">B150+1</f>
        <v>116</v>
      </c>
      <c r="C151" s="106" t="s">
        <v>373</v>
      </c>
      <c r="D151" s="8" t="s">
        <v>378</v>
      </c>
      <c r="E151" s="205" t="n">
        <f aca="false" ca="true" dt2D="false" dtr="false" t="normal">SUBTOTAL(9, F151:T151)</f>
        <v>10245115.58</v>
      </c>
      <c r="F151" s="205" t="n">
        <v>6980938.35</v>
      </c>
      <c r="G151" s="205" t="n"/>
      <c r="H151" s="205" t="n">
        <v>2721056.91</v>
      </c>
      <c r="I151" s="205" t="n"/>
      <c r="J151" s="205" t="n"/>
      <c r="K151" s="205" t="n"/>
      <c r="L151" s="205" t="n"/>
      <c r="M151" s="205" t="n"/>
      <c r="N151" s="205" t="n"/>
      <c r="O151" s="205" t="n"/>
      <c r="P151" s="205" t="n"/>
      <c r="Q151" s="205" t="n"/>
      <c r="R151" s="205" t="n">
        <v>519120.32</v>
      </c>
      <c r="S151" s="205" t="n">
        <v>24000</v>
      </c>
      <c r="T151" s="205" t="n"/>
      <c r="U151" s="256" t="n">
        <f aca="false" ca="false" dt2D="false" dtr="false" t="normal">COUNTIF(F151:Q151, "&gt;0")</f>
        <v>2</v>
      </c>
      <c r="V151" s="256" t="n">
        <f aca="false" ca="false" dt2D="false" dtr="false" t="normal">COUNTIF(R151:T151, "&gt;0")</f>
        <v>2</v>
      </c>
      <c r="W151" s="256" t="n">
        <f aca="false" ca="false" dt2D="false" dtr="false" t="normal">+U151+V151</f>
        <v>4</v>
      </c>
    </row>
    <row customHeight="true" ht="12.75" outlineLevel="0" r="152">
      <c r="A152" s="8" t="n">
        <f aca="false" ca="false" dt2D="false" dtr="false" t="normal">A151+1</f>
        <v>119</v>
      </c>
      <c r="B152" s="8" t="n">
        <f aca="false" ca="false" dt2D="false" dtr="false" t="normal">B151+1</f>
        <v>117</v>
      </c>
      <c r="C152" s="106" t="s">
        <v>373</v>
      </c>
      <c r="D152" s="8" t="s">
        <v>380</v>
      </c>
      <c r="E152" s="205" t="n">
        <f aca="false" ca="true" dt2D="false" dtr="false" t="normal">SUBTOTAL(9, F152:T152)</f>
        <v>9673273.05</v>
      </c>
      <c r="F152" s="205" t="n">
        <v>7352669.28</v>
      </c>
      <c r="G152" s="205" t="n"/>
      <c r="H152" s="205" t="n">
        <v>1801766.93</v>
      </c>
      <c r="I152" s="205" t="n"/>
      <c r="J152" s="205" t="n"/>
      <c r="K152" s="205" t="n"/>
      <c r="L152" s="205" t="n"/>
      <c r="M152" s="205" t="n"/>
      <c r="N152" s="205" t="n"/>
      <c r="O152" s="205" t="n"/>
      <c r="P152" s="205" t="n"/>
      <c r="Q152" s="205" t="n"/>
      <c r="R152" s="205" t="n">
        <v>494836.84</v>
      </c>
      <c r="S152" s="205" t="n">
        <v>24000</v>
      </c>
      <c r="T152" s="205" t="n"/>
      <c r="U152" s="256" t="n">
        <f aca="false" ca="false" dt2D="false" dtr="false" t="normal">COUNTIF(F152:Q152, "&gt;0")</f>
        <v>2</v>
      </c>
      <c r="V152" s="256" t="n">
        <f aca="false" ca="false" dt2D="false" dtr="false" t="normal">COUNTIF(R152:T152, "&gt;0")</f>
        <v>2</v>
      </c>
      <c r="W152" s="256" t="n">
        <f aca="false" ca="false" dt2D="false" dtr="false" t="normal">+U152+V152</f>
        <v>4</v>
      </c>
    </row>
    <row customHeight="true" ht="12.75" outlineLevel="0" r="153">
      <c r="A153" s="8" t="n">
        <f aca="false" ca="false" dt2D="false" dtr="false" t="normal">A152+1</f>
        <v>120</v>
      </c>
      <c r="B153" s="8" t="n">
        <f aca="false" ca="false" dt2D="false" dtr="false" t="normal">B152+1</f>
        <v>118</v>
      </c>
      <c r="C153" s="106" t="s">
        <v>382</v>
      </c>
      <c r="D153" s="8" t="s">
        <v>383</v>
      </c>
      <c r="E153" s="205" t="n">
        <f aca="false" ca="false" dt2D="false" dtr="false" t="normal">SUM(F153:T153)</f>
        <v>6463326.63</v>
      </c>
      <c r="F153" s="205" t="n"/>
      <c r="G153" s="205" t="n"/>
      <c r="H153" s="205" t="n">
        <v>1988573.11</v>
      </c>
      <c r="I153" s="205" t="n">
        <v>1483216.93</v>
      </c>
      <c r="J153" s="205" t="n"/>
      <c r="K153" s="205" t="n"/>
      <c r="L153" s="205" t="n"/>
      <c r="M153" s="205" t="n"/>
      <c r="N153" s="205" t="n"/>
      <c r="O153" s="205" t="n"/>
      <c r="P153" s="205" t="n"/>
      <c r="Q153" s="205" t="n">
        <v>2991536.59</v>
      </c>
      <c r="R153" s="205" t="n"/>
      <c r="S153" s="205" t="n"/>
      <c r="T153" s="205" t="n"/>
      <c r="U153" s="256" t="n">
        <f aca="false" ca="false" dt2D="false" dtr="false" t="normal">COUNTIF(F153:Q153, "&gt;0")</f>
        <v>3</v>
      </c>
      <c r="V153" s="256" t="n">
        <f aca="false" ca="false" dt2D="false" dtr="false" t="normal">COUNTIF(R153:T153, "&gt;0")</f>
        <v>0</v>
      </c>
      <c r="W153" s="256" t="n">
        <f aca="false" ca="false" dt2D="false" dtr="false" t="normal">+U153+V153</f>
        <v>3</v>
      </c>
    </row>
    <row customHeight="true" ht="12.75" outlineLevel="0" r="154">
      <c r="A154" s="8" t="n">
        <f aca="false" ca="false" dt2D="false" dtr="false" t="normal">A153+1</f>
        <v>121</v>
      </c>
      <c r="B154" s="8" t="n">
        <f aca="false" ca="false" dt2D="false" dtr="false" t="normal">B153+1</f>
        <v>119</v>
      </c>
      <c r="C154" s="106" t="s">
        <v>382</v>
      </c>
      <c r="D154" s="8" t="s">
        <v>385</v>
      </c>
      <c r="E154" s="205" t="n">
        <f aca="false" ca="true" dt2D="false" dtr="false" t="normal">SUBTOTAL(9, F154:T154)</f>
        <v>13331143.44</v>
      </c>
      <c r="F154" s="205" t="n">
        <v>7306916.35</v>
      </c>
      <c r="G154" s="205" t="n"/>
      <c r="H154" s="205" t="n">
        <v>2761112.86</v>
      </c>
      <c r="I154" s="205" t="n">
        <v>3263114.23</v>
      </c>
      <c r="J154" s="205" t="n"/>
      <c r="K154" s="205" t="n"/>
      <c r="L154" s="205" t="n"/>
      <c r="M154" s="205" t="n"/>
      <c r="N154" s="205" t="n"/>
      <c r="O154" s="205" t="n"/>
      <c r="P154" s="205" t="n"/>
      <c r="Q154" s="205" t="n"/>
      <c r="R154" s="205" t="n"/>
      <c r="S154" s="205" t="n"/>
      <c r="T154" s="205" t="n"/>
      <c r="U154" s="256" t="n">
        <f aca="false" ca="false" dt2D="false" dtr="false" t="normal">COUNTIF(F154:Q154, "&gt;0")</f>
        <v>3</v>
      </c>
      <c r="V154" s="256" t="n">
        <f aca="false" ca="false" dt2D="false" dtr="false" t="normal">COUNTIF(R154:T154, "&gt;0")</f>
        <v>0</v>
      </c>
      <c r="W154" s="256" t="n">
        <f aca="false" ca="false" dt2D="false" dtr="false" t="normal">+U154+V154</f>
        <v>3</v>
      </c>
    </row>
    <row customHeight="true" ht="12.75" outlineLevel="0" r="155">
      <c r="A155" s="8" t="n">
        <f aca="false" ca="false" dt2D="false" dtr="false" t="normal">A154+1</f>
        <v>122</v>
      </c>
      <c r="B155" s="8" t="n">
        <f aca="false" ca="false" dt2D="false" dtr="false" t="normal">B154+1</f>
        <v>120</v>
      </c>
      <c r="C155" s="106" t="s">
        <v>382</v>
      </c>
      <c r="D155" s="8" t="s">
        <v>387</v>
      </c>
      <c r="E155" s="205" t="n">
        <f aca="false" ca="false" dt2D="false" dtr="false" t="normal">SUM(F155:T155)</f>
        <v>1029902.68</v>
      </c>
      <c r="F155" s="205" t="n"/>
      <c r="G155" s="205" t="n"/>
      <c r="H155" s="205" t="n"/>
      <c r="I155" s="205" t="n">
        <v>1029902.68</v>
      </c>
      <c r="J155" s="205" t="n"/>
      <c r="K155" s="205" t="n"/>
      <c r="L155" s="205" t="n"/>
      <c r="M155" s="205" t="n"/>
      <c r="N155" s="205" t="n"/>
      <c r="O155" s="205" t="n"/>
      <c r="P155" s="205" t="n"/>
      <c r="Q155" s="205" t="n"/>
      <c r="R155" s="205" t="n"/>
      <c r="S155" s="205" t="n"/>
      <c r="T155" s="205" t="n"/>
      <c r="U155" s="256" t="n">
        <f aca="false" ca="false" dt2D="false" dtr="false" t="normal">COUNTIF(F155:Q155, "&gt;0")</f>
        <v>1</v>
      </c>
      <c r="V155" s="256" t="n">
        <f aca="false" ca="false" dt2D="false" dtr="false" t="normal">COUNTIF(R155:T155, "&gt;0")</f>
        <v>0</v>
      </c>
      <c r="W155" s="256" t="n">
        <f aca="false" ca="false" dt2D="false" dtr="false" t="normal">+U155+V155</f>
        <v>1</v>
      </c>
    </row>
    <row customHeight="true" ht="12.75" outlineLevel="0" r="156">
      <c r="A156" s="8" t="n">
        <f aca="false" ca="false" dt2D="false" dtr="false" t="normal">A155+1</f>
        <v>123</v>
      </c>
      <c r="B156" s="8" t="n">
        <f aca="false" ca="false" dt2D="false" dtr="false" t="normal">B155+1</f>
        <v>121</v>
      </c>
      <c r="C156" s="106" t="s">
        <v>389</v>
      </c>
      <c r="D156" s="8" t="s">
        <v>390</v>
      </c>
      <c r="E156" s="205" t="n">
        <f aca="false" ca="true" dt2D="false" dtr="false" t="normal">SUBTOTAL(9, F156:T156)</f>
        <v>2127632.94</v>
      </c>
      <c r="F156" s="205" t="n"/>
      <c r="G156" s="205" t="n"/>
      <c r="H156" s="205" t="n"/>
      <c r="I156" s="205" t="n"/>
      <c r="J156" s="205" t="n"/>
      <c r="K156" s="205" t="n"/>
      <c r="L156" s="205" t="n"/>
      <c r="M156" s="205" t="n"/>
      <c r="N156" s="205" t="n"/>
      <c r="O156" s="205" t="n"/>
      <c r="P156" s="205" t="n"/>
      <c r="Q156" s="205" t="n">
        <v>2127632.94</v>
      </c>
      <c r="R156" s="205" t="n"/>
      <c r="S156" s="205" t="n"/>
      <c r="T156" s="205" t="n"/>
      <c r="U156" s="256" t="n">
        <f aca="false" ca="false" dt2D="false" dtr="false" t="normal">COUNTIF(F156:Q156, "&gt;0")</f>
        <v>1</v>
      </c>
      <c r="V156" s="256" t="n">
        <f aca="false" ca="false" dt2D="false" dtr="false" t="normal">COUNTIF(R156:T156, "&gt;0")</f>
        <v>0</v>
      </c>
      <c r="W156" s="256" t="n">
        <f aca="false" ca="false" dt2D="false" dtr="false" t="normal">+U156+V156</f>
        <v>1</v>
      </c>
    </row>
    <row customHeight="true" ht="12.75" outlineLevel="0" r="157">
      <c r="A157" s="8" t="n">
        <f aca="false" ca="false" dt2D="false" dtr="false" t="normal">A156+1</f>
        <v>124</v>
      </c>
      <c r="B157" s="8" t="n">
        <f aca="false" ca="false" dt2D="false" dtr="false" t="normal">B156+1</f>
        <v>122</v>
      </c>
      <c r="C157" s="106" t="s">
        <v>389</v>
      </c>
      <c r="D157" s="8" t="s">
        <v>392</v>
      </c>
      <c r="E157" s="205" t="n">
        <f aca="false" ca="false" dt2D="false" dtr="false" t="normal">SUM(F157:T157)</f>
        <v>670078.2</v>
      </c>
      <c r="F157" s="205" t="n"/>
      <c r="G157" s="205" t="n"/>
      <c r="H157" s="205" t="n"/>
      <c r="I157" s="205" t="n"/>
      <c r="J157" s="205" t="n">
        <v>670078.2</v>
      </c>
      <c r="K157" s="205" t="n"/>
      <c r="L157" s="205" t="n"/>
      <c r="M157" s="205" t="n"/>
      <c r="N157" s="205" t="n"/>
      <c r="O157" s="205" t="n"/>
      <c r="P157" s="205" t="n"/>
      <c r="Q157" s="205" t="n"/>
      <c r="R157" s="205" t="n"/>
      <c r="S157" s="205" t="n"/>
      <c r="T157" s="205" t="n"/>
      <c r="U157" s="256" t="n">
        <f aca="false" ca="false" dt2D="false" dtr="false" t="normal">COUNTIF(F157:Q157, "&gt;0")</f>
        <v>1</v>
      </c>
      <c r="V157" s="256" t="n">
        <f aca="false" ca="false" dt2D="false" dtr="false" t="normal">COUNTIF(R157:T157, "&gt;0")</f>
        <v>0</v>
      </c>
      <c r="W157" s="256" t="n">
        <f aca="false" ca="false" dt2D="false" dtr="false" t="normal">+U157+V157</f>
        <v>1</v>
      </c>
    </row>
    <row customHeight="true" ht="12.75" outlineLevel="0" r="158">
      <c r="A158" s="8" t="n">
        <f aca="false" ca="false" dt2D="false" dtr="false" t="normal">A157+1</f>
        <v>125</v>
      </c>
      <c r="B158" s="8" t="n">
        <f aca="false" ca="false" dt2D="false" dtr="false" t="normal">B157+1</f>
        <v>123</v>
      </c>
      <c r="C158" s="106" t="s">
        <v>389</v>
      </c>
      <c r="D158" s="8" t="s">
        <v>394</v>
      </c>
      <c r="E158" s="205" t="n">
        <f aca="false" ca="false" dt2D="false" dtr="false" t="normal">SUM(F158:T158)</f>
        <v>639766.01</v>
      </c>
      <c r="F158" s="205" t="n"/>
      <c r="G158" s="205" t="n"/>
      <c r="H158" s="205" t="n"/>
      <c r="I158" s="205" t="n"/>
      <c r="J158" s="205" t="n">
        <v>639766.01</v>
      </c>
      <c r="K158" s="205" t="n"/>
      <c r="L158" s="205" t="n"/>
      <c r="M158" s="205" t="n"/>
      <c r="N158" s="205" t="n"/>
      <c r="O158" s="205" t="n"/>
      <c r="P158" s="205" t="n"/>
      <c r="Q158" s="205" t="n"/>
      <c r="R158" s="205" t="n"/>
      <c r="S158" s="205" t="n"/>
      <c r="T158" s="205" t="n"/>
      <c r="U158" s="256" t="n">
        <f aca="false" ca="false" dt2D="false" dtr="false" t="normal">COUNTIF(F158:Q158, "&gt;0")</f>
        <v>1</v>
      </c>
      <c r="V158" s="256" t="n">
        <f aca="false" ca="false" dt2D="false" dtr="false" t="normal">COUNTIF(R158:T158, "&gt;0")</f>
        <v>0</v>
      </c>
      <c r="W158" s="256" t="n">
        <f aca="false" ca="false" dt2D="false" dtr="false" t="normal">+U158+V158</f>
        <v>1</v>
      </c>
    </row>
    <row customHeight="true" ht="12.75" outlineLevel="0" r="159">
      <c r="A159" s="8" t="n">
        <f aca="false" ca="false" dt2D="false" dtr="false" t="normal">A158+1</f>
        <v>126</v>
      </c>
      <c r="B159" s="8" t="n">
        <f aca="false" ca="false" dt2D="false" dtr="false" t="normal">B158+1</f>
        <v>124</v>
      </c>
      <c r="C159" s="106" t="s">
        <v>389</v>
      </c>
      <c r="D159" s="8" t="s">
        <v>397</v>
      </c>
      <c r="E159" s="205" t="n">
        <f aca="false" ca="false" dt2D="false" dtr="false" t="normal">SUM(F159:T159)</f>
        <v>449325.8</v>
      </c>
      <c r="F159" s="205" t="n"/>
      <c r="G159" s="205" t="n"/>
      <c r="H159" s="205" t="n"/>
      <c r="I159" s="205" t="n"/>
      <c r="J159" s="205" t="n">
        <v>449325.8</v>
      </c>
      <c r="K159" s="205" t="n"/>
      <c r="L159" s="205" t="n"/>
      <c r="M159" s="205" t="n"/>
      <c r="N159" s="205" t="n"/>
      <c r="O159" s="205" t="n"/>
      <c r="P159" s="205" t="n"/>
      <c r="Q159" s="205" t="n"/>
      <c r="R159" s="205" t="n"/>
      <c r="S159" s="205" t="n"/>
      <c r="T159" s="205" t="n"/>
      <c r="U159" s="256" t="n">
        <f aca="false" ca="false" dt2D="false" dtr="false" t="normal">COUNTIF(F159:Q159, "&gt;0")</f>
        <v>1</v>
      </c>
      <c r="V159" s="256" t="n">
        <f aca="false" ca="false" dt2D="false" dtr="false" t="normal">COUNTIF(R159:T159, "&gt;0")</f>
        <v>0</v>
      </c>
      <c r="W159" s="256" t="n">
        <f aca="false" ca="false" dt2D="false" dtr="false" t="normal">+U159+V159</f>
        <v>1</v>
      </c>
      <c r="X159" s="0" t="s">
        <v>1088</v>
      </c>
    </row>
    <row customHeight="true" ht="12.75" outlineLevel="0" r="160">
      <c r="A160" s="8" t="n">
        <f aca="false" ca="false" dt2D="false" dtr="false" t="normal">A159+1</f>
        <v>127</v>
      </c>
      <c r="B160" s="8" t="n">
        <f aca="false" ca="false" dt2D="false" dtr="false" t="normal">B159+1</f>
        <v>125</v>
      </c>
      <c r="C160" s="106" t="s">
        <v>389</v>
      </c>
      <c r="D160" s="8" t="s">
        <v>399</v>
      </c>
      <c r="E160" s="205" t="n">
        <f aca="false" ca="false" dt2D="false" dtr="false" t="normal">SUM(F160:T160)</f>
        <v>5383323.91</v>
      </c>
      <c r="F160" s="205" t="n"/>
      <c r="G160" s="205" t="n"/>
      <c r="H160" s="205" t="n"/>
      <c r="I160" s="205" t="n"/>
      <c r="J160" s="205" t="n"/>
      <c r="K160" s="205" t="n"/>
      <c r="L160" s="205" t="n"/>
      <c r="M160" s="205" t="n"/>
      <c r="N160" s="205" t="n"/>
      <c r="O160" s="205" t="n"/>
      <c r="P160" s="205" t="n"/>
      <c r="Q160" s="205" t="n">
        <v>5383323.91</v>
      </c>
      <c r="R160" s="205" t="n"/>
      <c r="S160" s="205" t="n"/>
      <c r="T160" s="205" t="n"/>
      <c r="U160" s="256" t="n">
        <f aca="false" ca="false" dt2D="false" dtr="false" t="normal">COUNTIF(F160:Q160, "&gt;0")</f>
        <v>1</v>
      </c>
      <c r="V160" s="256" t="n">
        <f aca="false" ca="false" dt2D="false" dtr="false" t="normal">COUNTIF(R160:T160, "&gt;0")</f>
        <v>0</v>
      </c>
      <c r="W160" s="256" t="n">
        <f aca="false" ca="false" dt2D="false" dtr="false" t="normal">+U160+V160</f>
        <v>1</v>
      </c>
    </row>
    <row customHeight="true" ht="12.75" outlineLevel="0" r="161">
      <c r="A161" s="8" t="n">
        <f aca="false" ca="false" dt2D="false" dtr="false" t="normal">A160+1</f>
        <v>128</v>
      </c>
      <c r="B161" s="8" t="n">
        <f aca="false" ca="false" dt2D="false" dtr="false" t="normal">B160+1</f>
        <v>126</v>
      </c>
      <c r="C161" s="106" t="s">
        <v>389</v>
      </c>
      <c r="D161" s="8" t="s">
        <v>401</v>
      </c>
      <c r="E161" s="205" t="n">
        <f aca="false" ca="false" dt2D="false" dtr="false" t="normal">SUM(F161:T161)</f>
        <v>5806485.72</v>
      </c>
      <c r="F161" s="205" t="n"/>
      <c r="G161" s="205" t="n"/>
      <c r="H161" s="205" t="n"/>
      <c r="I161" s="205" t="n"/>
      <c r="J161" s="205" t="n"/>
      <c r="K161" s="205" t="n"/>
      <c r="L161" s="205" t="n"/>
      <c r="M161" s="205" t="n"/>
      <c r="N161" s="205" t="n"/>
      <c r="O161" s="205" t="n"/>
      <c r="P161" s="205" t="n"/>
      <c r="Q161" s="205" t="n">
        <v>5806485.72</v>
      </c>
      <c r="R161" s="205" t="n"/>
      <c r="S161" s="205" t="n"/>
      <c r="T161" s="205" t="n"/>
      <c r="U161" s="256" t="n">
        <f aca="false" ca="false" dt2D="false" dtr="false" t="normal">COUNTIF(F161:Q161, "&gt;0")</f>
        <v>1</v>
      </c>
      <c r="V161" s="256" t="n">
        <f aca="false" ca="false" dt2D="false" dtr="false" t="normal">COUNTIF(R161:T161, "&gt;0")</f>
        <v>0</v>
      </c>
      <c r="W161" s="256" t="n">
        <f aca="false" ca="false" dt2D="false" dtr="false" t="normal">+U161+V161</f>
        <v>1</v>
      </c>
    </row>
    <row customHeight="true" ht="12.75" outlineLevel="0" r="162">
      <c r="A162" s="8" t="n">
        <f aca="false" ca="false" dt2D="false" dtr="false" t="normal">A161+1</f>
        <v>129</v>
      </c>
      <c r="B162" s="8" t="n">
        <f aca="false" ca="false" dt2D="false" dtr="false" t="normal">B161+1</f>
        <v>127</v>
      </c>
      <c r="C162" s="106" t="s">
        <v>389</v>
      </c>
      <c r="D162" s="8" t="s">
        <v>402</v>
      </c>
      <c r="E162" s="205" t="n">
        <f aca="false" ca="false" dt2D="false" dtr="false" t="normal">SUM(F162:T162)</f>
        <v>4450996.87</v>
      </c>
      <c r="F162" s="205" t="n">
        <v>4450996.87</v>
      </c>
      <c r="G162" s="205" t="n"/>
      <c r="H162" s="205" t="n"/>
      <c r="I162" s="205" t="n"/>
      <c r="J162" s="205" t="n"/>
      <c r="K162" s="205" t="n"/>
      <c r="L162" s="205" t="n"/>
      <c r="M162" s="205" t="n"/>
      <c r="N162" s="205" t="n"/>
      <c r="O162" s="205" t="n"/>
      <c r="P162" s="205" t="n"/>
      <c r="Q162" s="205" t="n"/>
      <c r="R162" s="205" t="n"/>
      <c r="S162" s="205" t="n"/>
      <c r="T162" s="205" t="n"/>
      <c r="U162" s="256" t="n">
        <f aca="false" ca="false" dt2D="false" dtr="false" t="normal">COUNTIF(F162:Q162, "&gt;0")</f>
        <v>1</v>
      </c>
      <c r="V162" s="256" t="n">
        <f aca="false" ca="false" dt2D="false" dtr="false" t="normal">COUNTIF(R162:T162, "&gt;0")</f>
        <v>0</v>
      </c>
      <c r="W162" s="256" t="n">
        <f aca="false" ca="false" dt2D="false" dtr="false" t="normal">+U162+V162</f>
        <v>1</v>
      </c>
    </row>
    <row customHeight="true" ht="12.75" outlineLevel="0" r="163">
      <c r="A163" s="8" t="n">
        <f aca="false" ca="false" dt2D="false" dtr="false" t="normal">A162+1</f>
        <v>130</v>
      </c>
      <c r="B163" s="8" t="n">
        <f aca="false" ca="false" dt2D="false" dtr="false" t="normal">B162+1</f>
        <v>128</v>
      </c>
      <c r="C163" s="106" t="s">
        <v>403</v>
      </c>
      <c r="D163" s="8" t="s">
        <v>404</v>
      </c>
      <c r="E163" s="205" t="n">
        <f aca="false" ca="false" dt2D="false" dtr="false" t="normal">SUM(F163:T163)</f>
        <v>9595940.4</v>
      </c>
      <c r="F163" s="205" t="n">
        <v>5365444.37</v>
      </c>
      <c r="G163" s="205" t="n">
        <v>743760.51</v>
      </c>
      <c r="H163" s="205" t="n">
        <v>2090621.17</v>
      </c>
      <c r="I163" s="205" t="n">
        <v>1396114.35</v>
      </c>
      <c r="J163" s="205" t="n"/>
      <c r="K163" s="205" t="n"/>
      <c r="L163" s="205" t="n"/>
      <c r="M163" s="205" t="n"/>
      <c r="N163" s="205" t="n"/>
      <c r="O163" s="205" t="n"/>
      <c r="P163" s="205" t="n"/>
      <c r="Q163" s="205" t="n"/>
      <c r="R163" s="205" t="n"/>
      <c r="S163" s="205" t="n"/>
      <c r="T163" s="205" t="n"/>
      <c r="U163" s="256" t="n">
        <f aca="false" ca="false" dt2D="false" dtr="false" t="normal">COUNTIF(F163:Q163, "&gt;0")</f>
        <v>4</v>
      </c>
      <c r="V163" s="256" t="n">
        <f aca="false" ca="false" dt2D="false" dtr="false" t="normal">COUNTIF(R163:T163, "&gt;0")</f>
        <v>0</v>
      </c>
      <c r="W163" s="256" t="n">
        <f aca="false" ca="false" dt2D="false" dtr="false" t="normal">+U163+V163</f>
        <v>4</v>
      </c>
    </row>
    <row customHeight="true" ht="12.75" outlineLevel="0" r="164">
      <c r="A164" s="8" t="n">
        <f aca="false" ca="false" dt2D="false" dtr="false" t="normal">A163+1</f>
        <v>131</v>
      </c>
      <c r="B164" s="8" t="n">
        <f aca="false" ca="false" dt2D="false" dtr="false" t="normal">B163+1</f>
        <v>129</v>
      </c>
      <c r="C164" s="106" t="s">
        <v>406</v>
      </c>
      <c r="D164" s="8" t="s">
        <v>407</v>
      </c>
      <c r="E164" s="205" t="n">
        <f aca="false" ca="true" dt2D="false" dtr="false" t="normal">SUBTOTAL(9, F164:T164)</f>
        <v>878676.28</v>
      </c>
      <c r="F164" s="205" t="n"/>
      <c r="G164" s="205" t="n">
        <v>878676.28</v>
      </c>
      <c r="H164" s="205" t="n"/>
      <c r="I164" s="205" t="n"/>
      <c r="J164" s="205" t="n"/>
      <c r="K164" s="205" t="n"/>
      <c r="L164" s="205" t="n"/>
      <c r="M164" s="205" t="n"/>
      <c r="N164" s="205" t="n"/>
      <c r="O164" s="205" t="n"/>
      <c r="P164" s="205" t="n"/>
      <c r="Q164" s="205" t="n"/>
      <c r="R164" s="205" t="n"/>
      <c r="S164" s="205" t="n"/>
      <c r="T164" s="205" t="n"/>
      <c r="U164" s="256" t="n">
        <f aca="false" ca="false" dt2D="false" dtr="false" t="normal">COUNTIF(F164:Q164, "&gt;0")</f>
        <v>1</v>
      </c>
      <c r="V164" s="256" t="n">
        <f aca="false" ca="false" dt2D="false" dtr="false" t="normal">COUNTIF(R164:T164, "&gt;0")</f>
        <v>0</v>
      </c>
      <c r="W164" s="256" t="n">
        <f aca="false" ca="false" dt2D="false" dtr="false" t="normal">+U164+V164</f>
        <v>1</v>
      </c>
    </row>
    <row customHeight="true" ht="12.75" outlineLevel="0" r="165">
      <c r="A165" s="8" t="n">
        <f aca="false" ca="false" dt2D="false" dtr="false" t="normal">A164+1</f>
        <v>132</v>
      </c>
      <c r="B165" s="8" t="n">
        <f aca="false" ca="false" dt2D="false" dtr="false" t="normal">B164+1</f>
        <v>130</v>
      </c>
      <c r="C165" s="106" t="s">
        <v>68</v>
      </c>
      <c r="D165" s="8" t="s">
        <v>409</v>
      </c>
      <c r="E165" s="205" t="n">
        <f aca="false" ca="true" dt2D="false" dtr="false" t="normal">SUBTOTAL(9, F165:T165)</f>
        <v>5613412.2</v>
      </c>
      <c r="F165" s="205" t="n"/>
      <c r="G165" s="205" t="n"/>
      <c r="H165" s="205" t="n"/>
      <c r="I165" s="205" t="n"/>
      <c r="J165" s="205" t="n"/>
      <c r="K165" s="205" t="n"/>
      <c r="L165" s="205" t="n"/>
      <c r="M165" s="205" t="n"/>
      <c r="N165" s="205" t="n">
        <v>5613412.2</v>
      </c>
      <c r="O165" s="205" t="n"/>
      <c r="P165" s="205" t="n"/>
      <c r="Q165" s="205" t="n"/>
      <c r="R165" s="205" t="n"/>
      <c r="S165" s="205" t="n"/>
      <c r="T165" s="205" t="n"/>
      <c r="U165" s="256" t="n"/>
      <c r="V165" s="256" t="n"/>
      <c r="W165" s="256" t="n"/>
    </row>
    <row customHeight="true" ht="12.75" outlineLevel="0" r="166">
      <c r="A166" s="8" t="n">
        <f aca="false" ca="false" dt2D="false" dtr="false" t="normal">A165+1</f>
        <v>133</v>
      </c>
      <c r="B166" s="8" t="n">
        <f aca="false" ca="false" dt2D="false" dtr="false" t="normal">B165+1</f>
        <v>131</v>
      </c>
      <c r="C166" s="106" t="s">
        <v>118</v>
      </c>
      <c r="D166" s="8" t="s">
        <v>410</v>
      </c>
      <c r="E166" s="205" t="n">
        <f aca="false" ca="true" dt2D="false" dtr="false" t="normal">SUBTOTAL(9, F166:T166)</f>
        <v>20990228.36</v>
      </c>
      <c r="F166" s="205" t="n"/>
      <c r="G166" s="205" t="n"/>
      <c r="H166" s="205" t="n"/>
      <c r="I166" s="205" t="n"/>
      <c r="J166" s="205" t="n"/>
      <c r="K166" s="205" t="n"/>
      <c r="L166" s="205" t="n"/>
      <c r="M166" s="205" t="n"/>
      <c r="N166" s="205" t="n">
        <v>20990228.36</v>
      </c>
      <c r="O166" s="205" t="n"/>
      <c r="P166" s="205" t="n"/>
      <c r="Q166" s="205" t="n"/>
      <c r="R166" s="205" t="n"/>
      <c r="S166" s="205" t="n"/>
      <c r="T166" s="205" t="n"/>
      <c r="U166" s="256" t="n"/>
      <c r="V166" s="256" t="n"/>
      <c r="W166" s="256" t="n"/>
    </row>
    <row customHeight="true" ht="12.75" outlineLevel="0" r="167">
      <c r="A167" s="8" t="n">
        <f aca="false" ca="false" dt2D="false" dtr="false" t="normal">A166+1</f>
        <v>134</v>
      </c>
      <c r="B167" s="8" t="n">
        <f aca="false" ca="false" dt2D="false" dtr="false" t="normal">B166+1</f>
        <v>132</v>
      </c>
      <c r="C167" s="106" t="s">
        <v>412</v>
      </c>
      <c r="D167" s="8" t="s">
        <v>413</v>
      </c>
      <c r="E167" s="205" t="n">
        <f aca="false" ca="true" dt2D="false" dtr="false" t="normal">SUBTOTAL(9, F167:T167)</f>
        <v>1602243.73</v>
      </c>
      <c r="F167" s="205" t="n"/>
      <c r="G167" s="205" t="n"/>
      <c r="H167" s="205" t="n"/>
      <c r="I167" s="205" t="n">
        <v>1602243.73</v>
      </c>
      <c r="J167" s="205" t="n"/>
      <c r="K167" s="205" t="n"/>
      <c r="L167" s="205" t="n"/>
      <c r="M167" s="205" t="n"/>
      <c r="N167" s="205" t="n"/>
      <c r="O167" s="205" t="n"/>
      <c r="P167" s="205" t="n"/>
      <c r="Q167" s="205" t="n"/>
      <c r="R167" s="205" t="n"/>
      <c r="S167" s="205" t="n"/>
      <c r="T167" s="205" t="n"/>
      <c r="U167" s="256" t="n"/>
      <c r="V167" s="256" t="n"/>
      <c r="W167" s="256" t="n"/>
    </row>
    <row customHeight="true" ht="16.5" outlineLevel="0" r="168">
      <c r="A168" s="118" t="n"/>
      <c r="B168" s="118" t="n"/>
      <c r="C168" s="266" t="n"/>
      <c r="D168" s="267" t="s">
        <v>415</v>
      </c>
      <c r="E168" s="268" t="n">
        <f aca="false" ca="false" dt2D="false" dtr="false" t="normal">SUM(E169:E173)</f>
        <v>11133752.17</v>
      </c>
      <c r="F168" s="101" t="n">
        <f aca="false" ca="false" dt2D="false" dtr="false" t="normal">SUM(F169:F173)</f>
        <v>0</v>
      </c>
      <c r="G168" s="101" t="n">
        <f aca="false" ca="false" dt2D="false" dtr="false" t="normal">SUM(G169:G173)</f>
        <v>802095.97</v>
      </c>
      <c r="H168" s="101" t="n">
        <f aca="false" ca="false" dt2D="false" dtr="false" t="normal">SUM(H169:H173)</f>
        <v>0</v>
      </c>
      <c r="I168" s="101" t="n">
        <f aca="false" ca="false" dt2D="false" dtr="false" t="normal">SUM(I169:I173)</f>
        <v>724575</v>
      </c>
      <c r="J168" s="101" t="n">
        <f aca="false" ca="false" dt2D="false" dtr="false" t="normal">SUM(J169:J173)</f>
        <v>0</v>
      </c>
      <c r="K168" s="101" t="n">
        <f aca="false" ca="false" dt2D="false" dtr="false" t="normal">SUM(K169:K173)</f>
        <v>0</v>
      </c>
      <c r="L168" s="101" t="n">
        <f aca="false" ca="false" dt2D="false" dtr="false" t="normal">SUM(L169:L173)</f>
        <v>0</v>
      </c>
      <c r="M168" s="101" t="n">
        <f aca="false" ca="false" dt2D="false" dtr="false" t="normal">SUM(M169:M173)</f>
        <v>0</v>
      </c>
      <c r="N168" s="101" t="n">
        <f aca="false" ca="false" dt2D="false" dtr="false" t="normal">SUM(N169:N173)</f>
        <v>8606537.2</v>
      </c>
      <c r="O168" s="101" t="n">
        <f aca="false" ca="false" dt2D="false" dtr="false" t="normal">SUM(O169:O173)</f>
        <v>0</v>
      </c>
      <c r="P168" s="101" t="n">
        <f aca="false" ca="false" dt2D="false" dtr="false" t="normal">SUM(P169:P173)</f>
        <v>1000544</v>
      </c>
      <c r="Q168" s="101" t="n">
        <f aca="false" ca="false" dt2D="false" dtr="false" t="normal">SUM(Q169:Q173)</f>
        <v>0</v>
      </c>
      <c r="R168" s="101" t="n">
        <f aca="false" ca="false" dt2D="false" dtr="false" t="normal">SUM(R169:R173)</f>
        <v>0</v>
      </c>
      <c r="S168" s="101" t="n">
        <f aca="false" ca="false" dt2D="false" dtr="false" t="normal">SUM(S169:S173)</f>
        <v>0</v>
      </c>
      <c r="T168" s="101" t="n">
        <f aca="false" ca="false" dt2D="false" dtr="false" t="normal">SUM(T169:T173)</f>
        <v>0</v>
      </c>
      <c r="U168" s="256" t="n"/>
      <c r="V168" s="256" t="n"/>
      <c r="W168" s="256" t="n"/>
    </row>
    <row customHeight="true" ht="12.75" outlineLevel="0" r="169">
      <c r="A169" s="8" t="n">
        <f aca="false" ca="false" dt2D="false" dtr="false" t="normal">A167+1</f>
        <v>135</v>
      </c>
      <c r="B169" s="8" t="n">
        <v>1</v>
      </c>
      <c r="C169" s="126" t="s">
        <v>60</v>
      </c>
      <c r="D169" s="269" t="s">
        <v>1089</v>
      </c>
      <c r="E169" s="131" t="n">
        <v>802095.97</v>
      </c>
      <c r="F169" s="205" t="n"/>
      <c r="G169" s="131" t="n">
        <v>802095.97</v>
      </c>
      <c r="H169" s="205" t="n"/>
      <c r="I169" s="205" t="n"/>
      <c r="J169" s="205" t="n"/>
      <c r="K169" s="205" t="n"/>
      <c r="L169" s="205" t="n"/>
      <c r="M169" s="205" t="n"/>
      <c r="N169" s="205" t="n"/>
      <c r="O169" s="205" t="n"/>
      <c r="P169" s="205" t="n"/>
      <c r="Q169" s="205" t="n"/>
      <c r="R169" s="205" t="n"/>
      <c r="S169" s="205" t="n"/>
      <c r="T169" s="205" t="n"/>
      <c r="U169" s="256" t="n"/>
      <c r="V169" s="256" t="n"/>
      <c r="W169" s="256" t="n"/>
    </row>
    <row customHeight="true" ht="12.75" outlineLevel="0" r="170">
      <c r="A170" s="8" t="n">
        <f aca="false" ca="false" dt2D="false" dtr="false" t="normal">A169+1</f>
        <v>136</v>
      </c>
      <c r="B170" s="8" t="n">
        <v>2</v>
      </c>
      <c r="C170" s="126" t="s">
        <v>1090</v>
      </c>
      <c r="D170" s="125" t="s">
        <v>1091</v>
      </c>
      <c r="E170" s="131" t="n">
        <v>724575</v>
      </c>
      <c r="F170" s="205" t="n"/>
      <c r="G170" s="205" t="n"/>
      <c r="H170" s="205" t="n"/>
      <c r="I170" s="131" t="n">
        <v>724575</v>
      </c>
      <c r="J170" s="205" t="n"/>
      <c r="K170" s="205" t="n"/>
      <c r="L170" s="205" t="n"/>
      <c r="M170" s="205" t="n"/>
      <c r="N170" s="205" t="n"/>
      <c r="O170" s="205" t="n"/>
      <c r="P170" s="205" t="n"/>
      <c r="Q170" s="205" t="n"/>
      <c r="R170" s="205" t="n"/>
      <c r="S170" s="205" t="n"/>
      <c r="T170" s="205" t="n"/>
      <c r="U170" s="256" t="n"/>
      <c r="V170" s="256" t="n"/>
      <c r="W170" s="256" t="n"/>
    </row>
    <row customHeight="true" ht="12.75" outlineLevel="0" r="171">
      <c r="A171" s="8" t="n">
        <f aca="false" ca="false" dt2D="false" dtr="false" t="normal">A170+1</f>
        <v>137</v>
      </c>
      <c r="B171" s="8" t="n">
        <v>3</v>
      </c>
      <c r="C171" s="126" t="s">
        <v>1092</v>
      </c>
      <c r="D171" s="125" t="s">
        <v>1093</v>
      </c>
      <c r="E171" s="131" t="n">
        <v>4174537.2</v>
      </c>
      <c r="F171" s="205" t="n"/>
      <c r="G171" s="205" t="n"/>
      <c r="H171" s="205" t="n"/>
      <c r="I171" s="205" t="n"/>
      <c r="J171" s="205" t="n"/>
      <c r="K171" s="205" t="n"/>
      <c r="L171" s="205" t="n"/>
      <c r="M171" s="205" t="n"/>
      <c r="N171" s="131" t="n">
        <v>4174537.2</v>
      </c>
      <c r="O171" s="205" t="n"/>
      <c r="P171" s="205" t="n"/>
      <c r="Q171" s="205" t="n"/>
      <c r="R171" s="205" t="n"/>
      <c r="S171" s="205" t="n"/>
      <c r="T171" s="205" t="n"/>
      <c r="U171" s="256" t="n"/>
      <c r="V171" s="256" t="n"/>
      <c r="W171" s="256" t="n"/>
    </row>
    <row customHeight="true" ht="12.75" outlineLevel="0" r="172">
      <c r="A172" s="8" t="n">
        <f aca="false" ca="false" dt2D="false" dtr="false" t="normal">A171+1</f>
        <v>138</v>
      </c>
      <c r="B172" s="8" t="n">
        <v>4</v>
      </c>
      <c r="C172" s="126" t="s">
        <v>1094</v>
      </c>
      <c r="D172" s="125" t="s">
        <v>1095</v>
      </c>
      <c r="E172" s="131" t="n">
        <v>4432000</v>
      </c>
      <c r="F172" s="205" t="n"/>
      <c r="G172" s="205" t="n"/>
      <c r="H172" s="205" t="n"/>
      <c r="I172" s="205" t="n"/>
      <c r="J172" s="205" t="n"/>
      <c r="K172" s="205" t="n"/>
      <c r="L172" s="205" t="n"/>
      <c r="M172" s="205" t="n"/>
      <c r="N172" s="131" t="n">
        <v>4432000</v>
      </c>
      <c r="O172" s="205" t="n"/>
      <c r="P172" s="205" t="n"/>
      <c r="Q172" s="205" t="n"/>
      <c r="R172" s="205" t="n"/>
      <c r="S172" s="205" t="n"/>
      <c r="T172" s="205" t="n"/>
      <c r="U172" s="256" t="n"/>
      <c r="V172" s="256" t="n"/>
      <c r="W172" s="256" t="n"/>
    </row>
    <row customHeight="true" ht="12.75" outlineLevel="0" r="173">
      <c r="A173" s="8" t="n">
        <f aca="false" ca="false" dt2D="false" dtr="false" t="normal">A172+1</f>
        <v>139</v>
      </c>
      <c r="B173" s="8" t="n">
        <v>5</v>
      </c>
      <c r="C173" s="126" t="s">
        <v>1096</v>
      </c>
      <c r="D173" s="125" t="s">
        <v>1097</v>
      </c>
      <c r="E173" s="131" t="n">
        <v>1000544</v>
      </c>
      <c r="F173" s="205" t="n"/>
      <c r="G173" s="205" t="n"/>
      <c r="H173" s="205" t="n"/>
      <c r="I173" s="205" t="n"/>
      <c r="J173" s="205" t="n"/>
      <c r="K173" s="205" t="n"/>
      <c r="L173" s="205" t="n"/>
      <c r="M173" s="205" t="n"/>
      <c r="N173" s="205" t="n"/>
      <c r="O173" s="205" t="n"/>
      <c r="P173" s="131" t="n">
        <v>1000544</v>
      </c>
      <c r="Q173" s="205" t="n"/>
      <c r="R173" s="205" t="n"/>
      <c r="S173" s="205" t="n"/>
      <c r="T173" s="205" t="n"/>
      <c r="U173" s="256" t="n"/>
      <c r="V173" s="256" t="n"/>
      <c r="W173" s="256" t="n"/>
    </row>
    <row customHeight="true" ht="35.25" outlineLevel="0" r="174">
      <c r="A174" s="133" t="n"/>
      <c r="B174" s="133" t="n"/>
      <c r="C174" s="133" t="n"/>
      <c r="D174" s="92" t="s">
        <v>435</v>
      </c>
      <c r="E174" s="93" t="n">
        <f aca="false" ca="false" dt2D="false" dtr="false" t="normal">E175+E247+E253+E682+E680</f>
        <v>3332683921.554288</v>
      </c>
      <c r="F174" s="257" t="n">
        <f aca="false" ca="false" dt2D="false" dtr="false" t="normal">F175+F247+F253+F682+F680</f>
        <v>913086426.3968251</v>
      </c>
      <c r="G174" s="257" t="n">
        <f aca="false" ca="false" dt2D="false" dtr="false" t="normal">G175+G247+G253+G682+G680</f>
        <v>362051710.8635239</v>
      </c>
      <c r="H174" s="257" t="n">
        <f aca="false" ca="false" dt2D="false" dtr="false" t="normal">H175+H247+H253+H682+H680</f>
        <v>344386446.9761479</v>
      </c>
      <c r="I174" s="257" t="n">
        <f aca="false" ca="false" dt2D="false" dtr="false" t="normal">I175+I247+I253+I682+I680</f>
        <v>239972879.5437122</v>
      </c>
      <c r="J174" s="257" t="n">
        <f aca="false" ca="false" dt2D="false" dtr="false" t="normal">J175+J247+J253+J682+J680</f>
        <v>226813258.9199999</v>
      </c>
      <c r="K174" s="257" t="n">
        <f aca="false" ca="false" dt2D="false" dtr="false" t="normal">K175+K247+K253+K682+K680</f>
        <v>0</v>
      </c>
      <c r="L174" s="257" t="n">
        <f aca="false" ca="false" dt2D="false" dtr="false" t="normal">L175+L247+L253+L682+L680</f>
        <v>0</v>
      </c>
      <c r="M174" s="257" t="n">
        <f aca="false" ca="false" dt2D="false" dtr="false" t="normal">M175+M247+M253+M682+M680</f>
        <v>78038028.92</v>
      </c>
      <c r="N174" s="257" t="n">
        <f aca="false" ca="false" dt2D="false" dtr="false" t="normal">N175+N247+N253+N682+N680</f>
        <v>373767852.30075234</v>
      </c>
      <c r="O174" s="257" t="n">
        <f aca="false" ca="false" dt2D="false" dtr="false" t="normal">O175+O247+O253+O682+O680</f>
        <v>246198348.42000002</v>
      </c>
      <c r="P174" s="257" t="n">
        <f aca="false" ca="false" dt2D="false" dtr="false" t="normal">P175+P247+P253+P682+P680</f>
        <v>254070679.74999997</v>
      </c>
      <c r="Q174" s="257" t="n">
        <f aca="false" ca="false" dt2D="false" dtr="false" t="normal">Q175+Q247+Q253+Q682+Q680</f>
        <v>173278620.58999997</v>
      </c>
      <c r="R174" s="257" t="n">
        <f aca="false" ca="false" dt2D="false" dtr="false" t="normal">R175+R247+R253+R682+R680</f>
        <v>69575943.49921729</v>
      </c>
      <c r="S174" s="257" t="n">
        <f aca="false" ca="false" dt2D="false" dtr="false" t="normal">S175+S247+S253+S682+S680</f>
        <v>8902000</v>
      </c>
      <c r="T174" s="257" t="n">
        <f aca="false" ca="false" dt2D="false" dtr="false" t="normal">T175+T247+T253+T682+T680</f>
        <v>42541725.37410834</v>
      </c>
      <c r="U174" s="253" t="n">
        <f aca="false" ca="false" dt2D="false" dtr="false" t="normal">SUM(U254:U678)</f>
        <v>640</v>
      </c>
      <c r="V174" s="253" t="n">
        <f aca="false" ca="false" dt2D="false" dtr="false" t="normal">SUM(V254:V678)</f>
        <v>943</v>
      </c>
      <c r="W174" s="253" t="n">
        <f aca="false" ca="false" dt2D="false" dtr="false" t="normal">SUM(W254:W678)</f>
        <v>1582</v>
      </c>
    </row>
    <row customHeight="true" ht="18" outlineLevel="0" r="175">
      <c r="A175" s="99" t="n"/>
      <c r="B175" s="99" t="n"/>
      <c r="C175" s="99" t="n"/>
      <c r="D175" s="100" t="s">
        <v>56</v>
      </c>
      <c r="E175" s="101" t="n">
        <f aca="false" ca="false" dt2D="false" dtr="false" t="normal">SUM(E176:E246)</f>
        <v>451547028.66</v>
      </c>
      <c r="F175" s="101" t="n">
        <f aca="false" ca="false" dt2D="false" dtr="false" t="normal">SUM(F176:F246)</f>
        <v>133169054.89999999</v>
      </c>
      <c r="G175" s="101" t="n">
        <f aca="false" ca="false" dt2D="false" dtr="false" t="normal">SUM(G176:G246)</f>
        <v>62118156.629999995</v>
      </c>
      <c r="H175" s="101" t="n">
        <f aca="false" ca="false" dt2D="false" dtr="false" t="normal">SUM(H176:H246)</f>
        <v>18371106.69</v>
      </c>
      <c r="I175" s="101" t="n">
        <f aca="false" ca="false" dt2D="false" dtr="false" t="normal">SUM(I176:I246)</f>
        <v>23156832.32</v>
      </c>
      <c r="J175" s="101" t="n">
        <f aca="false" ca="false" dt2D="false" dtr="false" t="normal">SUM(J176:J246)</f>
        <v>19522366.77</v>
      </c>
      <c r="K175" s="101" t="n">
        <f aca="false" ca="false" dt2D="false" dtr="false" t="normal">SUM(K176:K246)</f>
        <v>0</v>
      </c>
      <c r="L175" s="101" t="n">
        <f aca="false" ca="false" dt2D="false" dtr="false" t="normal">SUM(L176:L246)</f>
        <v>0</v>
      </c>
      <c r="M175" s="101" t="n">
        <f aca="false" ca="false" dt2D="false" dtr="false" t="normal">SUM(M176:M246)</f>
        <v>0</v>
      </c>
      <c r="N175" s="101" t="n">
        <f aca="false" ca="false" dt2D="false" dtr="false" t="normal">SUM(N176:N246)</f>
        <v>48095816.129999995</v>
      </c>
      <c r="O175" s="101" t="n">
        <f aca="false" ca="false" dt2D="false" dtr="false" t="normal">SUM(O176:O246)</f>
        <v>73790352.09</v>
      </c>
      <c r="P175" s="101" t="n">
        <f aca="false" ca="false" dt2D="false" dtr="false" t="normal">SUM(P176:P246)</f>
        <v>62566495.82</v>
      </c>
      <c r="Q175" s="101" t="n">
        <f aca="false" ca="false" dt2D="false" dtr="false" t="normal">SUM(Q176:Q246)</f>
        <v>6308293.31</v>
      </c>
      <c r="R175" s="101" t="n">
        <f aca="false" ca="false" dt2D="false" dtr="false" t="normal">SUM(R176:R246)</f>
        <v>3279220.1400000006</v>
      </c>
      <c r="S175" s="101" t="n">
        <f aca="false" ca="false" dt2D="false" dtr="false" t="normal">SUM(S176:S246)</f>
        <v>720000</v>
      </c>
      <c r="T175" s="101" t="n">
        <f aca="false" ca="false" dt2D="false" dtr="false" t="normal">SUM(T176:T246)</f>
        <v>449333.86</v>
      </c>
    </row>
    <row outlineLevel="0" r="176">
      <c r="A176" s="8" t="n">
        <f aca="false" ca="false" dt2D="false" dtr="false" t="normal">A173+1</f>
        <v>140</v>
      </c>
      <c r="B176" s="8" t="n">
        <v>1</v>
      </c>
      <c r="C176" s="106" t="s">
        <v>92</v>
      </c>
      <c r="D176" s="106" t="s">
        <v>439</v>
      </c>
      <c r="E176" s="205" t="n">
        <f aca="false" ca="true" dt2D="false" dtr="false" t="normal">SUBTOTAL(9, F176:T176)</f>
        <v>14771841.549999999</v>
      </c>
      <c r="F176" s="205" t="n">
        <v>0</v>
      </c>
      <c r="G176" s="205" t="n">
        <v>0</v>
      </c>
      <c r="H176" s="205" t="n">
        <v>0</v>
      </c>
      <c r="I176" s="205" t="n">
        <v>0</v>
      </c>
      <c r="J176" s="205" t="n">
        <v>0</v>
      </c>
      <c r="K176" s="205" t="n"/>
      <c r="L176" s="205" t="n"/>
      <c r="M176" s="205" t="n">
        <v>0</v>
      </c>
      <c r="N176" s="205" t="n">
        <v>0</v>
      </c>
      <c r="O176" s="205" t="n">
        <v>14405926.62</v>
      </c>
      <c r="P176" s="205" t="n">
        <v>0</v>
      </c>
      <c r="Q176" s="205" t="n">
        <v>0</v>
      </c>
      <c r="R176" s="205" t="n">
        <v>341914.93</v>
      </c>
      <c r="S176" s="205" t="n">
        <v>24000</v>
      </c>
      <c r="T176" s="205" t="n"/>
    </row>
    <row outlineLevel="0" r="177">
      <c r="A177" s="8" t="n">
        <f aca="false" ca="false" dt2D="false" dtr="false" t="normal">A176+1</f>
        <v>141</v>
      </c>
      <c r="B177" s="8" t="n">
        <f aca="false" ca="false" dt2D="false" dtr="false" t="normal">B176+1</f>
        <v>2</v>
      </c>
      <c r="C177" s="106" t="s">
        <v>92</v>
      </c>
      <c r="D177" s="106" t="s">
        <v>441</v>
      </c>
      <c r="E177" s="205" t="n">
        <f aca="false" ca="true" dt2D="false" dtr="false" t="normal">SUBTOTAL(9, F177:T177)</f>
        <v>18884780.159999996</v>
      </c>
      <c r="F177" s="205" t="n">
        <v>2320624.28</v>
      </c>
      <c r="G177" s="205" t="n">
        <v>1208886.87</v>
      </c>
      <c r="H177" s="205" t="n"/>
      <c r="I177" s="205" t="n"/>
      <c r="J177" s="205" t="n">
        <v>0</v>
      </c>
      <c r="K177" s="205" t="n"/>
      <c r="L177" s="205" t="n"/>
      <c r="M177" s="205" t="n">
        <v>0</v>
      </c>
      <c r="N177" s="205" t="n">
        <v>4272787.71</v>
      </c>
      <c r="O177" s="205" t="n">
        <v>4924704.85</v>
      </c>
      <c r="P177" s="205" t="n">
        <v>5939807.05</v>
      </c>
      <c r="Q177" s="205" t="n"/>
      <c r="R177" s="205" t="n"/>
      <c r="S177" s="205" t="n"/>
      <c r="T177" s="205" t="n">
        <v>217969.4</v>
      </c>
    </row>
    <row outlineLevel="0" r="178">
      <c r="A178" s="8" t="n">
        <f aca="false" ca="false" dt2D="false" dtr="false" t="normal">A177+1</f>
        <v>142</v>
      </c>
      <c r="B178" s="8" t="n">
        <f aca="false" ca="false" dt2D="false" dtr="false" t="normal">B177+1</f>
        <v>3</v>
      </c>
      <c r="C178" s="106" t="s">
        <v>114</v>
      </c>
      <c r="D178" s="106" t="s">
        <v>442</v>
      </c>
      <c r="E178" s="205" t="n">
        <f aca="false" ca="true" dt2D="false" dtr="false" t="normal">SUBTOTAL(9, F178:T178)</f>
        <v>16766703.959999999</v>
      </c>
      <c r="F178" s="205" t="n">
        <v>6755517.92</v>
      </c>
      <c r="G178" s="205" t="n">
        <v>5827642.53</v>
      </c>
      <c r="H178" s="205" t="n"/>
      <c r="I178" s="205" t="n">
        <v>4050089.45</v>
      </c>
      <c r="J178" s="205" t="n">
        <v>0</v>
      </c>
      <c r="K178" s="205" t="n"/>
      <c r="L178" s="205" t="n"/>
      <c r="M178" s="205" t="n">
        <v>0</v>
      </c>
      <c r="N178" s="205" t="n">
        <v>0</v>
      </c>
      <c r="O178" s="205" t="n">
        <v>0</v>
      </c>
      <c r="P178" s="205" t="n">
        <v>0</v>
      </c>
      <c r="Q178" s="205" t="n"/>
      <c r="R178" s="205" t="n">
        <v>109454.06</v>
      </c>
      <c r="S178" s="205" t="n">
        <v>24000</v>
      </c>
      <c r="T178" s="205" t="n"/>
    </row>
    <row outlineLevel="0" r="179">
      <c r="A179" s="8" t="n">
        <f aca="false" ca="false" dt2D="false" dtr="false" t="normal">A178+1</f>
        <v>143</v>
      </c>
      <c r="B179" s="8" t="n">
        <f aca="false" ca="false" dt2D="false" dtr="false" t="normal">B178+1</f>
        <v>4</v>
      </c>
      <c r="C179" s="106" t="s">
        <v>60</v>
      </c>
      <c r="D179" s="106" t="s">
        <v>443</v>
      </c>
      <c r="E179" s="205" t="n">
        <f aca="false" ca="true" dt2D="false" dtr="false" t="normal">SUBTOTAL(9, F179:T179)</f>
        <v>7668023.680000001</v>
      </c>
      <c r="F179" s="205" t="n">
        <v>7568788.15</v>
      </c>
      <c r="G179" s="205" t="n">
        <v>0</v>
      </c>
      <c r="H179" s="205" t="n">
        <v>0</v>
      </c>
      <c r="I179" s="205" t="n">
        <v>0</v>
      </c>
      <c r="J179" s="205" t="n">
        <v>0</v>
      </c>
      <c r="K179" s="205" t="n"/>
      <c r="L179" s="205" t="n"/>
      <c r="M179" s="205" t="n">
        <v>0</v>
      </c>
      <c r="N179" s="205" t="n">
        <v>0</v>
      </c>
      <c r="O179" s="205" t="n">
        <v>0</v>
      </c>
      <c r="P179" s="205" t="n">
        <v>0</v>
      </c>
      <c r="Q179" s="205" t="n">
        <v>0</v>
      </c>
      <c r="R179" s="205" t="n">
        <v>75235.53</v>
      </c>
      <c r="S179" s="205" t="n">
        <v>24000</v>
      </c>
      <c r="T179" s="205" t="n"/>
    </row>
    <row outlineLevel="0" r="180">
      <c r="A180" s="8" t="n">
        <f aca="false" ca="false" dt2D="false" dtr="false" t="normal">A179+1</f>
        <v>144</v>
      </c>
      <c r="B180" s="8" t="n">
        <f aca="false" ca="false" dt2D="false" dtr="false" t="normal">B179+1</f>
        <v>5</v>
      </c>
      <c r="C180" s="106" t="s">
        <v>60</v>
      </c>
      <c r="D180" s="106" t="s">
        <v>445</v>
      </c>
      <c r="E180" s="205" t="n">
        <f aca="false" ca="true" dt2D="false" dtr="false" t="normal">SUBTOTAL(9, F180:T180)</f>
        <v>10004903.51</v>
      </c>
      <c r="F180" s="205" t="n">
        <v>0</v>
      </c>
      <c r="G180" s="205" t="n">
        <v>0</v>
      </c>
      <c r="H180" s="205" t="n">
        <v>0</v>
      </c>
      <c r="I180" s="205" t="n">
        <v>0</v>
      </c>
      <c r="J180" s="205" t="n">
        <v>0</v>
      </c>
      <c r="K180" s="205" t="n"/>
      <c r="L180" s="205" t="n"/>
      <c r="M180" s="205" t="n">
        <v>0</v>
      </c>
      <c r="N180" s="205" t="n">
        <v>0</v>
      </c>
      <c r="O180" s="205" t="n">
        <v>9755981.03</v>
      </c>
      <c r="P180" s="205" t="n"/>
      <c r="Q180" s="205" t="n">
        <v>0</v>
      </c>
      <c r="R180" s="205" t="n">
        <v>224922.48</v>
      </c>
      <c r="S180" s="205" t="n">
        <v>24000</v>
      </c>
      <c r="T180" s="205" t="n"/>
    </row>
    <row outlineLevel="0" r="181">
      <c r="A181" s="8" t="n">
        <f aca="false" ca="false" dt2D="false" dtr="false" t="normal">A180+1</f>
        <v>145</v>
      </c>
      <c r="B181" s="8" t="s">
        <v>192</v>
      </c>
      <c r="C181" s="106" t="s">
        <v>60</v>
      </c>
      <c r="D181" s="106" t="s">
        <v>62</v>
      </c>
      <c r="E181" s="205" t="n">
        <f aca="false" ca="true" dt2D="false" dtr="false" t="normal">SUBTOTAL(9, F181:T181)</f>
        <v>3841230.63</v>
      </c>
      <c r="F181" s="205" t="n"/>
      <c r="G181" s="205" t="n">
        <v>3725677.85</v>
      </c>
      <c r="H181" s="205" t="n">
        <v>0</v>
      </c>
      <c r="I181" s="205" t="n">
        <v>0</v>
      </c>
      <c r="J181" s="205" t="n">
        <v>0</v>
      </c>
      <c r="K181" s="205" t="n"/>
      <c r="L181" s="205" t="n">
        <v>0</v>
      </c>
      <c r="M181" s="205" t="n"/>
      <c r="N181" s="205" t="n"/>
      <c r="O181" s="205" t="n"/>
      <c r="P181" s="205" t="n">
        <v>0</v>
      </c>
      <c r="Q181" s="205" t="n">
        <v>0</v>
      </c>
      <c r="R181" s="205" t="n">
        <v>91552.78</v>
      </c>
      <c r="S181" s="205" t="n">
        <v>24000</v>
      </c>
      <c r="T181" s="205" t="n"/>
    </row>
    <row outlineLevel="0" r="182">
      <c r="A182" s="8" t="n">
        <f aca="false" ca="false" dt2D="false" dtr="false" t="normal">A181+1</f>
        <v>146</v>
      </c>
      <c r="B182" s="8" t="n">
        <f aca="false" ca="false" dt2D="false" dtr="false" t="normal">B180+1</f>
        <v>6</v>
      </c>
      <c r="C182" s="106" t="s">
        <v>60</v>
      </c>
      <c r="D182" s="106" t="s">
        <v>190</v>
      </c>
      <c r="E182" s="205" t="n">
        <f aca="false" ca="true" dt2D="false" dtr="false" t="normal">SUBTOTAL(9, F182:T182)</f>
        <v>4022669.56</v>
      </c>
      <c r="F182" s="205" t="n"/>
      <c r="G182" s="205" t="n"/>
      <c r="H182" s="205" t="n"/>
      <c r="I182" s="205" t="n"/>
      <c r="J182" s="205" t="n">
        <v>0</v>
      </c>
      <c r="K182" s="205" t="n"/>
      <c r="L182" s="205" t="n"/>
      <c r="M182" s="205" t="n">
        <v>0</v>
      </c>
      <c r="N182" s="205" t="n">
        <v>0</v>
      </c>
      <c r="O182" s="205" t="n">
        <v>3968655.74</v>
      </c>
      <c r="P182" s="205" t="n">
        <v>0</v>
      </c>
      <c r="Q182" s="205" t="n">
        <v>0</v>
      </c>
      <c r="R182" s="205" t="n"/>
      <c r="S182" s="205" t="n"/>
      <c r="T182" s="205" t="n">
        <v>54013.82</v>
      </c>
    </row>
    <row outlineLevel="0" r="183">
      <c r="A183" s="8" t="n">
        <f aca="false" ca="false" dt2D="false" dtr="false" t="normal">A182+1</f>
        <v>147</v>
      </c>
      <c r="B183" s="8" t="n">
        <f aca="false" ca="false" dt2D="false" dtr="false" t="normal">B182+1</f>
        <v>7</v>
      </c>
      <c r="C183" s="106" t="s">
        <v>60</v>
      </c>
      <c r="D183" s="106" t="s">
        <v>449</v>
      </c>
      <c r="E183" s="205" t="n">
        <f aca="false" ca="true" dt2D="false" dtr="false" t="normal">SUBTOTAL(9, F183:T183)</f>
        <v>7989891.39</v>
      </c>
      <c r="F183" s="205" t="n"/>
      <c r="G183" s="205" t="n">
        <v>7852851.42</v>
      </c>
      <c r="H183" s="205" t="n">
        <v>0</v>
      </c>
      <c r="I183" s="205" t="n"/>
      <c r="J183" s="205" t="n">
        <v>0</v>
      </c>
      <c r="K183" s="205" t="n"/>
      <c r="L183" s="205" t="n"/>
      <c r="M183" s="205" t="n">
        <v>0</v>
      </c>
      <c r="N183" s="205" t="n">
        <v>0</v>
      </c>
      <c r="O183" s="205" t="n">
        <v>0</v>
      </c>
      <c r="P183" s="205" t="n">
        <v>0</v>
      </c>
      <c r="Q183" s="205" t="n">
        <v>0</v>
      </c>
      <c r="R183" s="205" t="n">
        <v>113039.97</v>
      </c>
      <c r="S183" s="205" t="n">
        <v>24000</v>
      </c>
      <c r="T183" s="205" t="n"/>
    </row>
    <row outlineLevel="0" r="184">
      <c r="A184" s="8" t="n">
        <f aca="false" ca="false" dt2D="false" dtr="false" t="normal">A183+1</f>
        <v>148</v>
      </c>
      <c r="B184" s="8" t="n">
        <f aca="false" ca="false" dt2D="false" dtr="false" t="normal">B183+1</f>
        <v>8</v>
      </c>
      <c r="C184" s="106" t="s">
        <v>60</v>
      </c>
      <c r="D184" s="106" t="s">
        <v>450</v>
      </c>
      <c r="E184" s="205" t="n">
        <f aca="false" ca="true" dt2D="false" dtr="false" t="normal">SUBTOTAL(9, F184:T184)</f>
        <v>19281360.68</v>
      </c>
      <c r="F184" s="205" t="n">
        <v>0</v>
      </c>
      <c r="G184" s="205" t="n">
        <v>0</v>
      </c>
      <c r="H184" s="205" t="n">
        <v>0</v>
      </c>
      <c r="I184" s="205" t="n">
        <v>0</v>
      </c>
      <c r="J184" s="205" t="n">
        <v>0</v>
      </c>
      <c r="K184" s="205" t="n"/>
      <c r="L184" s="205" t="n"/>
      <c r="M184" s="205" t="n">
        <v>0</v>
      </c>
      <c r="N184" s="205" t="n">
        <v>0</v>
      </c>
      <c r="O184" s="205" t="n">
        <v>0</v>
      </c>
      <c r="P184" s="205" t="n">
        <v>19281360.68</v>
      </c>
      <c r="Q184" s="205" t="n">
        <v>0</v>
      </c>
      <c r="R184" s="205" t="n"/>
      <c r="S184" s="205" t="n"/>
      <c r="T184" s="205" t="n"/>
    </row>
    <row outlineLevel="0" r="185">
      <c r="A185" s="8" t="n">
        <f aca="false" ca="false" dt2D="false" dtr="false" t="normal">A184+1</f>
        <v>149</v>
      </c>
      <c r="B185" s="8" t="n">
        <f aca="false" ca="false" dt2D="false" dtr="false" t="normal">B184+1</f>
        <v>9</v>
      </c>
      <c r="C185" s="106" t="s">
        <v>60</v>
      </c>
      <c r="D185" s="106" t="s">
        <v>453</v>
      </c>
      <c r="E185" s="205" t="n">
        <f aca="false" ca="true" dt2D="false" dtr="false" t="normal">SUBTOTAL(9, F185:T185)</f>
        <v>4980531.9799999995</v>
      </c>
      <c r="F185" s="205" t="n"/>
      <c r="G185" s="205" t="n">
        <v>4925359.93</v>
      </c>
      <c r="H185" s="205" t="n"/>
      <c r="I185" s="205" t="n">
        <v>0</v>
      </c>
      <c r="J185" s="205" t="n">
        <v>0</v>
      </c>
      <c r="K185" s="205" t="n"/>
      <c r="L185" s="205" t="n"/>
      <c r="M185" s="205" t="n">
        <v>0</v>
      </c>
      <c r="N185" s="205" t="n">
        <v>0</v>
      </c>
      <c r="O185" s="205" t="n">
        <v>0</v>
      </c>
      <c r="P185" s="205" t="n">
        <v>0</v>
      </c>
      <c r="Q185" s="205" t="n">
        <v>0</v>
      </c>
      <c r="R185" s="205" t="n">
        <v>31172.05</v>
      </c>
      <c r="S185" s="205" t="n">
        <v>24000</v>
      </c>
      <c r="T185" s="205" t="n"/>
    </row>
    <row outlineLevel="0" r="186">
      <c r="A186" s="8" t="n">
        <f aca="false" ca="false" dt2D="false" dtr="false" t="normal">A185+1</f>
        <v>150</v>
      </c>
      <c r="B186" s="8" t="n">
        <f aca="false" ca="false" dt2D="false" dtr="false" t="normal">B185+1</f>
        <v>10</v>
      </c>
      <c r="C186" s="106" t="s">
        <v>60</v>
      </c>
      <c r="D186" s="106" t="s">
        <v>454</v>
      </c>
      <c r="E186" s="205" t="n">
        <f aca="false" ca="true" dt2D="false" dtr="false" t="normal">SUBTOTAL(9, F186:T186)</f>
        <v>6056403.53</v>
      </c>
      <c r="F186" s="205" t="n">
        <v>0</v>
      </c>
      <c r="G186" s="205" t="n">
        <v>0</v>
      </c>
      <c r="H186" s="205" t="n">
        <v>5975267.73</v>
      </c>
      <c r="I186" s="205" t="n">
        <v>0</v>
      </c>
      <c r="J186" s="205" t="n">
        <v>0</v>
      </c>
      <c r="K186" s="205" t="n"/>
      <c r="L186" s="205" t="n"/>
      <c r="M186" s="205" t="n">
        <v>0</v>
      </c>
      <c r="N186" s="205" t="n">
        <v>0</v>
      </c>
      <c r="O186" s="205" t="n">
        <v>0</v>
      </c>
      <c r="P186" s="205" t="n">
        <v>0</v>
      </c>
      <c r="Q186" s="205" t="n">
        <v>0</v>
      </c>
      <c r="R186" s="205" t="n">
        <v>57135.8</v>
      </c>
      <c r="S186" s="205" t="n">
        <v>24000</v>
      </c>
      <c r="T186" s="205" t="n"/>
    </row>
    <row outlineLevel="0" r="187">
      <c r="A187" s="8" t="n">
        <f aca="false" ca="false" dt2D="false" dtr="false" t="normal">A186+1</f>
        <v>151</v>
      </c>
      <c r="B187" s="8" t="n">
        <f aca="false" ca="false" dt2D="false" dtr="false" t="normal">B186+1</f>
        <v>11</v>
      </c>
      <c r="C187" s="106" t="s">
        <v>60</v>
      </c>
      <c r="D187" s="106" t="s">
        <v>456</v>
      </c>
      <c r="E187" s="205" t="n">
        <f aca="false" ca="true" dt2D="false" dtr="false" t="normal">SUBTOTAL(9, F187:T187)</f>
        <v>7679337.789999999</v>
      </c>
      <c r="F187" s="205" t="n">
        <v>0</v>
      </c>
      <c r="G187" s="205" t="n">
        <v>0</v>
      </c>
      <c r="H187" s="205" t="n">
        <v>0</v>
      </c>
      <c r="I187" s="205" t="n">
        <v>0</v>
      </c>
      <c r="J187" s="205" t="n">
        <v>0</v>
      </c>
      <c r="K187" s="205" t="n"/>
      <c r="L187" s="205" t="n"/>
      <c r="M187" s="205" t="n">
        <v>0</v>
      </c>
      <c r="N187" s="205" t="n">
        <v>0</v>
      </c>
      <c r="O187" s="205" t="n">
        <v>7475531.77</v>
      </c>
      <c r="P187" s="205" t="n">
        <v>0</v>
      </c>
      <c r="Q187" s="205" t="n">
        <v>0</v>
      </c>
      <c r="R187" s="205" t="n">
        <v>179806.02</v>
      </c>
      <c r="S187" s="205" t="n">
        <v>24000</v>
      </c>
      <c r="T187" s="205" t="n"/>
    </row>
    <row outlineLevel="0" r="188">
      <c r="A188" s="8" t="n">
        <f aca="false" ca="false" dt2D="false" dtr="false" t="normal">A187+1</f>
        <v>152</v>
      </c>
      <c r="B188" s="8" t="n">
        <f aca="false" ca="false" dt2D="false" dtr="false" t="normal">B187+1</f>
        <v>12</v>
      </c>
      <c r="C188" s="106" t="s">
        <v>60</v>
      </c>
      <c r="D188" s="106" t="s">
        <v>458</v>
      </c>
      <c r="E188" s="205" t="n">
        <f aca="false" ca="true" dt2D="false" dtr="false" t="normal">SUBTOTAL(9, F188:T188)</f>
        <v>9536453.33</v>
      </c>
      <c r="F188" s="205" t="n">
        <v>0</v>
      </c>
      <c r="G188" s="205" t="n">
        <v>0</v>
      </c>
      <c r="H188" s="205" t="n">
        <v>0</v>
      </c>
      <c r="I188" s="205" t="n">
        <v>0</v>
      </c>
      <c r="J188" s="205" t="n">
        <v>0</v>
      </c>
      <c r="K188" s="205" t="n"/>
      <c r="L188" s="205" t="n"/>
      <c r="M188" s="205" t="n">
        <v>0</v>
      </c>
      <c r="N188" s="205" t="n">
        <v>0</v>
      </c>
      <c r="O188" s="205" t="n">
        <v>9246422.73</v>
      </c>
      <c r="P188" s="205" t="n">
        <v>0</v>
      </c>
      <c r="Q188" s="205" t="n">
        <v>0</v>
      </c>
      <c r="R188" s="205" t="n">
        <v>266030.6</v>
      </c>
      <c r="S188" s="205" t="n">
        <v>24000</v>
      </c>
      <c r="T188" s="205" t="n"/>
    </row>
    <row outlineLevel="0" r="189">
      <c r="A189" s="8" t="n">
        <f aca="false" ca="false" dt2D="false" dtr="false" t="normal">A188+1</f>
        <v>153</v>
      </c>
      <c r="B189" s="8" t="n">
        <f aca="false" ca="false" dt2D="false" dtr="false" t="normal">B188+1</f>
        <v>13</v>
      </c>
      <c r="C189" s="106" t="s">
        <v>60</v>
      </c>
      <c r="D189" s="106" t="s">
        <v>165</v>
      </c>
      <c r="E189" s="205" t="n">
        <f aca="false" ca="true" dt2D="false" dtr="false" t="normal">SUBTOTAL(9, F189:T189)</f>
        <v>6516218</v>
      </c>
      <c r="F189" s="205" t="n">
        <v>6483838.38</v>
      </c>
      <c r="G189" s="205" t="n">
        <v>0</v>
      </c>
      <c r="H189" s="205" t="n">
        <v>0</v>
      </c>
      <c r="I189" s="205" t="n"/>
      <c r="J189" s="205" t="n">
        <v>0</v>
      </c>
      <c r="K189" s="205" t="n"/>
      <c r="L189" s="205" t="n"/>
      <c r="M189" s="205" t="n">
        <v>0</v>
      </c>
      <c r="N189" s="205" t="n">
        <v>0</v>
      </c>
      <c r="O189" s="205" t="n"/>
      <c r="P189" s="205" t="n">
        <v>0</v>
      </c>
      <c r="Q189" s="205" t="n">
        <v>0</v>
      </c>
      <c r="R189" s="205" t="n"/>
      <c r="S189" s="205" t="n"/>
      <c r="T189" s="205" t="n">
        <v>32379.62</v>
      </c>
      <c r="AC189" s="0" t="s">
        <v>460</v>
      </c>
    </row>
    <row outlineLevel="0" r="190">
      <c r="A190" s="8" t="n">
        <f aca="false" ca="false" dt2D="false" dtr="false" t="normal">A189+1</f>
        <v>154</v>
      </c>
      <c r="B190" s="8" t="n">
        <f aca="false" ca="false" dt2D="false" dtr="false" t="normal">B189+1</f>
        <v>14</v>
      </c>
      <c r="C190" s="106" t="s">
        <v>60</v>
      </c>
      <c r="D190" s="106" t="s">
        <v>461</v>
      </c>
      <c r="E190" s="205" t="n">
        <f aca="false" ca="true" dt2D="false" dtr="false" t="normal">SUBTOTAL(9, F190:T190)</f>
        <v>23437456.3</v>
      </c>
      <c r="F190" s="205" t="n">
        <v>0</v>
      </c>
      <c r="G190" s="205" t="n">
        <v>0</v>
      </c>
      <c r="H190" s="205" t="n">
        <v>0</v>
      </c>
      <c r="I190" s="205" t="n">
        <v>0</v>
      </c>
      <c r="J190" s="205" t="n">
        <v>0</v>
      </c>
      <c r="K190" s="205" t="n"/>
      <c r="L190" s="205" t="n"/>
      <c r="M190" s="205" t="n">
        <v>0</v>
      </c>
      <c r="N190" s="205" t="n">
        <v>0</v>
      </c>
      <c r="O190" s="205" t="n">
        <v>0</v>
      </c>
      <c r="P190" s="205" t="n">
        <v>23188520.37</v>
      </c>
      <c r="Q190" s="205" t="n">
        <v>0</v>
      </c>
      <c r="R190" s="205" t="n">
        <v>224935.93</v>
      </c>
      <c r="S190" s="205" t="n">
        <v>24000</v>
      </c>
      <c r="T190" s="205" t="n"/>
    </row>
    <row outlineLevel="0" r="191">
      <c r="A191" s="8" t="n">
        <f aca="false" ca="false" dt2D="false" dtr="false" t="normal">A190+1</f>
        <v>155</v>
      </c>
      <c r="B191" s="8" t="n">
        <f aca="false" ca="false" dt2D="false" dtr="false" t="normal">B190+1</f>
        <v>15</v>
      </c>
      <c r="C191" s="106" t="s">
        <v>60</v>
      </c>
      <c r="D191" s="106" t="s">
        <v>463</v>
      </c>
      <c r="E191" s="205" t="n">
        <f aca="false" ca="true" dt2D="false" dtr="false" t="normal">SUBTOTAL(9, F191:T191)</f>
        <v>9248464.34</v>
      </c>
      <c r="F191" s="205" t="n">
        <v>0</v>
      </c>
      <c r="G191" s="205" t="n">
        <v>0</v>
      </c>
      <c r="H191" s="205" t="n">
        <v>0</v>
      </c>
      <c r="I191" s="205" t="n">
        <v>0</v>
      </c>
      <c r="J191" s="205" t="n">
        <v>0</v>
      </c>
      <c r="K191" s="205" t="n"/>
      <c r="L191" s="205" t="n"/>
      <c r="M191" s="205" t="n">
        <v>0</v>
      </c>
      <c r="N191" s="205" t="n">
        <v>9169688.35</v>
      </c>
      <c r="O191" s="205" t="n">
        <v>0</v>
      </c>
      <c r="P191" s="205" t="n">
        <v>0</v>
      </c>
      <c r="Q191" s="205" t="n">
        <v>0</v>
      </c>
      <c r="R191" s="205" t="n"/>
      <c r="S191" s="205" t="n"/>
      <c r="T191" s="205" t="n">
        <v>78775.99</v>
      </c>
      <c r="AC191" s="0" t="s">
        <v>460</v>
      </c>
    </row>
    <row outlineLevel="0" r="192">
      <c r="A192" s="8" t="n">
        <f aca="false" ca="false" dt2D="false" dtr="false" t="normal">A191+1</f>
        <v>156</v>
      </c>
      <c r="B192" s="8" t="n">
        <f aca="false" ca="false" dt2D="false" dtr="false" t="normal">B191+1</f>
        <v>16</v>
      </c>
      <c r="C192" s="106" t="s">
        <v>60</v>
      </c>
      <c r="D192" s="106" t="s">
        <v>464</v>
      </c>
      <c r="E192" s="205" t="n">
        <f aca="false" ca="true" dt2D="false" dtr="false" t="normal">SUBTOTAL(9, F192:T192)</f>
        <v>5103601.54</v>
      </c>
      <c r="F192" s="205" t="n">
        <v>0</v>
      </c>
      <c r="G192" s="205" t="n">
        <v>0</v>
      </c>
      <c r="H192" s="205" t="n">
        <v>0</v>
      </c>
      <c r="I192" s="205" t="n">
        <v>0</v>
      </c>
      <c r="J192" s="205" t="n">
        <v>0</v>
      </c>
      <c r="K192" s="205" t="n"/>
      <c r="L192" s="205" t="n"/>
      <c r="M192" s="205" t="n">
        <v>0</v>
      </c>
      <c r="N192" s="205" t="n">
        <v>5103601.54</v>
      </c>
      <c r="O192" s="205" t="n">
        <v>0</v>
      </c>
      <c r="P192" s="205" t="n"/>
      <c r="Q192" s="205" t="n">
        <v>0</v>
      </c>
      <c r="R192" s="205" t="n"/>
      <c r="S192" s="205" t="n"/>
      <c r="T192" s="205" t="n"/>
      <c r="AC192" s="0" t="s">
        <v>460</v>
      </c>
    </row>
    <row outlineLevel="0" r="193">
      <c r="A193" s="8" t="n">
        <f aca="false" ca="false" dt2D="false" dtr="false" t="normal">A192+1</f>
        <v>157</v>
      </c>
      <c r="B193" s="8" t="n">
        <f aca="false" ca="false" dt2D="false" dtr="false" t="normal">B192+1</f>
        <v>17</v>
      </c>
      <c r="C193" s="106" t="s">
        <v>60</v>
      </c>
      <c r="D193" s="106" t="s">
        <v>466</v>
      </c>
      <c r="E193" s="205" t="n">
        <f aca="false" ca="true" dt2D="false" dtr="false" t="normal">SUBTOTAL(9, F193:T193)</f>
        <v>10141967.48</v>
      </c>
      <c r="F193" s="205" t="n">
        <v>0</v>
      </c>
      <c r="G193" s="205" t="n">
        <v>0</v>
      </c>
      <c r="H193" s="205" t="n">
        <v>0</v>
      </c>
      <c r="I193" s="205" t="n">
        <v>0</v>
      </c>
      <c r="J193" s="205" t="n">
        <v>0</v>
      </c>
      <c r="K193" s="205" t="n"/>
      <c r="L193" s="205" t="n"/>
      <c r="M193" s="205" t="n">
        <v>0</v>
      </c>
      <c r="N193" s="205" t="n">
        <v>0</v>
      </c>
      <c r="O193" s="205" t="n">
        <v>9895682.42</v>
      </c>
      <c r="P193" s="205" t="n">
        <v>0</v>
      </c>
      <c r="Q193" s="205" t="n">
        <v>0</v>
      </c>
      <c r="R193" s="205" t="n">
        <v>222285.06</v>
      </c>
      <c r="S193" s="205" t="n">
        <v>24000</v>
      </c>
      <c r="T193" s="205" t="n"/>
    </row>
    <row outlineLevel="0" r="194">
      <c r="A194" s="8" t="n">
        <f aca="false" ca="false" dt2D="false" dtr="false" t="normal">A193+1</f>
        <v>158</v>
      </c>
      <c r="B194" s="8" t="n">
        <f aca="false" ca="false" dt2D="false" dtr="false" t="normal">B193+1</f>
        <v>18</v>
      </c>
      <c r="C194" s="106" t="s">
        <v>60</v>
      </c>
      <c r="D194" s="106" t="s">
        <v>467</v>
      </c>
      <c r="E194" s="205" t="n">
        <f aca="false" ca="true" dt2D="false" dtr="false" t="normal">SUBTOTAL(9, F194:T194)</f>
        <v>12313367.02</v>
      </c>
      <c r="F194" s="205" t="n"/>
      <c r="G194" s="205" t="n">
        <v>0</v>
      </c>
      <c r="H194" s="205" t="n">
        <v>0</v>
      </c>
      <c r="I194" s="205" t="n"/>
      <c r="J194" s="205" t="n">
        <v>0</v>
      </c>
      <c r="K194" s="205" t="n"/>
      <c r="L194" s="205" t="n"/>
      <c r="M194" s="205" t="n">
        <v>0</v>
      </c>
      <c r="N194" s="205" t="n"/>
      <c r="O194" s="205" t="n">
        <v>12028791.94</v>
      </c>
      <c r="P194" s="205" t="n">
        <v>0</v>
      </c>
      <c r="Q194" s="205" t="n">
        <v>0</v>
      </c>
      <c r="R194" s="205" t="n">
        <v>260575.08</v>
      </c>
      <c r="S194" s="205" t="n">
        <v>24000</v>
      </c>
      <c r="T194" s="205" t="n"/>
    </row>
    <row outlineLevel="0" r="195">
      <c r="A195" s="8" t="n">
        <f aca="false" ca="false" dt2D="false" dtr="false" t="normal">A194+1</f>
        <v>159</v>
      </c>
      <c r="B195" s="8" t="n">
        <f aca="false" ca="false" dt2D="false" dtr="false" t="normal">B194+1</f>
        <v>19</v>
      </c>
      <c r="C195" s="106" t="s">
        <v>60</v>
      </c>
      <c r="D195" s="106" t="s">
        <v>469</v>
      </c>
      <c r="E195" s="205" t="n">
        <f aca="false" ca="true" dt2D="false" dtr="false" t="normal">SUBTOTAL(9, F195:T195)</f>
        <v>2657490.38</v>
      </c>
      <c r="F195" s="205" t="n"/>
      <c r="G195" s="205" t="n">
        <v>0</v>
      </c>
      <c r="H195" s="205" t="n"/>
      <c r="I195" s="205" t="n">
        <v>2586281.94</v>
      </c>
      <c r="J195" s="205" t="n">
        <v>0</v>
      </c>
      <c r="K195" s="205" t="n"/>
      <c r="L195" s="205" t="n"/>
      <c r="M195" s="205" t="n">
        <v>0</v>
      </c>
      <c r="N195" s="205" t="n">
        <v>0</v>
      </c>
      <c r="O195" s="205" t="n">
        <v>0</v>
      </c>
      <c r="P195" s="205" t="n">
        <v>0</v>
      </c>
      <c r="Q195" s="205" t="n">
        <v>0</v>
      </c>
      <c r="R195" s="205" t="n">
        <v>47208.44</v>
      </c>
      <c r="S195" s="205" t="n">
        <v>24000</v>
      </c>
      <c r="T195" s="205" t="n"/>
    </row>
    <row outlineLevel="0" r="196">
      <c r="A196" s="8" t="n">
        <f aca="false" ca="false" dt2D="false" dtr="false" t="normal">A195+1</f>
        <v>160</v>
      </c>
      <c r="B196" s="8" t="n">
        <f aca="false" ca="false" dt2D="false" dtr="false" t="normal">B195+1</f>
        <v>20</v>
      </c>
      <c r="C196" s="106" t="s">
        <v>68</v>
      </c>
      <c r="D196" s="106" t="s">
        <v>471</v>
      </c>
      <c r="E196" s="205" t="n">
        <f aca="false" ca="true" dt2D="false" dtr="false" t="normal">SUBTOTAL(9, F196:T196)</f>
        <v>1849283.73</v>
      </c>
      <c r="F196" s="205" t="n"/>
      <c r="G196" s="205" t="n"/>
      <c r="H196" s="205" t="n"/>
      <c r="I196" s="205" t="n"/>
      <c r="J196" s="205" t="n">
        <v>1768794.02</v>
      </c>
      <c r="K196" s="205" t="n"/>
      <c r="L196" s="205" t="n"/>
      <c r="M196" s="205" t="n">
        <v>0</v>
      </c>
      <c r="N196" s="205" t="n">
        <v>0</v>
      </c>
      <c r="O196" s="205" t="n">
        <v>0</v>
      </c>
      <c r="P196" s="205" t="n">
        <v>0</v>
      </c>
      <c r="Q196" s="205" t="n">
        <v>0</v>
      </c>
      <c r="R196" s="205" t="n">
        <v>56489.71</v>
      </c>
      <c r="S196" s="205" t="n">
        <v>24000</v>
      </c>
      <c r="T196" s="205" t="n"/>
    </row>
    <row outlineLevel="0" r="197">
      <c r="A197" s="8" t="n">
        <f aca="false" ca="false" dt2D="false" dtr="false" t="normal">A196+1</f>
        <v>161</v>
      </c>
      <c r="B197" s="8" t="n">
        <f aca="false" ca="false" dt2D="false" dtr="false" t="normal">B196+1</f>
        <v>21</v>
      </c>
      <c r="C197" s="106" t="s">
        <v>68</v>
      </c>
      <c r="D197" s="106" t="s">
        <v>472</v>
      </c>
      <c r="E197" s="205" t="n">
        <f aca="false" ca="true" dt2D="false" dtr="false" t="normal">SUBTOTAL(9, F197:T197)</f>
        <v>1477636.64</v>
      </c>
      <c r="F197" s="205" t="n"/>
      <c r="G197" s="205" t="n"/>
      <c r="H197" s="205" t="n"/>
      <c r="I197" s="205" t="n"/>
      <c r="J197" s="205" t="n">
        <v>1442291.68</v>
      </c>
      <c r="K197" s="205" t="n"/>
      <c r="L197" s="205" t="n"/>
      <c r="M197" s="205" t="n"/>
      <c r="N197" s="205" t="n"/>
      <c r="O197" s="205" t="n"/>
      <c r="P197" s="205" t="n"/>
      <c r="Q197" s="205" t="n"/>
      <c r="R197" s="205" t="n">
        <v>11344.96</v>
      </c>
      <c r="S197" s="205" t="n">
        <v>24000</v>
      </c>
      <c r="T197" s="205" t="n"/>
    </row>
    <row outlineLevel="0" r="198">
      <c r="A198" s="8" t="n">
        <f aca="false" ca="false" dt2D="false" dtr="false" t="normal">A197+1</f>
        <v>162</v>
      </c>
      <c r="B198" s="8" t="n">
        <f aca="false" ca="false" dt2D="false" dtr="false" t="normal">B197+1</f>
        <v>22</v>
      </c>
      <c r="C198" s="106" t="s">
        <v>68</v>
      </c>
      <c r="D198" s="106" t="s">
        <v>474</v>
      </c>
      <c r="E198" s="205" t="n">
        <f aca="false" ca="true" dt2D="false" dtr="false" t="normal">SUBTOTAL(9, F198:T198)</f>
        <v>2024598.46</v>
      </c>
      <c r="F198" s="205" t="n"/>
      <c r="G198" s="205" t="n">
        <v>1956644.82</v>
      </c>
      <c r="H198" s="205" t="n">
        <v>0</v>
      </c>
      <c r="I198" s="205" t="n">
        <v>0</v>
      </c>
      <c r="J198" s="205" t="n"/>
      <c r="K198" s="205" t="n"/>
      <c r="L198" s="205" t="n"/>
      <c r="M198" s="205" t="n">
        <v>0</v>
      </c>
      <c r="N198" s="205" t="n">
        <v>0</v>
      </c>
      <c r="O198" s="205" t="n">
        <v>0</v>
      </c>
      <c r="P198" s="205" t="n">
        <v>0</v>
      </c>
      <c r="Q198" s="205" t="n">
        <v>0</v>
      </c>
      <c r="R198" s="205" t="n">
        <v>43953.64</v>
      </c>
      <c r="S198" s="205" t="n">
        <v>24000</v>
      </c>
      <c r="T198" s="205" t="n"/>
    </row>
    <row outlineLevel="0" r="199">
      <c r="A199" s="8" t="n">
        <f aca="false" ca="false" dt2D="false" dtr="false" t="normal">A198+1</f>
        <v>163</v>
      </c>
      <c r="B199" s="8" t="n">
        <f aca="false" ca="false" dt2D="false" dtr="false" t="normal">B198+1</f>
        <v>23</v>
      </c>
      <c r="C199" s="106" t="s">
        <v>68</v>
      </c>
      <c r="D199" s="106" t="s">
        <v>476</v>
      </c>
      <c r="E199" s="205" t="n">
        <f aca="false" ca="true" dt2D="false" dtr="false" t="normal">SUBTOTAL(9, F199:T199)</f>
        <v>2262542.54</v>
      </c>
      <c r="F199" s="205" t="n">
        <v>0</v>
      </c>
      <c r="G199" s="205" t="n">
        <v>0</v>
      </c>
      <c r="H199" s="205" t="n">
        <v>0</v>
      </c>
      <c r="I199" s="205" t="n">
        <v>0</v>
      </c>
      <c r="J199" s="205" t="n">
        <v>2147049.31</v>
      </c>
      <c r="K199" s="205" t="n"/>
      <c r="L199" s="205" t="n"/>
      <c r="M199" s="205" t="n">
        <v>0</v>
      </c>
      <c r="N199" s="205" t="n">
        <v>0</v>
      </c>
      <c r="O199" s="205" t="n">
        <v>0</v>
      </c>
      <c r="P199" s="205" t="n">
        <v>0</v>
      </c>
      <c r="Q199" s="205" t="n">
        <v>0</v>
      </c>
      <c r="R199" s="205" t="n">
        <v>91493.23</v>
      </c>
      <c r="S199" s="205" t="n">
        <v>24000</v>
      </c>
      <c r="T199" s="205" t="n"/>
    </row>
    <row outlineLevel="0" r="200">
      <c r="A200" s="8" t="n">
        <f aca="false" ca="false" dt2D="false" dtr="false" t="normal">A199+1</f>
        <v>164</v>
      </c>
      <c r="B200" s="8" t="n">
        <f aca="false" ca="false" dt2D="false" dtr="false" t="normal">B199+1</f>
        <v>24</v>
      </c>
      <c r="C200" s="106" t="s">
        <v>68</v>
      </c>
      <c r="D200" s="106" t="s">
        <v>477</v>
      </c>
      <c r="E200" s="205" t="n">
        <f aca="false" ca="true" dt2D="false" dtr="false" t="normal">SUBTOTAL(9, F200:T200)</f>
        <v>1554101.61</v>
      </c>
      <c r="F200" s="205" t="n"/>
      <c r="G200" s="205" t="n"/>
      <c r="H200" s="205" t="n"/>
      <c r="I200" s="205" t="n"/>
      <c r="J200" s="205" t="n">
        <v>1410134.84</v>
      </c>
      <c r="K200" s="205" t="n"/>
      <c r="L200" s="205" t="n"/>
      <c r="M200" s="205" t="n"/>
      <c r="N200" s="205" t="n"/>
      <c r="O200" s="205" t="n"/>
      <c r="P200" s="205" t="n"/>
      <c r="Q200" s="205" t="n"/>
      <c r="R200" s="205" t="n">
        <v>119966.77</v>
      </c>
      <c r="S200" s="205" t="n">
        <v>24000</v>
      </c>
      <c r="T200" s="205" t="n"/>
    </row>
    <row outlineLevel="0" r="201">
      <c r="A201" s="8" t="n">
        <f aca="false" ca="false" dt2D="false" dtr="false" t="normal">A200+1</f>
        <v>165</v>
      </c>
      <c r="B201" s="8" t="n">
        <f aca="false" ca="false" dt2D="false" dtr="false" t="normal">B200+1</f>
        <v>25</v>
      </c>
      <c r="C201" s="106" t="s">
        <v>68</v>
      </c>
      <c r="D201" s="106" t="s">
        <v>480</v>
      </c>
      <c r="E201" s="205" t="n">
        <f aca="false" ca="true" dt2D="false" dtr="false" t="normal">SUBTOTAL(9, F201:T201)</f>
        <v>1808323.99</v>
      </c>
      <c r="F201" s="205" t="n"/>
      <c r="G201" s="205" t="n"/>
      <c r="H201" s="205" t="n"/>
      <c r="I201" s="205" t="n"/>
      <c r="J201" s="205" t="n">
        <v>1665134.97</v>
      </c>
      <c r="K201" s="205" t="n"/>
      <c r="L201" s="205" t="n"/>
      <c r="M201" s="205" t="n"/>
      <c r="N201" s="205" t="n"/>
      <c r="O201" s="205" t="n"/>
      <c r="P201" s="205" t="n"/>
      <c r="Q201" s="205" t="n"/>
      <c r="R201" s="205" t="n">
        <v>119189.02</v>
      </c>
      <c r="S201" s="205" t="n">
        <v>24000</v>
      </c>
      <c r="T201" s="205" t="n"/>
    </row>
    <row outlineLevel="0" r="202">
      <c r="A202" s="8" t="n">
        <f aca="false" ca="false" dt2D="false" dtr="false" t="normal">A201+1</f>
        <v>166</v>
      </c>
      <c r="B202" s="8" t="n">
        <f aca="false" ca="false" dt2D="false" dtr="false" t="normal">B201+1</f>
        <v>26</v>
      </c>
      <c r="C202" s="106" t="s">
        <v>68</v>
      </c>
      <c r="D202" s="106" t="s">
        <v>482</v>
      </c>
      <c r="E202" s="205" t="n">
        <f aca="false" ca="true" dt2D="false" dtr="false" t="normal">SUBTOTAL(9, F202:T202)</f>
        <v>1840918.0899999999</v>
      </c>
      <c r="F202" s="205" t="n"/>
      <c r="G202" s="205" t="n"/>
      <c r="H202" s="205" t="n"/>
      <c r="I202" s="205" t="n"/>
      <c r="J202" s="205" t="n">
        <v>1697129.63</v>
      </c>
      <c r="K202" s="205" t="n"/>
      <c r="L202" s="205" t="n"/>
      <c r="M202" s="205" t="n"/>
      <c r="N202" s="205" t="n"/>
      <c r="O202" s="205" t="n"/>
      <c r="P202" s="205" t="n"/>
      <c r="Q202" s="205" t="n"/>
      <c r="R202" s="205" t="n">
        <v>119788.46</v>
      </c>
      <c r="S202" s="205" t="n">
        <v>24000</v>
      </c>
      <c r="T202" s="205" t="n"/>
    </row>
    <row outlineLevel="0" r="203">
      <c r="A203" s="8" t="n">
        <f aca="false" ca="false" dt2D="false" dtr="false" t="normal">A202+1</f>
        <v>167</v>
      </c>
      <c r="B203" s="8" t="s">
        <v>192</v>
      </c>
      <c r="C203" s="106" t="s">
        <v>68</v>
      </c>
      <c r="D203" s="106" t="s">
        <v>84</v>
      </c>
      <c r="E203" s="205" t="n">
        <f aca="false" ca="true" dt2D="false" dtr="false" t="normal">SUBTOTAL(9, F203:T203)</f>
        <v>492005.51</v>
      </c>
      <c r="F203" s="205" t="n"/>
      <c r="G203" s="205" t="n"/>
      <c r="H203" s="205" t="n"/>
      <c r="I203" s="205" t="n">
        <v>492005.51</v>
      </c>
      <c r="J203" s="205" t="n"/>
      <c r="K203" s="205" t="n"/>
      <c r="L203" s="205" t="n"/>
      <c r="M203" s="205" t="n">
        <v>0</v>
      </c>
      <c r="N203" s="205" t="n"/>
      <c r="O203" s="205" t="n">
        <v>0</v>
      </c>
      <c r="P203" s="205" t="n">
        <v>0</v>
      </c>
      <c r="Q203" s="205" t="n">
        <v>0</v>
      </c>
      <c r="R203" s="205" t="n"/>
      <c r="S203" s="205" t="n"/>
      <c r="T203" s="205" t="n"/>
      <c r="AC203" s="0" t="s">
        <v>1098</v>
      </c>
    </row>
    <row outlineLevel="0" r="204">
      <c r="A204" s="8" t="n">
        <f aca="false" ca="false" dt2D="false" dtr="false" t="normal">A203+1</f>
        <v>168</v>
      </c>
      <c r="B204" s="8" t="s">
        <v>192</v>
      </c>
      <c r="C204" s="106" t="s">
        <v>68</v>
      </c>
      <c r="D204" s="106" t="s">
        <v>85</v>
      </c>
      <c r="E204" s="205" t="n">
        <f aca="false" ca="true" dt2D="false" dtr="false" t="normal">SUBTOTAL(9, F204:T204)</f>
        <v>23349930.55</v>
      </c>
      <c r="F204" s="205" t="n"/>
      <c r="G204" s="205" t="n">
        <v>5463949.45</v>
      </c>
      <c r="H204" s="205" t="n"/>
      <c r="I204" s="205" t="n">
        <v>3729173.38</v>
      </c>
      <c r="J204" s="205" t="n"/>
      <c r="K204" s="205" t="n"/>
      <c r="L204" s="205" t="n"/>
      <c r="M204" s="205" t="n"/>
      <c r="N204" s="205" t="n"/>
      <c r="O204" s="205" t="n">
        <v>0</v>
      </c>
      <c r="P204" s="205" t="n">
        <v>14156807.72</v>
      </c>
      <c r="Q204" s="205" t="n"/>
      <c r="R204" s="205" t="n"/>
      <c r="S204" s="205" t="n"/>
      <c r="T204" s="205" t="n"/>
    </row>
    <row outlineLevel="0" r="205">
      <c r="A205" s="8" t="n">
        <f aca="false" ca="false" dt2D="false" dtr="false" t="normal">A204+1</f>
        <v>169</v>
      </c>
      <c r="B205" s="8" t="n">
        <f aca="false" ca="false" dt2D="false" dtr="false" t="normal">B202+1</f>
        <v>27</v>
      </c>
      <c r="C205" s="106" t="s">
        <v>68</v>
      </c>
      <c r="D205" s="106" t="s">
        <v>485</v>
      </c>
      <c r="E205" s="205" t="n">
        <f aca="false" ca="true" dt2D="false" dtr="false" t="normal">SUBTOTAL(9, F205:T205)</f>
        <v>3125027.5500000003</v>
      </c>
      <c r="F205" s="205" t="n"/>
      <c r="G205" s="205" t="n">
        <v>3050900.49</v>
      </c>
      <c r="H205" s="205" t="n"/>
      <c r="I205" s="205" t="n"/>
      <c r="J205" s="205" t="n"/>
      <c r="K205" s="205" t="n"/>
      <c r="L205" s="205" t="n"/>
      <c r="M205" s="205" t="n">
        <v>0</v>
      </c>
      <c r="N205" s="205" t="n"/>
      <c r="O205" s="205" t="n">
        <v>0</v>
      </c>
      <c r="P205" s="205" t="n"/>
      <c r="Q205" s="205" t="n"/>
      <c r="R205" s="205" t="n">
        <v>50127.06</v>
      </c>
      <c r="S205" s="205" t="n">
        <v>24000</v>
      </c>
      <c r="T205" s="205" t="n"/>
    </row>
    <row outlineLevel="0" r="206">
      <c r="A206" s="8" t="n">
        <f aca="false" ca="false" dt2D="false" dtr="false" t="normal">A205+1</f>
        <v>170</v>
      </c>
      <c r="B206" s="8" t="n">
        <f aca="false" ca="false" dt2D="false" dtr="false" t="normal">B205+1</f>
        <v>28</v>
      </c>
      <c r="C206" s="106" t="s">
        <v>68</v>
      </c>
      <c r="D206" s="106" t="s">
        <v>487</v>
      </c>
      <c r="E206" s="205" t="n">
        <f aca="false" ca="true" dt2D="false" dtr="false" t="normal">SUBTOTAL(9, F206:T206)</f>
        <v>1014081.6</v>
      </c>
      <c r="F206" s="205" t="n"/>
      <c r="G206" s="205" t="n"/>
      <c r="H206" s="205" t="n"/>
      <c r="I206" s="205" t="n"/>
      <c r="J206" s="205" t="n">
        <v>1014081.6</v>
      </c>
      <c r="K206" s="205" t="n"/>
      <c r="L206" s="205" t="n"/>
      <c r="M206" s="205" t="n">
        <v>0</v>
      </c>
      <c r="N206" s="205" t="n">
        <v>0</v>
      </c>
      <c r="O206" s="205" t="n">
        <v>0</v>
      </c>
      <c r="P206" s="205" t="n"/>
      <c r="Q206" s="205" t="n"/>
      <c r="R206" s="205" t="n"/>
      <c r="S206" s="205" t="n"/>
      <c r="T206" s="205" t="n"/>
    </row>
    <row outlineLevel="0" r="207">
      <c r="A207" s="8" t="n">
        <f aca="false" ca="false" dt2D="false" dtr="false" t="normal">A206+1</f>
        <v>171</v>
      </c>
      <c r="B207" s="8" t="n">
        <f aca="false" ca="false" dt2D="false" dtr="false" t="normal">B206+1</f>
        <v>29</v>
      </c>
      <c r="C207" s="106" t="s">
        <v>68</v>
      </c>
      <c r="D207" s="106" t="s">
        <v>393</v>
      </c>
      <c r="E207" s="205" t="n">
        <f aca="false" ca="true" dt2D="false" dtr="false" t="normal">SUBTOTAL(9, F207:T207)</f>
        <v>7174762.29</v>
      </c>
      <c r="F207" s="205" t="n"/>
      <c r="G207" s="205" t="n"/>
      <c r="H207" s="205" t="n"/>
      <c r="I207" s="205" t="n">
        <v>4728408.67</v>
      </c>
      <c r="J207" s="205" t="n">
        <v>2369534.4</v>
      </c>
      <c r="K207" s="205" t="n"/>
      <c r="L207" s="205" t="n"/>
      <c r="M207" s="205" t="n"/>
      <c r="N207" s="205" t="n"/>
      <c r="O207" s="205" t="n"/>
      <c r="P207" s="205" t="n"/>
      <c r="Q207" s="205" t="n"/>
      <c r="R207" s="205" t="n">
        <v>52819.22</v>
      </c>
      <c r="S207" s="205" t="n">
        <v>24000</v>
      </c>
      <c r="T207" s="205" t="n"/>
    </row>
    <row outlineLevel="0" r="208">
      <c r="A208" s="8" t="n">
        <f aca="false" ca="false" dt2D="false" dtr="false" t="normal">A207+1</f>
        <v>172</v>
      </c>
      <c r="B208" s="8" t="n">
        <f aca="false" ca="false" dt2D="false" dtr="false" t="normal">B207+1</f>
        <v>30</v>
      </c>
      <c r="C208" s="106" t="s">
        <v>68</v>
      </c>
      <c r="D208" s="106" t="s">
        <v>489</v>
      </c>
      <c r="E208" s="205" t="n">
        <f aca="false" ca="true" dt2D="false" dtr="false" t="normal">SUBTOTAL(9, F208:T208)</f>
        <v>1592691.01</v>
      </c>
      <c r="F208" s="205" t="n"/>
      <c r="G208" s="205" t="n"/>
      <c r="H208" s="205" t="n"/>
      <c r="I208" s="205" t="n"/>
      <c r="J208" s="205" t="n">
        <v>1592691.01</v>
      </c>
      <c r="K208" s="205" t="n"/>
      <c r="L208" s="205" t="n"/>
      <c r="M208" s="205" t="n"/>
      <c r="N208" s="205" t="n"/>
      <c r="O208" s="205" t="n"/>
      <c r="P208" s="205" t="n"/>
      <c r="Q208" s="205" t="n"/>
      <c r="R208" s="205" t="n"/>
      <c r="S208" s="205" t="n"/>
      <c r="T208" s="205" t="n"/>
    </row>
    <row outlineLevel="0" r="209">
      <c r="A209" s="8" t="n">
        <f aca="false" ca="false" dt2D="false" dtr="false" t="normal">A208+1</f>
        <v>173</v>
      </c>
      <c r="B209" s="8" t="n">
        <f aca="false" ca="false" dt2D="false" dtr="false" t="normal">B208+1</f>
        <v>31</v>
      </c>
      <c r="C209" s="106" t="s">
        <v>68</v>
      </c>
      <c r="D209" s="106" t="s">
        <v>491</v>
      </c>
      <c r="E209" s="205" t="n">
        <f aca="false" ca="true" dt2D="false" dtr="false" t="normal">SUBTOTAL(9, F209:T209)</f>
        <v>1862855.96</v>
      </c>
      <c r="F209" s="205" t="n"/>
      <c r="G209" s="205" t="n"/>
      <c r="H209" s="205" t="n"/>
      <c r="I209" s="205" t="n"/>
      <c r="J209" s="205" t="n">
        <v>1788461.72</v>
      </c>
      <c r="K209" s="205" t="n"/>
      <c r="L209" s="205" t="n"/>
      <c r="M209" s="205" t="n">
        <v>0</v>
      </c>
      <c r="N209" s="205" t="n"/>
      <c r="O209" s="205" t="n">
        <v>0</v>
      </c>
      <c r="P209" s="205" t="n"/>
      <c r="Q209" s="205" t="n"/>
      <c r="R209" s="205" t="n">
        <v>50394.24</v>
      </c>
      <c r="S209" s="205" t="n">
        <v>24000</v>
      </c>
      <c r="T209" s="205" t="n"/>
    </row>
    <row outlineLevel="0" r="210">
      <c r="A210" s="8" t="n">
        <f aca="false" ca="false" dt2D="false" dtr="false" t="normal">A209+1</f>
        <v>174</v>
      </c>
      <c r="B210" s="8" t="n">
        <f aca="false" ca="false" dt2D="false" dtr="false" t="normal">B209+1</f>
        <v>32</v>
      </c>
      <c r="C210" s="106" t="s">
        <v>68</v>
      </c>
      <c r="D210" s="106" t="s">
        <v>493</v>
      </c>
      <c r="E210" s="205" t="n">
        <f aca="false" ca="true" dt2D="false" dtr="false" t="normal">SUBTOTAL(9, F210:T210)</f>
        <v>2736110.08</v>
      </c>
      <c r="F210" s="205" t="n"/>
      <c r="G210" s="205" t="n"/>
      <c r="H210" s="205" t="n">
        <v>0</v>
      </c>
      <c r="I210" s="205" t="n">
        <v>0</v>
      </c>
      <c r="J210" s="205" t="n">
        <v>2627063.59</v>
      </c>
      <c r="K210" s="205" t="n"/>
      <c r="L210" s="205" t="n"/>
      <c r="M210" s="205" t="n">
        <v>0</v>
      </c>
      <c r="N210" s="205" t="n"/>
      <c r="O210" s="205" t="n">
        <v>0</v>
      </c>
      <c r="P210" s="205" t="n"/>
      <c r="Q210" s="205" t="n"/>
      <c r="R210" s="205" t="n">
        <v>85046.49</v>
      </c>
      <c r="S210" s="205" t="n">
        <v>24000</v>
      </c>
      <c r="T210" s="205" t="n"/>
    </row>
    <row outlineLevel="0" r="211">
      <c r="A211" s="8" t="s">
        <v>192</v>
      </c>
      <c r="B211" s="8" t="s">
        <v>192</v>
      </c>
      <c r="C211" s="106" t="s">
        <v>68</v>
      </c>
      <c r="D211" s="106" t="s">
        <v>100</v>
      </c>
      <c r="E211" s="205" t="n">
        <f aca="false" ca="true" dt2D="false" dtr="false" t="normal">SUBTOTAL(9, F211:T211)</f>
        <v>66195.03</v>
      </c>
      <c r="F211" s="205" t="n"/>
      <c r="G211" s="205" t="n"/>
      <c r="H211" s="205" t="n"/>
      <c r="I211" s="205" t="n"/>
      <c r="J211" s="205" t="n"/>
      <c r="K211" s="205" t="n"/>
      <c r="L211" s="205" t="n"/>
      <c r="M211" s="205" t="n">
        <v>0</v>
      </c>
      <c r="N211" s="205" t="n"/>
      <c r="O211" s="205" t="n">
        <v>0</v>
      </c>
      <c r="P211" s="205" t="n"/>
      <c r="Q211" s="205" t="n"/>
      <c r="R211" s="205" t="n"/>
      <c r="S211" s="205" t="n"/>
      <c r="T211" s="205" t="n">
        <v>66195.03</v>
      </c>
    </row>
    <row outlineLevel="0" r="212">
      <c r="A212" s="8" t="n">
        <f aca="false" ca="false" dt2D="false" dtr="false" t="normal">A210+1</f>
        <v>175</v>
      </c>
      <c r="B212" s="8" t="s">
        <v>192</v>
      </c>
      <c r="C212" s="106" t="s">
        <v>68</v>
      </c>
      <c r="D212" s="106" t="s">
        <v>105</v>
      </c>
      <c r="E212" s="205" t="n">
        <f aca="false" ca="true" dt2D="false" dtr="false" t="normal">SUBTOTAL(9, F212:T212)</f>
        <v>1063489.17</v>
      </c>
      <c r="F212" s="205" t="n"/>
      <c r="G212" s="205" t="n">
        <v>1063489.17</v>
      </c>
      <c r="H212" s="205" t="n">
        <v>0</v>
      </c>
      <c r="I212" s="205" t="n"/>
      <c r="J212" s="205" t="n"/>
      <c r="K212" s="205" t="n"/>
      <c r="L212" s="205" t="n"/>
      <c r="M212" s="205" t="n">
        <v>0</v>
      </c>
      <c r="N212" s="205" t="n">
        <v>0</v>
      </c>
      <c r="O212" s="205" t="n">
        <v>0</v>
      </c>
      <c r="P212" s="205" t="n"/>
      <c r="Q212" s="205" t="n">
        <v>0</v>
      </c>
      <c r="R212" s="205" t="n"/>
      <c r="S212" s="205" t="n"/>
      <c r="T212" s="205" t="n"/>
      <c r="AC212" s="0" t="s">
        <v>495</v>
      </c>
    </row>
    <row outlineLevel="0" r="213">
      <c r="A213" s="8" t="n">
        <f aca="false" ca="false" dt2D="false" dtr="false" t="normal">A212+1</f>
        <v>176</v>
      </c>
      <c r="B213" s="8" t="s">
        <v>192</v>
      </c>
      <c r="C213" s="106" t="s">
        <v>68</v>
      </c>
      <c r="D213" s="106" t="s">
        <v>107</v>
      </c>
      <c r="E213" s="205" t="n">
        <f aca="false" ca="true" dt2D="false" dtr="false" t="normal">SUBTOTAL(9, F213:T213)</f>
        <v>1063489.17</v>
      </c>
      <c r="F213" s="205" t="n"/>
      <c r="G213" s="205" t="n">
        <v>1063489.17</v>
      </c>
      <c r="H213" s="205" t="n"/>
      <c r="I213" s="205" t="n"/>
      <c r="J213" s="205" t="n"/>
      <c r="K213" s="205" t="n"/>
      <c r="L213" s="205" t="n"/>
      <c r="M213" s="205" t="n">
        <v>0</v>
      </c>
      <c r="N213" s="205" t="n">
        <v>0</v>
      </c>
      <c r="O213" s="205" t="n">
        <v>0</v>
      </c>
      <c r="P213" s="205" t="n"/>
      <c r="Q213" s="205" t="n">
        <v>0</v>
      </c>
      <c r="R213" s="205" t="n"/>
      <c r="S213" s="205" t="n"/>
      <c r="T213" s="205" t="n"/>
      <c r="AC213" s="0" t="s">
        <v>495</v>
      </c>
    </row>
    <row outlineLevel="0" r="214">
      <c r="A214" s="8" t="n">
        <f aca="false" ca="false" dt2D="false" dtr="false" t="normal">A213+1</f>
        <v>177</v>
      </c>
      <c r="B214" s="8" t="n">
        <f aca="false" ca="false" dt2D="false" dtr="false" t="normal">B210+1</f>
        <v>33</v>
      </c>
      <c r="C214" s="106" t="s">
        <v>497</v>
      </c>
      <c r="D214" s="106" t="s">
        <v>26</v>
      </c>
      <c r="E214" s="205" t="n">
        <f aca="false" ca="true" dt2D="false" dtr="false" t="normal">SUBTOTAL(9, F214:T214)</f>
        <v>4969923.9</v>
      </c>
      <c r="F214" s="205" t="n">
        <v>1948256.76</v>
      </c>
      <c r="G214" s="205" t="n">
        <v>2442319.31</v>
      </c>
      <c r="H214" s="205" t="n">
        <v>545392.82</v>
      </c>
      <c r="I214" s="205" t="n"/>
      <c r="J214" s="205" t="n">
        <v>0</v>
      </c>
      <c r="K214" s="205" t="n"/>
      <c r="L214" s="205" t="n"/>
      <c r="M214" s="205" t="n">
        <v>0</v>
      </c>
      <c r="N214" s="205" t="n">
        <v>0</v>
      </c>
      <c r="O214" s="205" t="n">
        <v>0</v>
      </c>
      <c r="P214" s="205" t="n">
        <v>0</v>
      </c>
      <c r="Q214" s="205" t="n">
        <v>0</v>
      </c>
      <c r="R214" s="205" t="n">
        <v>9955.01</v>
      </c>
      <c r="S214" s="205" t="n">
        <v>24000</v>
      </c>
      <c r="T214" s="205" t="n"/>
    </row>
    <row outlineLevel="0" r="215">
      <c r="A215" s="8" t="n">
        <f aca="false" ca="false" dt2D="false" dtr="false" t="normal">A214+1</f>
        <v>178</v>
      </c>
      <c r="B215" s="8" t="n">
        <f aca="false" ca="false" dt2D="false" dtr="false" t="normal">B214+1</f>
        <v>34</v>
      </c>
      <c r="C215" s="106" t="s">
        <v>86</v>
      </c>
      <c r="D215" s="106" t="s">
        <v>499</v>
      </c>
      <c r="E215" s="205" t="n">
        <f aca="false" ca="true" dt2D="false" dtr="false" t="normal">SUBTOTAL(9, F215:T215)</f>
        <v>520542.46</v>
      </c>
      <c r="F215" s="205" t="n"/>
      <c r="G215" s="205" t="n"/>
      <c r="H215" s="205" t="n"/>
      <c r="I215" s="205" t="n">
        <v>520542.46</v>
      </c>
      <c r="J215" s="205" t="n"/>
      <c r="K215" s="205" t="n"/>
      <c r="L215" s="205" t="n"/>
      <c r="M215" s="205" t="n"/>
      <c r="N215" s="205" t="n"/>
      <c r="O215" s="205" t="n"/>
      <c r="P215" s="205" t="n"/>
      <c r="Q215" s="205" t="n"/>
      <c r="R215" s="205" t="n"/>
      <c r="S215" s="205" t="n"/>
      <c r="T215" s="205" t="n"/>
    </row>
    <row outlineLevel="0" r="216">
      <c r="A216" s="8" t="n">
        <f aca="false" ca="false" dt2D="false" dtr="false" t="normal">A215+1</f>
        <v>179</v>
      </c>
      <c r="B216" s="8" t="n">
        <f aca="false" ca="false" dt2D="false" dtr="false" t="normal">B215+1</f>
        <v>35</v>
      </c>
      <c r="C216" s="106" t="s">
        <v>86</v>
      </c>
      <c r="D216" s="106" t="s">
        <v>501</v>
      </c>
      <c r="E216" s="205" t="n">
        <f aca="false" ca="true" dt2D="false" dtr="false" t="normal">SUBTOTAL(9, F216:T216)</f>
        <v>1598147.38</v>
      </c>
      <c r="F216" s="205" t="n">
        <v>0</v>
      </c>
      <c r="G216" s="205" t="n">
        <v>0</v>
      </c>
      <c r="H216" s="205" t="n"/>
      <c r="I216" s="205" t="n">
        <v>1598147.38</v>
      </c>
      <c r="J216" s="205" t="n">
        <v>0</v>
      </c>
      <c r="K216" s="205" t="n"/>
      <c r="L216" s="205" t="n"/>
      <c r="M216" s="205" t="n">
        <v>0</v>
      </c>
      <c r="N216" s="205" t="n">
        <v>0</v>
      </c>
      <c r="O216" s="205" t="n">
        <v>0</v>
      </c>
      <c r="P216" s="205" t="n">
        <v>0</v>
      </c>
      <c r="Q216" s="205" t="n">
        <v>0</v>
      </c>
      <c r="R216" s="205" t="n"/>
      <c r="S216" s="205" t="n"/>
      <c r="T216" s="205" t="n"/>
    </row>
    <row outlineLevel="0" r="217">
      <c r="A217" s="8" t="n">
        <f aca="false" ca="false" dt2D="false" dtr="false" t="normal">A216+1</f>
        <v>180</v>
      </c>
      <c r="B217" s="8" t="n">
        <f aca="false" ca="false" dt2D="false" dtr="false" t="normal">B216+1</f>
        <v>36</v>
      </c>
      <c r="C217" s="106" t="s">
        <v>86</v>
      </c>
      <c r="D217" s="106" t="s">
        <v>503</v>
      </c>
      <c r="E217" s="205" t="n">
        <f aca="false" ca="true" dt2D="false" dtr="false" t="normal">SUBTOTAL(9, F217:T217)</f>
        <v>640276.6</v>
      </c>
      <c r="F217" s="205" t="n"/>
      <c r="G217" s="205" t="n"/>
      <c r="H217" s="205" t="n"/>
      <c r="I217" s="205" t="n">
        <v>640276.6</v>
      </c>
      <c r="J217" s="205" t="n"/>
      <c r="K217" s="205" t="n"/>
      <c r="L217" s="205" t="n"/>
      <c r="M217" s="205" t="n"/>
      <c r="N217" s="205" t="n"/>
      <c r="O217" s="205" t="n"/>
      <c r="P217" s="205" t="n"/>
      <c r="Q217" s="205" t="n"/>
      <c r="R217" s="205" t="n"/>
      <c r="S217" s="205" t="n"/>
      <c r="T217" s="205" t="n"/>
    </row>
    <row outlineLevel="0" r="218">
      <c r="A218" s="8" t="n">
        <f aca="false" ca="false" dt2D="false" dtr="false" t="normal">A217+1</f>
        <v>181</v>
      </c>
      <c r="B218" s="8" t="n">
        <f aca="false" ca="false" dt2D="false" dtr="false" t="normal">B217+1</f>
        <v>37</v>
      </c>
      <c r="C218" s="106" t="s">
        <v>86</v>
      </c>
      <c r="D218" s="106" t="s">
        <v>504</v>
      </c>
      <c r="E218" s="205" t="n">
        <f aca="false" ca="true" dt2D="false" dtr="false" t="normal">SUBTOTAL(9, F218:T218)</f>
        <v>1357157.63</v>
      </c>
      <c r="F218" s="205" t="n"/>
      <c r="G218" s="205" t="n"/>
      <c r="H218" s="205" t="n"/>
      <c r="I218" s="205" t="n">
        <v>1357157.63</v>
      </c>
      <c r="J218" s="205" t="n"/>
      <c r="K218" s="205" t="n"/>
      <c r="L218" s="205" t="n"/>
      <c r="M218" s="205" t="n"/>
      <c r="N218" s="205" t="n"/>
      <c r="O218" s="205" t="n"/>
      <c r="P218" s="205" t="n"/>
      <c r="Q218" s="205" t="n"/>
      <c r="R218" s="205" t="n"/>
      <c r="S218" s="205" t="n"/>
      <c r="T218" s="205" t="n"/>
    </row>
    <row outlineLevel="0" r="219">
      <c r="A219" s="8" t="n">
        <f aca="false" ca="false" dt2D="false" dtr="false" t="normal">A218+1</f>
        <v>182</v>
      </c>
      <c r="B219" s="8" t="n">
        <f aca="false" ca="false" dt2D="false" dtr="false" t="normal">B218+1</f>
        <v>38</v>
      </c>
      <c r="C219" s="106" t="s">
        <v>118</v>
      </c>
      <c r="D219" s="106" t="s">
        <v>506</v>
      </c>
      <c r="E219" s="205" t="n">
        <f aca="false" ca="true" dt2D="false" dtr="false" t="normal">SUBTOTAL(9, F219:T219)</f>
        <v>1153809.18</v>
      </c>
      <c r="F219" s="205" t="n">
        <v>0</v>
      </c>
      <c r="G219" s="205" t="n">
        <v>0</v>
      </c>
      <c r="H219" s="205" t="n"/>
      <c r="I219" s="205" t="n">
        <v>0</v>
      </c>
      <c r="J219" s="205" t="n">
        <v>0</v>
      </c>
      <c r="K219" s="205" t="n"/>
      <c r="L219" s="205" t="n"/>
      <c r="M219" s="205" t="n">
        <v>0</v>
      </c>
      <c r="N219" s="205" t="n">
        <v>0</v>
      </c>
      <c r="O219" s="205" t="n">
        <v>1041448.46</v>
      </c>
      <c r="P219" s="205" t="n">
        <v>0</v>
      </c>
      <c r="Q219" s="205" t="n"/>
      <c r="R219" s="205" t="n">
        <v>88360.72</v>
      </c>
      <c r="S219" s="205" t="n">
        <v>24000</v>
      </c>
      <c r="T219" s="205" t="n"/>
    </row>
    <row outlineLevel="0" r="220">
      <c r="A220" s="8" t="n">
        <f aca="false" ca="false" dt2D="false" dtr="false" t="normal">A219+1</f>
        <v>183</v>
      </c>
      <c r="B220" s="8" t="n">
        <f aca="false" ca="false" dt2D="false" dtr="false" t="normal">B219+1</f>
        <v>39</v>
      </c>
      <c r="C220" s="106" t="s">
        <v>118</v>
      </c>
      <c r="D220" s="106" t="s">
        <v>508</v>
      </c>
      <c r="E220" s="205" t="n">
        <f aca="false" ca="true" dt2D="false" dtr="false" t="normal">SUBTOTAL(9, F220:T220)</f>
        <v>1159525.4100000001</v>
      </c>
      <c r="F220" s="205" t="n">
        <v>0</v>
      </c>
      <c r="G220" s="205" t="n">
        <v>0</v>
      </c>
      <c r="H220" s="205" t="n"/>
      <c r="I220" s="205" t="n">
        <v>0</v>
      </c>
      <c r="J220" s="205" t="n">
        <v>0</v>
      </c>
      <c r="K220" s="205" t="n"/>
      <c r="L220" s="205" t="n"/>
      <c r="M220" s="205" t="n">
        <v>0</v>
      </c>
      <c r="N220" s="205" t="n">
        <v>0</v>
      </c>
      <c r="O220" s="205" t="n">
        <v>1047206.53</v>
      </c>
      <c r="P220" s="205" t="n">
        <v>0</v>
      </c>
      <c r="Q220" s="205" t="n"/>
      <c r="R220" s="205" t="n">
        <v>88318.88</v>
      </c>
      <c r="S220" s="205" t="n">
        <v>24000</v>
      </c>
      <c r="T220" s="205" t="n"/>
    </row>
    <row outlineLevel="0" r="221">
      <c r="A221" s="8" t="n">
        <f aca="false" ca="false" dt2D="false" dtr="false" t="normal">A220+1</f>
        <v>184</v>
      </c>
      <c r="B221" s="8" t="n">
        <f aca="false" ca="false" dt2D="false" dtr="false" t="normal">B220+1</f>
        <v>40</v>
      </c>
      <c r="C221" s="106" t="s">
        <v>118</v>
      </c>
      <c r="D221" s="106" t="s">
        <v>509</v>
      </c>
      <c r="E221" s="205" t="n">
        <f aca="false" ca="true" dt2D="false" dtr="false" t="normal">SUBTOTAL(9, F221:T221)</f>
        <v>2599381.0700000003</v>
      </c>
      <c r="F221" s="205" t="n"/>
      <c r="G221" s="205" t="n"/>
      <c r="H221" s="205" t="n">
        <v>2540593.18</v>
      </c>
      <c r="I221" s="205" t="n">
        <v>0</v>
      </c>
      <c r="J221" s="205" t="n">
        <v>0</v>
      </c>
      <c r="K221" s="205" t="n"/>
      <c r="L221" s="205" t="n"/>
      <c r="M221" s="205" t="n">
        <v>0</v>
      </c>
      <c r="N221" s="205" t="n">
        <v>0</v>
      </c>
      <c r="O221" s="205" t="n">
        <v>0</v>
      </c>
      <c r="P221" s="205" t="n">
        <v>0</v>
      </c>
      <c r="Q221" s="205" t="n">
        <v>0</v>
      </c>
      <c r="R221" s="205" t="n">
        <v>34787.89</v>
      </c>
      <c r="S221" s="205" t="n">
        <v>24000</v>
      </c>
      <c r="T221" s="205" t="n"/>
    </row>
    <row outlineLevel="0" r="222">
      <c r="A222" s="8" t="n">
        <f aca="false" ca="false" dt2D="false" dtr="false" t="normal">A221+1</f>
        <v>185</v>
      </c>
      <c r="B222" s="8" t="n">
        <f aca="false" ca="false" dt2D="false" dtr="false" t="normal">B221+1</f>
        <v>41</v>
      </c>
      <c r="C222" s="106" t="s">
        <v>118</v>
      </c>
      <c r="D222" s="106" t="s">
        <v>444</v>
      </c>
      <c r="E222" s="205" t="n">
        <f aca="false" ca="true" dt2D="false" dtr="false" t="normal">SUBTOTAL(9, F222:T222)</f>
        <v>1038651.6</v>
      </c>
      <c r="F222" s="205" t="n"/>
      <c r="G222" s="205" t="n"/>
      <c r="H222" s="205" t="n"/>
      <c r="I222" s="205" t="n">
        <v>1002735.49</v>
      </c>
      <c r="J222" s="205" t="n">
        <v>0</v>
      </c>
      <c r="K222" s="205" t="n"/>
      <c r="L222" s="205" t="n"/>
      <c r="M222" s="205" t="n">
        <v>0</v>
      </c>
      <c r="N222" s="205" t="n"/>
      <c r="O222" s="205" t="n">
        <v>0</v>
      </c>
      <c r="P222" s="205" t="n"/>
      <c r="Q222" s="205" t="n"/>
      <c r="R222" s="205" t="n">
        <v>11916.11</v>
      </c>
      <c r="S222" s="205" t="n">
        <v>24000</v>
      </c>
      <c r="T222" s="205" t="n"/>
    </row>
    <row outlineLevel="0" r="223">
      <c r="A223" s="8" t="n">
        <f aca="false" ca="false" dt2D="false" dtr="false" t="normal">A222+1</f>
        <v>186</v>
      </c>
      <c r="B223" s="8" t="s">
        <v>192</v>
      </c>
      <c r="C223" s="106" t="s">
        <v>128</v>
      </c>
      <c r="D223" s="106" t="s">
        <v>129</v>
      </c>
      <c r="E223" s="205" t="n">
        <f aca="false" ca="true" dt2D="false" dtr="false" t="normal">SUBTOTAL(9, F223:T223)</f>
        <v>10346375.1</v>
      </c>
      <c r="F223" s="205" t="n">
        <v>10346375.1</v>
      </c>
      <c r="G223" s="205" t="n">
        <v>0</v>
      </c>
      <c r="H223" s="205" t="n">
        <v>0</v>
      </c>
      <c r="I223" s="205" t="n">
        <v>0</v>
      </c>
      <c r="J223" s="205" t="n">
        <v>0</v>
      </c>
      <c r="K223" s="205" t="n"/>
      <c r="L223" s="205" t="n"/>
      <c r="M223" s="205" t="n">
        <v>0</v>
      </c>
      <c r="N223" s="205" t="n">
        <v>0</v>
      </c>
      <c r="O223" s="205" t="n">
        <v>0</v>
      </c>
      <c r="P223" s="205" t="n">
        <v>0</v>
      </c>
      <c r="Q223" s="205" t="n"/>
      <c r="R223" s="205" t="n"/>
      <c r="S223" s="205" t="n"/>
      <c r="T223" s="205" t="n"/>
    </row>
    <row outlineLevel="0" r="224">
      <c r="A224" s="8" t="n">
        <f aca="false" ca="false" dt2D="false" dtr="false" t="normal">A223+1</f>
        <v>187</v>
      </c>
      <c r="B224" s="8" t="n">
        <f aca="false" ca="false" dt2D="false" dtr="false" t="normal">B222+1</f>
        <v>42</v>
      </c>
      <c r="C224" s="106" t="s">
        <v>128</v>
      </c>
      <c r="D224" s="106" t="s">
        <v>515</v>
      </c>
      <c r="E224" s="205" t="n">
        <f aca="false" ca="true" dt2D="false" dtr="false" t="normal">SUBTOTAL(9, F224:T224)</f>
        <v>12908394.100000001</v>
      </c>
      <c r="F224" s="205" t="n">
        <v>7540573.66</v>
      </c>
      <c r="G224" s="205" t="n">
        <v>5367820.44</v>
      </c>
      <c r="H224" s="205" t="n"/>
      <c r="I224" s="205" t="n"/>
      <c r="J224" s="205" t="n">
        <v>0</v>
      </c>
      <c r="K224" s="205" t="n"/>
      <c r="L224" s="205" t="n"/>
      <c r="M224" s="205" t="n">
        <v>0</v>
      </c>
      <c r="N224" s="205" t="n"/>
      <c r="O224" s="205" t="n">
        <v>0</v>
      </c>
      <c r="P224" s="205" t="n">
        <v>0</v>
      </c>
      <c r="Q224" s="205" t="n">
        <v>0</v>
      </c>
      <c r="R224" s="205" t="n"/>
      <c r="S224" s="205" t="n"/>
      <c r="T224" s="205" t="n"/>
    </row>
    <row outlineLevel="0" r="225">
      <c r="A225" s="8" t="n">
        <f aca="false" ca="false" dt2D="false" dtr="false" t="normal">A224+1</f>
        <v>188</v>
      </c>
      <c r="B225" s="8" t="n">
        <f aca="false" ca="false" dt2D="false" dtr="false" t="normal">B224+1</f>
        <v>43</v>
      </c>
      <c r="C225" s="106" t="s">
        <v>128</v>
      </c>
      <c r="D225" s="106" t="s">
        <v>516</v>
      </c>
      <c r="E225" s="205" t="n">
        <f aca="false" ca="true" dt2D="false" dtr="false" t="normal">SUBTOTAL(9, F225:T225)</f>
        <v>4899514.76</v>
      </c>
      <c r="F225" s="205" t="n"/>
      <c r="G225" s="205" t="n"/>
      <c r="H225" s="205" t="n"/>
      <c r="I225" s="205" t="n"/>
      <c r="J225" s="205" t="n">
        <v>0</v>
      </c>
      <c r="K225" s="205" t="n"/>
      <c r="L225" s="205" t="n"/>
      <c r="M225" s="205" t="n">
        <v>0</v>
      </c>
      <c r="N225" s="205" t="n">
        <v>4899514.76</v>
      </c>
      <c r="O225" s="205" t="n">
        <v>0</v>
      </c>
      <c r="P225" s="205" t="n">
        <v>0</v>
      </c>
      <c r="Q225" s="205" t="n">
        <v>0</v>
      </c>
      <c r="R225" s="205" t="n"/>
      <c r="S225" s="205" t="n"/>
      <c r="T225" s="205" t="n"/>
    </row>
    <row outlineLevel="0" r="226">
      <c r="A226" s="8" t="n">
        <f aca="false" ca="false" dt2D="false" dtr="false" t="normal">A225+1</f>
        <v>189</v>
      </c>
      <c r="B226" s="8" t="n">
        <f aca="false" ca="false" dt2D="false" dtr="false" t="normal">B225+1</f>
        <v>44</v>
      </c>
      <c r="C226" s="106" t="s">
        <v>128</v>
      </c>
      <c r="D226" s="106" t="s">
        <v>462</v>
      </c>
      <c r="E226" s="205" t="n">
        <f aca="false" ca="true" dt2D="false" dtr="false" t="normal">SUBTOTAL(9, F226:T226)</f>
        <v>10666909.65</v>
      </c>
      <c r="F226" s="205" t="n">
        <v>5890911.53</v>
      </c>
      <c r="G226" s="205" t="n">
        <v>4775998.12</v>
      </c>
      <c r="H226" s="205" t="n"/>
      <c r="I226" s="205" t="n"/>
      <c r="J226" s="205" t="n">
        <v>0</v>
      </c>
      <c r="K226" s="205" t="n"/>
      <c r="L226" s="205" t="n"/>
      <c r="M226" s="205" t="n">
        <v>0</v>
      </c>
      <c r="N226" s="205" t="n">
        <v>0</v>
      </c>
      <c r="O226" s="205" t="n">
        <v>0</v>
      </c>
      <c r="P226" s="205" t="n">
        <v>0</v>
      </c>
      <c r="Q226" s="205" t="n">
        <v>0</v>
      </c>
      <c r="R226" s="205" t="n"/>
      <c r="S226" s="205" t="n"/>
      <c r="T226" s="205" t="n"/>
    </row>
    <row outlineLevel="0" r="227">
      <c r="A227" s="8" t="n">
        <f aca="false" ca="false" dt2D="false" dtr="false" t="normal">A226+1</f>
        <v>190</v>
      </c>
      <c r="B227" s="8" t="n">
        <f aca="false" ca="false" dt2D="false" dtr="false" t="normal">B226+1</f>
        <v>45</v>
      </c>
      <c r="C227" s="106" t="s">
        <v>128</v>
      </c>
      <c r="D227" s="106" t="s">
        <v>519</v>
      </c>
      <c r="E227" s="205" t="n">
        <f aca="false" ca="true" dt2D="false" dtr="false" t="normal">SUBTOTAL(9, F227:T227)</f>
        <v>4026264.73</v>
      </c>
      <c r="F227" s="205" t="n"/>
      <c r="G227" s="205" t="n"/>
      <c r="H227" s="205" t="n"/>
      <c r="I227" s="205" t="n"/>
      <c r="J227" s="205" t="n">
        <v>0</v>
      </c>
      <c r="K227" s="205" t="n"/>
      <c r="L227" s="205" t="n"/>
      <c r="M227" s="205" t="n">
        <v>0</v>
      </c>
      <c r="N227" s="205" t="n">
        <v>4026264.73</v>
      </c>
      <c r="O227" s="205" t="n">
        <v>0</v>
      </c>
      <c r="P227" s="205" t="n">
        <v>0</v>
      </c>
      <c r="Q227" s="205" t="n">
        <v>0</v>
      </c>
      <c r="R227" s="205" t="n"/>
      <c r="S227" s="205" t="n"/>
      <c r="T227" s="205" t="n"/>
    </row>
    <row outlineLevel="0" r="228">
      <c r="A228" s="8" t="n">
        <f aca="false" ca="false" dt2D="false" dtr="false" t="normal">A227+1</f>
        <v>191</v>
      </c>
      <c r="B228" s="8" t="n">
        <f aca="false" ca="false" dt2D="false" dtr="false" t="normal">B227+1</f>
        <v>46</v>
      </c>
      <c r="C228" s="106" t="s">
        <v>128</v>
      </c>
      <c r="D228" s="106" t="s">
        <v>520</v>
      </c>
      <c r="E228" s="205" t="n">
        <f aca="false" ca="true" dt2D="false" dtr="false" t="normal">SUBTOTAL(9, F228:T228)</f>
        <v>6068268.93</v>
      </c>
      <c r="F228" s="205" t="n">
        <v>4569155.38</v>
      </c>
      <c r="G228" s="205" t="n"/>
      <c r="H228" s="205" t="n">
        <v>1499113.55</v>
      </c>
      <c r="I228" s="205" t="n"/>
      <c r="J228" s="205" t="n">
        <v>0</v>
      </c>
      <c r="K228" s="205" t="n"/>
      <c r="L228" s="205" t="n"/>
      <c r="M228" s="205" t="n">
        <v>0</v>
      </c>
      <c r="N228" s="205" t="n"/>
      <c r="O228" s="205" t="n">
        <v>0</v>
      </c>
      <c r="P228" s="205" t="n">
        <v>0</v>
      </c>
      <c r="Q228" s="205" t="n">
        <v>0</v>
      </c>
      <c r="R228" s="205" t="n"/>
      <c r="S228" s="205" t="n"/>
      <c r="T228" s="205" t="n"/>
    </row>
    <row outlineLevel="0" r="229">
      <c r="A229" s="8" t="n">
        <f aca="false" ca="false" dt2D="false" dtr="false" t="normal">A228+1</f>
        <v>192</v>
      </c>
      <c r="B229" s="8" t="s">
        <v>192</v>
      </c>
      <c r="C229" s="106" t="s">
        <v>128</v>
      </c>
      <c r="D229" s="106" t="s">
        <v>138</v>
      </c>
      <c r="E229" s="205" t="n">
        <f aca="false" ca="true" dt2D="false" dtr="false" t="normal">SUBTOTAL(9, F229:T229)</f>
        <v>1025461.72</v>
      </c>
      <c r="F229" s="205" t="n"/>
      <c r="G229" s="205" t="n"/>
      <c r="H229" s="205" t="n">
        <v>1025461.72</v>
      </c>
      <c r="I229" s="205" t="n"/>
      <c r="J229" s="205" t="n">
        <v>0</v>
      </c>
      <c r="K229" s="205" t="n"/>
      <c r="L229" s="205" t="n"/>
      <c r="M229" s="205" t="n">
        <v>0</v>
      </c>
      <c r="N229" s="205" t="n"/>
      <c r="O229" s="205" t="n">
        <v>0</v>
      </c>
      <c r="P229" s="205" t="n">
        <v>0</v>
      </c>
      <c r="Q229" s="205" t="n">
        <v>0</v>
      </c>
      <c r="R229" s="205" t="n"/>
      <c r="S229" s="205" t="n"/>
      <c r="T229" s="205" t="n"/>
    </row>
    <row outlineLevel="0" r="230">
      <c r="A230" s="8" t="n">
        <f aca="false" ca="false" dt2D="false" dtr="false" t="normal">A229+1</f>
        <v>193</v>
      </c>
      <c r="B230" s="8" t="n">
        <f aca="false" ca="false" dt2D="false" dtr="false" t="normal">B228+1</f>
        <v>47</v>
      </c>
      <c r="C230" s="106" t="s">
        <v>128</v>
      </c>
      <c r="D230" s="106" t="s">
        <v>523</v>
      </c>
      <c r="E230" s="205" t="n">
        <f aca="false" ca="true" dt2D="false" dtr="false" t="normal">SUBTOTAL(9, F230:T230)</f>
        <v>5964153.05</v>
      </c>
      <c r="F230" s="205" t="n"/>
      <c r="G230" s="205" t="n"/>
      <c r="H230" s="205" t="n"/>
      <c r="I230" s="205" t="n"/>
      <c r="J230" s="205" t="n">
        <v>0</v>
      </c>
      <c r="K230" s="205" t="n"/>
      <c r="L230" s="205" t="n"/>
      <c r="M230" s="205" t="n">
        <v>0</v>
      </c>
      <c r="N230" s="205" t="n">
        <v>5964153.05</v>
      </c>
      <c r="O230" s="205" t="n">
        <v>0</v>
      </c>
      <c r="P230" s="205" t="n">
        <v>0</v>
      </c>
      <c r="Q230" s="205" t="n">
        <v>0</v>
      </c>
      <c r="R230" s="205" t="n"/>
      <c r="S230" s="205" t="n"/>
      <c r="T230" s="205" t="n"/>
    </row>
    <row outlineLevel="0" r="231">
      <c r="A231" s="8" t="n">
        <f aca="false" ca="false" dt2D="false" dtr="false" t="normal">A230+1</f>
        <v>194</v>
      </c>
      <c r="B231" s="8" t="n">
        <f aca="false" ca="false" dt2D="false" dtr="false" t="normal">B230+1</f>
        <v>48</v>
      </c>
      <c r="C231" s="106" t="s">
        <v>128</v>
      </c>
      <c r="D231" s="106" t="s">
        <v>525</v>
      </c>
      <c r="E231" s="205" t="n">
        <f aca="false" ca="true" dt2D="false" dtr="false" t="normal">SUBTOTAL(9, F231:T231)</f>
        <v>6655887.26</v>
      </c>
      <c r="F231" s="205" t="n">
        <v>6655887.26</v>
      </c>
      <c r="G231" s="205" t="n">
        <v>0</v>
      </c>
      <c r="H231" s="205" t="n">
        <v>0</v>
      </c>
      <c r="I231" s="205" t="n">
        <v>0</v>
      </c>
      <c r="J231" s="205" t="n">
        <v>0</v>
      </c>
      <c r="K231" s="205" t="n"/>
      <c r="L231" s="205" t="n"/>
      <c r="M231" s="205" t="n">
        <v>0</v>
      </c>
      <c r="N231" s="205" t="n">
        <v>0</v>
      </c>
      <c r="O231" s="205" t="n">
        <v>0</v>
      </c>
      <c r="P231" s="205" t="n">
        <v>0</v>
      </c>
      <c r="Q231" s="205" t="n">
        <v>0</v>
      </c>
      <c r="R231" s="205" t="n"/>
      <c r="S231" s="205" t="n"/>
      <c r="T231" s="205" t="n"/>
    </row>
    <row outlineLevel="0" r="232">
      <c r="A232" s="8" t="n">
        <f aca="false" ca="false" dt2D="false" dtr="false" t="normal">A231+1</f>
        <v>195</v>
      </c>
      <c r="B232" s="8" t="n">
        <f aca="false" ca="false" dt2D="false" dtr="false" t="normal">B231+1</f>
        <v>49</v>
      </c>
      <c r="C232" s="106" t="s">
        <v>128</v>
      </c>
      <c r="D232" s="106" t="s">
        <v>526</v>
      </c>
      <c r="E232" s="205" t="n">
        <f aca="false" ca="true" dt2D="false" dtr="false" t="normal">SUBTOTAL(9, F232:T232)</f>
        <v>14189389.39</v>
      </c>
      <c r="F232" s="205" t="n">
        <v>14189389.39</v>
      </c>
      <c r="G232" s="205" t="n">
        <v>0</v>
      </c>
      <c r="H232" s="205" t="n">
        <v>0</v>
      </c>
      <c r="I232" s="205" t="n">
        <v>0</v>
      </c>
      <c r="J232" s="205" t="n">
        <v>0</v>
      </c>
      <c r="K232" s="205" t="n"/>
      <c r="L232" s="205" t="n"/>
      <c r="M232" s="205" t="n">
        <v>0</v>
      </c>
      <c r="N232" s="205" t="n">
        <v>0</v>
      </c>
      <c r="O232" s="205" t="n">
        <v>0</v>
      </c>
      <c r="P232" s="205" t="n">
        <v>0</v>
      </c>
      <c r="Q232" s="205" t="n">
        <v>0</v>
      </c>
      <c r="R232" s="205" t="n"/>
      <c r="S232" s="205" t="n"/>
      <c r="T232" s="205" t="n"/>
    </row>
    <row outlineLevel="0" r="233">
      <c r="A233" s="8" t="n">
        <f aca="false" ca="false" dt2D="false" dtr="false" t="normal">A232+1</f>
        <v>196</v>
      </c>
      <c r="B233" s="8" t="n">
        <f aca="false" ca="false" dt2D="false" dtr="false" t="normal">B232+1</f>
        <v>50</v>
      </c>
      <c r="C233" s="106" t="s">
        <v>128</v>
      </c>
      <c r="D233" s="106" t="s">
        <v>528</v>
      </c>
      <c r="E233" s="205" t="n">
        <f aca="false" ca="true" dt2D="false" dtr="false" t="normal">SUBTOTAL(9, F233:T233)</f>
        <v>5661234.12</v>
      </c>
      <c r="F233" s="205" t="n"/>
      <c r="G233" s="205" t="n"/>
      <c r="H233" s="205" t="n"/>
      <c r="I233" s="205" t="n"/>
      <c r="J233" s="205" t="n">
        <v>0</v>
      </c>
      <c r="K233" s="205" t="n"/>
      <c r="L233" s="205" t="n"/>
      <c r="M233" s="205" t="n">
        <v>0</v>
      </c>
      <c r="N233" s="205" t="n">
        <v>5661234.12</v>
      </c>
      <c r="O233" s="205" t="n">
        <v>0</v>
      </c>
      <c r="P233" s="205" t="n">
        <v>0</v>
      </c>
      <c r="Q233" s="205" t="n">
        <v>0</v>
      </c>
      <c r="R233" s="205" t="n"/>
      <c r="S233" s="205" t="n"/>
      <c r="T233" s="205" t="n"/>
    </row>
    <row outlineLevel="0" r="234">
      <c r="A234" s="8" t="n">
        <f aca="false" ca="false" dt2D="false" dtr="false" t="normal">A233+1</f>
        <v>197</v>
      </c>
      <c r="B234" s="8" t="n">
        <f aca="false" ca="false" dt2D="false" dtr="false" t="normal">B233+1</f>
        <v>51</v>
      </c>
      <c r="C234" s="106" t="s">
        <v>128</v>
      </c>
      <c r="D234" s="106" t="s">
        <v>530</v>
      </c>
      <c r="E234" s="205" t="n">
        <f aca="false" ca="true" dt2D="false" dtr="false" t="normal">SUBTOTAL(9, F234:T234)</f>
        <v>6308293.31</v>
      </c>
      <c r="F234" s="205" t="n"/>
      <c r="G234" s="205" t="n"/>
      <c r="H234" s="205" t="n"/>
      <c r="I234" s="205" t="n"/>
      <c r="J234" s="205" t="n"/>
      <c r="K234" s="205" t="n"/>
      <c r="L234" s="205" t="n"/>
      <c r="M234" s="205" t="n"/>
      <c r="N234" s="205" t="n"/>
      <c r="O234" s="205" t="n"/>
      <c r="P234" s="205" t="n"/>
      <c r="Q234" s="205" t="n">
        <v>6308293.31</v>
      </c>
      <c r="R234" s="205" t="n"/>
      <c r="S234" s="205" t="n"/>
      <c r="T234" s="205" t="n"/>
    </row>
    <row outlineLevel="0" r="235">
      <c r="A235" s="8" t="n">
        <f aca="false" ca="false" dt2D="false" dtr="false" t="normal">A234+1</f>
        <v>198</v>
      </c>
      <c r="B235" s="8" t="n">
        <f aca="false" ca="false" dt2D="false" dtr="false" t="normal">B234+1</f>
        <v>52</v>
      </c>
      <c r="C235" s="106" t="s">
        <v>128</v>
      </c>
      <c r="D235" s="106" t="s">
        <v>533</v>
      </c>
      <c r="E235" s="205" t="n">
        <f aca="false" ca="true" dt2D="false" dtr="false" t="normal">SUBTOTAL(9, F235:T235)</f>
        <v>12581713.57</v>
      </c>
      <c r="F235" s="205" t="n">
        <v>5974812.77</v>
      </c>
      <c r="G235" s="205" t="n">
        <v>2910741.59</v>
      </c>
      <c r="H235" s="205" t="n">
        <v>1244145.4</v>
      </c>
      <c r="I235" s="205" t="n">
        <v>2452013.81</v>
      </c>
      <c r="J235" s="205" t="n">
        <v>0</v>
      </c>
      <c r="K235" s="205" t="n"/>
      <c r="L235" s="205" t="n"/>
      <c r="M235" s="205" t="n">
        <v>0</v>
      </c>
      <c r="N235" s="205" t="n"/>
      <c r="O235" s="205" t="n">
        <v>0</v>
      </c>
      <c r="P235" s="205" t="n">
        <v>0</v>
      </c>
      <c r="Q235" s="205" t="n"/>
      <c r="R235" s="205" t="n"/>
      <c r="S235" s="205" t="n"/>
      <c r="T235" s="205" t="n"/>
    </row>
    <row outlineLevel="0" r="236">
      <c r="A236" s="8" t="n">
        <f aca="false" ca="false" dt2D="false" dtr="false" t="normal">A235+1</f>
        <v>199</v>
      </c>
      <c r="B236" s="8" t="n">
        <f aca="false" ca="false" dt2D="false" dtr="false" t="normal">B235+1</f>
        <v>53</v>
      </c>
      <c r="C236" s="106" t="s">
        <v>128</v>
      </c>
      <c r="D236" s="106" t="s">
        <v>481</v>
      </c>
      <c r="E236" s="205" t="n">
        <f aca="false" ca="true" dt2D="false" dtr="false" t="normal">SUBTOTAL(9, F236:T236)</f>
        <v>14763971.1</v>
      </c>
      <c r="F236" s="205" t="n">
        <v>14763971.1</v>
      </c>
      <c r="G236" s="205" t="n">
        <v>0</v>
      </c>
      <c r="H236" s="205" t="n">
        <v>0</v>
      </c>
      <c r="I236" s="205" t="n"/>
      <c r="J236" s="205" t="n">
        <v>0</v>
      </c>
      <c r="K236" s="205" t="n"/>
      <c r="L236" s="205" t="n"/>
      <c r="M236" s="205" t="n">
        <v>0</v>
      </c>
      <c r="N236" s="205" t="n">
        <v>0</v>
      </c>
      <c r="O236" s="205" t="n">
        <v>0</v>
      </c>
      <c r="P236" s="205" t="n"/>
      <c r="Q236" s="205" t="n"/>
      <c r="R236" s="205" t="n"/>
      <c r="S236" s="205" t="n"/>
      <c r="T236" s="205" t="n"/>
    </row>
    <row outlineLevel="0" r="237">
      <c r="A237" s="8" t="n">
        <f aca="false" ca="false" dt2D="false" dtr="false" t="normal">A236+1</f>
        <v>200</v>
      </c>
      <c r="B237" s="8" t="n">
        <f aca="false" ca="false" dt2D="false" dtr="false" t="normal">B236+1</f>
        <v>54</v>
      </c>
      <c r="C237" s="106" t="s">
        <v>128</v>
      </c>
      <c r="D237" s="106" t="s">
        <v>535</v>
      </c>
      <c r="E237" s="205" t="n">
        <f aca="false" ca="true" dt2D="false" dtr="false" t="normal">SUBTOTAL(9, F237:T237)</f>
        <v>5983215.17</v>
      </c>
      <c r="F237" s="205" t="n">
        <v>5983215.17</v>
      </c>
      <c r="G237" s="205" t="n"/>
      <c r="H237" s="205" t="n"/>
      <c r="I237" s="205" t="n"/>
      <c r="J237" s="205" t="n"/>
      <c r="K237" s="205" t="n"/>
      <c r="L237" s="205" t="n"/>
      <c r="M237" s="205" t="n">
        <v>0</v>
      </c>
      <c r="N237" s="205" t="n">
        <v>0</v>
      </c>
      <c r="O237" s="205" t="n">
        <v>0</v>
      </c>
      <c r="P237" s="205" t="n">
        <v>0</v>
      </c>
      <c r="Q237" s="205" t="n"/>
      <c r="R237" s="205" t="n"/>
      <c r="S237" s="205" t="n"/>
      <c r="T237" s="205" t="n"/>
    </row>
    <row outlineLevel="0" r="238">
      <c r="A238" s="8" t="n">
        <f aca="false" ca="false" dt2D="false" dtr="false" t="normal">A237+1</f>
        <v>201</v>
      </c>
      <c r="B238" s="8" t="n">
        <f aca="false" ca="false" dt2D="false" dtr="false" t="normal">B237+1</f>
        <v>55</v>
      </c>
      <c r="C238" s="106" t="s">
        <v>128</v>
      </c>
      <c r="D238" s="106" t="s">
        <v>537</v>
      </c>
      <c r="E238" s="205" t="n">
        <f aca="false" ca="true" dt2D="false" dtr="false" t="normal">SUBTOTAL(9, F238:T238)</f>
        <v>4012057.32</v>
      </c>
      <c r="F238" s="205" t="n">
        <v>0</v>
      </c>
      <c r="G238" s="205" t="n">
        <v>0</v>
      </c>
      <c r="H238" s="205" t="n">
        <v>4012057.32</v>
      </c>
      <c r="I238" s="205" t="n">
        <v>0</v>
      </c>
      <c r="J238" s="205" t="n">
        <v>0</v>
      </c>
      <c r="K238" s="205" t="n"/>
      <c r="L238" s="205" t="n"/>
      <c r="M238" s="205" t="n">
        <v>0</v>
      </c>
      <c r="N238" s="205" t="n">
        <v>0</v>
      </c>
      <c r="O238" s="205" t="n">
        <v>0</v>
      </c>
      <c r="P238" s="205" t="n">
        <v>0</v>
      </c>
      <c r="Q238" s="205" t="n">
        <v>0</v>
      </c>
      <c r="R238" s="205" t="n"/>
      <c r="S238" s="205" t="n"/>
      <c r="T238" s="205" t="n"/>
    </row>
    <row outlineLevel="0" r="239">
      <c r="A239" s="8" t="n">
        <f aca="false" ca="false" dt2D="false" dtr="false" t="normal">A238+1</f>
        <v>202</v>
      </c>
      <c r="B239" s="8" t="n">
        <f aca="false" ca="false" dt2D="false" dtr="false" t="normal">B238+1</f>
        <v>56</v>
      </c>
      <c r="C239" s="106" t="s">
        <v>128</v>
      </c>
      <c r="D239" s="106" t="s">
        <v>538</v>
      </c>
      <c r="E239" s="205" t="n">
        <f aca="false" ca="true" dt2D="false" dtr="false" t="normal">SUBTOTAL(9, F239:T239)</f>
        <v>4007012.78</v>
      </c>
      <c r="F239" s="205" t="n"/>
      <c r="G239" s="205" t="n">
        <v>4007012.78</v>
      </c>
      <c r="H239" s="205" t="n">
        <v>0</v>
      </c>
      <c r="I239" s="205" t="n">
        <v>0</v>
      </c>
      <c r="J239" s="205" t="n">
        <v>0</v>
      </c>
      <c r="K239" s="205" t="n"/>
      <c r="L239" s="205" t="n"/>
      <c r="M239" s="205" t="n">
        <v>0</v>
      </c>
      <c r="N239" s="205" t="n">
        <v>0</v>
      </c>
      <c r="O239" s="205" t="n">
        <v>0</v>
      </c>
      <c r="P239" s="205" t="n">
        <v>0</v>
      </c>
      <c r="Q239" s="205" t="n">
        <v>0</v>
      </c>
      <c r="R239" s="205" t="n"/>
      <c r="S239" s="205" t="n"/>
      <c r="T239" s="205" t="n"/>
    </row>
    <row outlineLevel="0" r="240">
      <c r="A240" s="8" t="n">
        <f aca="false" ca="false" dt2D="false" dtr="false" t="normal">A239+1</f>
        <v>203</v>
      </c>
      <c r="B240" s="8" t="n">
        <f aca="false" ca="false" dt2D="false" dtr="false" t="normal">B239+1</f>
        <v>57</v>
      </c>
      <c r="C240" s="106" t="s">
        <v>128</v>
      </c>
      <c r="D240" s="106" t="s">
        <v>540</v>
      </c>
      <c r="E240" s="205" t="n">
        <f aca="false" ca="true" dt2D="false" dtr="false" t="normal">SUBTOTAL(9, F240:T240)</f>
        <v>8605580.59</v>
      </c>
      <c r="F240" s="205" t="n">
        <v>5925260.24</v>
      </c>
      <c r="G240" s="205" t="n">
        <v>2680320.35</v>
      </c>
      <c r="H240" s="205" t="n">
        <v>0</v>
      </c>
      <c r="I240" s="205" t="n">
        <v>0</v>
      </c>
      <c r="J240" s="205" t="n">
        <v>0</v>
      </c>
      <c r="K240" s="205" t="n"/>
      <c r="L240" s="205" t="n"/>
      <c r="M240" s="205" t="n">
        <v>0</v>
      </c>
      <c r="N240" s="205" t="n">
        <v>0</v>
      </c>
      <c r="O240" s="205" t="n">
        <v>0</v>
      </c>
      <c r="P240" s="205" t="n">
        <v>0</v>
      </c>
      <c r="Q240" s="205" t="n">
        <v>0</v>
      </c>
      <c r="R240" s="205" t="n"/>
      <c r="S240" s="205" t="n"/>
      <c r="T240" s="205" t="n"/>
    </row>
    <row outlineLevel="0" r="241">
      <c r="A241" s="8" t="n">
        <f aca="false" ca="false" dt2D="false" dtr="false" t="normal">A240+1</f>
        <v>204</v>
      </c>
      <c r="B241" s="8" t="n">
        <f aca="false" ca="false" dt2D="false" dtr="false" t="normal">B240+1</f>
        <v>58</v>
      </c>
      <c r="C241" s="106" t="s">
        <v>128</v>
      </c>
      <c r="D241" s="106" t="s">
        <v>542</v>
      </c>
      <c r="E241" s="205" t="n">
        <f aca="false" ca="true" dt2D="false" dtr="false" t="normal">SUBTOTAL(9, F241:T241)</f>
        <v>3795052.34</v>
      </c>
      <c r="F241" s="205" t="n"/>
      <c r="G241" s="205" t="n">
        <v>3795052.34</v>
      </c>
      <c r="H241" s="205" t="n">
        <v>0</v>
      </c>
      <c r="I241" s="205" t="n">
        <v>0</v>
      </c>
      <c r="J241" s="205" t="n">
        <v>0</v>
      </c>
      <c r="K241" s="205" t="n"/>
      <c r="L241" s="205" t="n"/>
      <c r="M241" s="205" t="n">
        <v>0</v>
      </c>
      <c r="N241" s="205" t="n">
        <v>0</v>
      </c>
      <c r="O241" s="205" t="n">
        <v>0</v>
      </c>
      <c r="P241" s="205" t="n">
        <v>0</v>
      </c>
      <c r="Q241" s="205" t="n">
        <v>0</v>
      </c>
      <c r="R241" s="205" t="n"/>
      <c r="S241" s="205" t="n"/>
      <c r="T241" s="205" t="n"/>
    </row>
    <row outlineLevel="0" r="242">
      <c r="A242" s="8" t="n">
        <f aca="false" ca="false" dt2D="false" dtr="false" t="normal">A241+1</f>
        <v>205</v>
      </c>
      <c r="B242" s="8" t="n">
        <f aca="false" ca="false" dt2D="false" dtr="false" t="normal">B241+1</f>
        <v>59</v>
      </c>
      <c r="C242" s="106" t="s">
        <v>128</v>
      </c>
      <c r="D242" s="106" t="s">
        <v>544</v>
      </c>
      <c r="E242" s="205" t="n">
        <f aca="false" ca="true" dt2D="false" dtr="false" t="normal">SUBTOTAL(9, F242:T242)</f>
        <v>7674030.51</v>
      </c>
      <c r="F242" s="205" t="n">
        <v>6144955.54</v>
      </c>
      <c r="G242" s="205" t="n"/>
      <c r="H242" s="205" t="n">
        <v>1529074.97</v>
      </c>
      <c r="I242" s="205" t="n">
        <v>0</v>
      </c>
      <c r="J242" s="205" t="n">
        <v>0</v>
      </c>
      <c r="K242" s="205" t="n"/>
      <c r="L242" s="205" t="n"/>
      <c r="M242" s="205" t="n">
        <v>0</v>
      </c>
      <c r="N242" s="205" t="n">
        <v>0</v>
      </c>
      <c r="O242" s="205" t="n">
        <v>0</v>
      </c>
      <c r="P242" s="205" t="n">
        <v>0</v>
      </c>
      <c r="Q242" s="205" t="n">
        <v>0</v>
      </c>
      <c r="R242" s="205" t="n"/>
      <c r="S242" s="205" t="n"/>
      <c r="T242" s="205" t="n"/>
    </row>
    <row outlineLevel="0" r="243">
      <c r="A243" s="8" t="n">
        <f aca="false" ca="false" dt2D="false" dtr="false" t="normal">A242+1</f>
        <v>206</v>
      </c>
      <c r="B243" s="8" t="n">
        <f aca="false" ca="false" dt2D="false" dtr="false" t="normal">B242+1</f>
        <v>60</v>
      </c>
      <c r="C243" s="106" t="s">
        <v>128</v>
      </c>
      <c r="D243" s="106" t="s">
        <v>545</v>
      </c>
      <c r="E243" s="205" t="n">
        <f aca="false" ca="true" dt2D="false" dtr="false" t="normal">SUBTOTAL(9, F243:T243)</f>
        <v>2716510.55</v>
      </c>
      <c r="F243" s="205" t="n">
        <v>0</v>
      </c>
      <c r="G243" s="205" t="n">
        <v>0</v>
      </c>
      <c r="H243" s="205" t="n">
        <v>0</v>
      </c>
      <c r="I243" s="205" t="n">
        <v>0</v>
      </c>
      <c r="J243" s="205" t="n">
        <v>0</v>
      </c>
      <c r="K243" s="205" t="n"/>
      <c r="L243" s="205" t="n"/>
      <c r="M243" s="205" t="n">
        <v>0</v>
      </c>
      <c r="N243" s="205" t="n">
        <v>2716510.55</v>
      </c>
      <c r="O243" s="205" t="n">
        <v>0</v>
      </c>
      <c r="P243" s="205" t="n">
        <v>0</v>
      </c>
      <c r="Q243" s="205" t="n">
        <v>0</v>
      </c>
      <c r="R243" s="205" t="n"/>
      <c r="S243" s="205" t="n"/>
      <c r="T243" s="205" t="n"/>
    </row>
    <row outlineLevel="0" r="244">
      <c r="A244" s="8" t="n">
        <f aca="false" ca="false" dt2D="false" dtr="false" t="normal">A243+1</f>
        <v>207</v>
      </c>
      <c r="B244" s="8" t="s">
        <v>192</v>
      </c>
      <c r="C244" s="106" t="s">
        <v>1079</v>
      </c>
      <c r="D244" s="106" t="s">
        <v>146</v>
      </c>
      <c r="E244" s="205" t="n">
        <f aca="false" ca="true" dt2D="false" dtr="false" t="normal">SUBTOTAL(9, F244:T244)</f>
        <v>11804046.44</v>
      </c>
      <c r="F244" s="205" t="n">
        <v>11804046.44</v>
      </c>
      <c r="G244" s="205" t="n"/>
      <c r="H244" s="205" t="n">
        <v>0</v>
      </c>
      <c r="I244" s="205" t="n">
        <v>0</v>
      </c>
      <c r="J244" s="205" t="n">
        <v>0</v>
      </c>
      <c r="K244" s="205" t="n"/>
      <c r="L244" s="205" t="n"/>
      <c r="M244" s="205" t="n">
        <v>0</v>
      </c>
      <c r="N244" s="205" t="n"/>
      <c r="O244" s="205" t="n">
        <v>0</v>
      </c>
      <c r="P244" s="205" t="n">
        <v>0</v>
      </c>
      <c r="Q244" s="205" t="n">
        <v>0</v>
      </c>
      <c r="R244" s="205" t="n"/>
      <c r="S244" s="205" t="n"/>
      <c r="T244" s="205" t="n"/>
    </row>
    <row outlineLevel="0" r="245">
      <c r="A245" s="8" t="n">
        <f aca="false" ca="false" dt2D="false" dtr="false" t="normal">A244+1</f>
        <v>208</v>
      </c>
      <c r="B245" s="8" t="n">
        <f aca="false" ca="false" dt2D="false" dtr="false" t="normal">B243+1</f>
        <v>61</v>
      </c>
      <c r="C245" s="106" t="s">
        <v>1079</v>
      </c>
      <c r="D245" s="106" t="s">
        <v>521</v>
      </c>
      <c r="E245" s="205" t="n">
        <f aca="false" ca="true" dt2D="false" dtr="false" t="normal">SUBTOTAL(9, F245:T245)</f>
        <v>8303475.83</v>
      </c>
      <c r="F245" s="205" t="n">
        <v>8303475.83</v>
      </c>
      <c r="G245" s="205" t="n"/>
      <c r="H245" s="205" t="n">
        <v>0</v>
      </c>
      <c r="I245" s="205" t="n">
        <v>0</v>
      </c>
      <c r="J245" s="205" t="n">
        <v>0</v>
      </c>
      <c r="K245" s="205" t="n"/>
      <c r="L245" s="205" t="n"/>
      <c r="M245" s="205" t="n">
        <v>0</v>
      </c>
      <c r="N245" s="205" t="n"/>
      <c r="O245" s="205" t="n">
        <v>0</v>
      </c>
      <c r="P245" s="205" t="n">
        <v>0</v>
      </c>
      <c r="Q245" s="205" t="n">
        <v>0</v>
      </c>
      <c r="R245" s="205" t="n"/>
      <c r="S245" s="205" t="n"/>
      <c r="T245" s="205" t="n"/>
    </row>
    <row outlineLevel="0" r="246">
      <c r="A246" s="8" t="n">
        <f aca="false" ca="false" dt2D="false" dtr="false" t="normal">A245+1</f>
        <v>209</v>
      </c>
      <c r="B246" s="8" t="n">
        <f aca="false" ca="false" dt2D="false" dtr="false" t="normal">B245+1</f>
        <v>62</v>
      </c>
      <c r="C246" s="106" t="s">
        <v>1079</v>
      </c>
      <c r="D246" s="106" t="s">
        <v>548</v>
      </c>
      <c r="E246" s="205" t="n">
        <f aca="false" ca="true" dt2D="false" dtr="false" t="normal">SUBTOTAL(9, F246:T246)</f>
        <v>6282061.32</v>
      </c>
      <c r="F246" s="205" t="n"/>
      <c r="G246" s="205" t="n"/>
      <c r="H246" s="205" t="n"/>
      <c r="I246" s="205" t="n"/>
      <c r="J246" s="205" t="n"/>
      <c r="K246" s="205" t="n"/>
      <c r="L246" s="205" t="n"/>
      <c r="M246" s="205" t="n">
        <v>0</v>
      </c>
      <c r="N246" s="205" t="n">
        <v>6282061.32</v>
      </c>
      <c r="O246" s="205" t="n">
        <v>0</v>
      </c>
      <c r="P246" s="205" t="n">
        <v>0</v>
      </c>
      <c r="Q246" s="205" t="n">
        <v>0</v>
      </c>
      <c r="R246" s="205" t="n"/>
      <c r="S246" s="205" t="n"/>
      <c r="T246" s="205" t="n"/>
    </row>
    <row customHeight="true" ht="16.5" outlineLevel="0" r="247">
      <c r="A247" s="99" t="n"/>
      <c r="B247" s="99" t="n"/>
      <c r="C247" s="99" t="n"/>
      <c r="D247" s="100" t="s">
        <v>550</v>
      </c>
      <c r="E247" s="255" t="n">
        <f aca="false" ca="false" dt2D="false" dtr="false" t="normal">SUM(E248:E252)</f>
        <v>20940601.71</v>
      </c>
      <c r="F247" s="101" t="n">
        <f aca="false" ca="false" dt2D="false" dtr="false" t="normal">SUM(F248:F252)</f>
        <v>13095366.66</v>
      </c>
      <c r="G247" s="101" t="n">
        <f aca="false" ca="false" dt2D="false" dtr="false" t="normal">SUM(G248:G252)</f>
        <v>0</v>
      </c>
      <c r="H247" s="101" t="n">
        <f aca="false" ca="false" dt2D="false" dtr="false" t="normal">SUM(H248:H252)</f>
        <v>4087895.2</v>
      </c>
      <c r="I247" s="101" t="n">
        <f aca="false" ca="false" dt2D="false" dtr="false" t="normal">SUM(I248:I252)</f>
        <v>0</v>
      </c>
      <c r="J247" s="101" t="n">
        <f aca="false" ca="false" dt2D="false" dtr="false" t="normal">SUM(J248:J252)</f>
        <v>0</v>
      </c>
      <c r="K247" s="101" t="n">
        <f aca="false" ca="false" dt2D="false" dtr="false" t="normal">SUM(K248:K252)</f>
        <v>0</v>
      </c>
      <c r="L247" s="101" t="n">
        <f aca="false" ca="false" dt2D="false" dtr="false" t="normal">SUM(L248:L252)</f>
        <v>0</v>
      </c>
      <c r="M247" s="101" t="n">
        <f aca="false" ca="false" dt2D="false" dtr="false" t="normal">SUM(M248:M252)</f>
        <v>0</v>
      </c>
      <c r="N247" s="101" t="n">
        <f aca="false" ca="false" dt2D="false" dtr="false" t="normal">SUM(N248:N252)</f>
        <v>3473150.85</v>
      </c>
      <c r="O247" s="101" t="n">
        <f aca="false" ca="false" dt2D="false" dtr="false" t="normal">SUM(O248:O252)</f>
        <v>0</v>
      </c>
      <c r="P247" s="101" t="n">
        <f aca="false" ca="false" dt2D="false" dtr="false" t="normal">SUM(P248:P252)</f>
        <v>0</v>
      </c>
      <c r="Q247" s="101" t="n">
        <f aca="false" ca="false" dt2D="false" dtr="false" t="normal">SUM(Q248:Q252)</f>
        <v>0</v>
      </c>
      <c r="R247" s="101" t="n">
        <f aca="false" ca="false" dt2D="false" dtr="false" t="normal">SUM(R248:R252)</f>
        <v>0</v>
      </c>
      <c r="S247" s="101" t="n">
        <f aca="false" ca="false" dt2D="false" dtr="false" t="normal">SUM(S248:S252)</f>
        <v>0</v>
      </c>
      <c r="T247" s="101" t="n">
        <f aca="false" ca="false" dt2D="false" dtr="false" t="normal">SUM(T248:T252)</f>
        <v>284189</v>
      </c>
    </row>
    <row customHeight="true" ht="12.75" outlineLevel="0" r="248">
      <c r="A248" s="8" t="s">
        <v>192</v>
      </c>
      <c r="B248" s="8" t="s">
        <v>192</v>
      </c>
      <c r="C248" s="106" t="s">
        <v>60</v>
      </c>
      <c r="D248" s="8" t="s">
        <v>171</v>
      </c>
      <c r="E248" s="205" t="n">
        <f aca="false" ca="false" dt2D="false" dtr="false" t="normal">SUM(F248:T248)</f>
        <v>246397.56</v>
      </c>
      <c r="F248" s="205" t="n"/>
      <c r="G248" s="205" t="n"/>
      <c r="H248" s="205" t="n"/>
      <c r="I248" s="205" t="n"/>
      <c r="J248" s="205" t="n"/>
      <c r="K248" s="205" t="n"/>
      <c r="L248" s="205" t="n"/>
      <c r="M248" s="205" t="n"/>
      <c r="N248" s="205" t="n"/>
      <c r="O248" s="205" t="n"/>
      <c r="P248" s="205" t="n"/>
      <c r="Q248" s="205" t="n"/>
      <c r="R248" s="205" t="n"/>
      <c r="S248" s="205" t="n"/>
      <c r="T248" s="205" t="n">
        <v>246397.56</v>
      </c>
      <c r="U248" s="256" t="n">
        <f aca="false" ca="false" dt2D="false" dtr="false" t="normal">COUNTIF(F248:Q248, "&gt;0")</f>
        <v>0</v>
      </c>
      <c r="V248" s="256" t="n">
        <f aca="false" ca="false" dt2D="false" dtr="false" t="normal">COUNTIF(R248:T248, "&gt;0")</f>
        <v>1</v>
      </c>
      <c r="W248" s="256" t="n">
        <f aca="false" ca="false" dt2D="false" dtr="false" t="normal">+U248+V248</f>
        <v>1</v>
      </c>
      <c r="AC248" s="0" t="s">
        <v>1099</v>
      </c>
    </row>
    <row customHeight="true" ht="12.75" outlineLevel="0" r="249">
      <c r="A249" s="8" t="n">
        <f aca="false" ca="false" dt2D="false" dtr="false" t="normal">A246+1</f>
        <v>210</v>
      </c>
      <c r="B249" s="8" t="n">
        <f aca="false" ca="false" dt2D="false" dtr="false" t="normal">B246+1</f>
        <v>63</v>
      </c>
      <c r="C249" s="106" t="s">
        <v>60</v>
      </c>
      <c r="D249" s="8" t="s">
        <v>553</v>
      </c>
      <c r="E249" s="205" t="n">
        <f aca="false" ca="false" dt2D="false" dtr="false" t="normal">SUM(F249:T249)</f>
        <v>3473150.85</v>
      </c>
      <c r="F249" s="205" t="n"/>
      <c r="G249" s="205" t="n"/>
      <c r="H249" s="205" t="n"/>
      <c r="I249" s="205" t="n"/>
      <c r="J249" s="205" t="n"/>
      <c r="K249" s="205" t="n"/>
      <c r="L249" s="205" t="n"/>
      <c r="M249" s="205" t="n"/>
      <c r="N249" s="205" t="n">
        <v>3473150.85</v>
      </c>
      <c r="O249" s="205" t="n"/>
      <c r="P249" s="205" t="n"/>
      <c r="Q249" s="205" t="n"/>
      <c r="R249" s="205" t="n"/>
      <c r="S249" s="205" t="n"/>
      <c r="T249" s="205" t="n"/>
      <c r="U249" s="256" t="n">
        <f aca="false" ca="false" dt2D="false" dtr="false" t="normal">COUNTIF(F249:Q249, "&gt;0")</f>
        <v>1</v>
      </c>
      <c r="V249" s="256" t="n">
        <f aca="false" ca="false" dt2D="false" dtr="false" t="normal">COUNTIF(R249:T249, "&gt;0")</f>
        <v>0</v>
      </c>
      <c r="W249" s="256" t="n">
        <f aca="false" ca="false" dt2D="false" dtr="false" t="normal">+U249+V249</f>
        <v>1</v>
      </c>
    </row>
    <row customFormat="true" ht="15.75" outlineLevel="0" r="250" s="113">
      <c r="A250" s="8" t="n">
        <f aca="false" ca="false" dt2D="false" dtr="false" t="normal">A249+1</f>
        <v>211</v>
      </c>
      <c r="B250" s="8" t="s">
        <v>192</v>
      </c>
      <c r="C250" s="106" t="s">
        <v>68</v>
      </c>
      <c r="D250" s="8" t="s">
        <v>251</v>
      </c>
      <c r="E250" s="205" t="n">
        <f aca="false" ca="false" dt2D="false" dtr="false" t="normal">SUM(F250:T250)</f>
        <v>4694252.12</v>
      </c>
      <c r="F250" s="205" t="n">
        <v>4656460.68</v>
      </c>
      <c r="G250" s="205" t="n">
        <v>0</v>
      </c>
      <c r="H250" s="205" t="n">
        <v>0</v>
      </c>
      <c r="I250" s="205" t="n">
        <v>0</v>
      </c>
      <c r="J250" s="205" t="n">
        <v>0</v>
      </c>
      <c r="K250" s="205" t="n"/>
      <c r="L250" s="205" t="n"/>
      <c r="M250" s="205" t="n">
        <v>0</v>
      </c>
      <c r="N250" s="205" t="n"/>
      <c r="O250" s="205" t="n">
        <v>0</v>
      </c>
      <c r="P250" s="205" t="n"/>
      <c r="Q250" s="205" t="n"/>
      <c r="R250" s="205" t="n"/>
      <c r="S250" s="205" t="n"/>
      <c r="T250" s="205" t="n">
        <v>37791.44</v>
      </c>
      <c r="U250" s="263" t="n"/>
      <c r="V250" s="264" t="n"/>
      <c r="W250" s="263" t="n"/>
    </row>
    <row customHeight="true" ht="12.75" outlineLevel="0" r="251">
      <c r="A251" s="8" t="n">
        <f aca="false" ca="false" dt2D="false" dtr="false" t="normal">A250+1</f>
        <v>212</v>
      </c>
      <c r="B251" s="8" t="n">
        <f aca="false" ca="false" dt2D="false" dtr="false" t="normal">B249+1</f>
        <v>64</v>
      </c>
      <c r="C251" s="106" t="s">
        <v>145</v>
      </c>
      <c r="D251" s="8" t="s">
        <v>518</v>
      </c>
      <c r="E251" s="205" t="n">
        <f aca="false" ca="false" dt2D="false" dtr="false" t="normal">SUM(F251:T251)</f>
        <v>8438905.98</v>
      </c>
      <c r="F251" s="205" t="n">
        <v>8438905.98</v>
      </c>
      <c r="G251" s="205" t="n"/>
      <c r="H251" s="205" t="n"/>
      <c r="I251" s="205" t="n"/>
      <c r="J251" s="205" t="n"/>
      <c r="K251" s="205" t="n"/>
      <c r="L251" s="205" t="n"/>
      <c r="M251" s="205" t="n"/>
      <c r="N251" s="205" t="n"/>
      <c r="O251" s="205" t="n"/>
      <c r="P251" s="205" t="n"/>
      <c r="Q251" s="205" t="n"/>
      <c r="R251" s="205" t="n"/>
      <c r="S251" s="205" t="n"/>
      <c r="T251" s="205" t="n"/>
      <c r="U251" s="256" t="n">
        <f aca="false" ca="false" dt2D="false" dtr="false" t="normal">COUNTIF(F251:Q251, "&gt;0")</f>
        <v>1</v>
      </c>
      <c r="V251" s="256" t="n">
        <f aca="false" ca="false" dt2D="false" dtr="false" t="normal">COUNTIF(R251:T251, "&gt;0")</f>
        <v>0</v>
      </c>
      <c r="W251" s="256" t="n">
        <f aca="false" ca="false" dt2D="false" dtr="false" t="normal">+U251+V251</f>
        <v>1</v>
      </c>
    </row>
    <row customHeight="true" ht="12.75" outlineLevel="0" r="252">
      <c r="A252" s="8" t="n">
        <f aca="false" ca="false" dt2D="false" dtr="false" t="normal">A251+1</f>
        <v>213</v>
      </c>
      <c r="B252" s="8" t="n">
        <f aca="false" ca="false" dt2D="false" dtr="false" t="normal">B251+1</f>
        <v>65</v>
      </c>
      <c r="C252" s="106" t="s">
        <v>556</v>
      </c>
      <c r="D252" s="106" t="s">
        <v>557</v>
      </c>
      <c r="E252" s="205" t="n">
        <f aca="false" ca="true" dt2D="false" dtr="false" t="normal">SUBTOTAL(9, F252:T252)</f>
        <v>4087895.2</v>
      </c>
      <c r="F252" s="205" t="n"/>
      <c r="G252" s="205" t="n"/>
      <c r="H252" s="205" t="n">
        <v>4087895.2</v>
      </c>
      <c r="I252" s="205" t="n"/>
      <c r="J252" s="205" t="n"/>
      <c r="K252" s="205" t="n"/>
      <c r="L252" s="205" t="n"/>
      <c r="M252" s="205" t="n"/>
      <c r="N252" s="205" t="n"/>
      <c r="O252" s="205" t="n"/>
      <c r="P252" s="205" t="n"/>
      <c r="Q252" s="205" t="n"/>
      <c r="R252" s="205" t="n"/>
      <c r="S252" s="205" t="n"/>
      <c r="T252" s="205" t="n"/>
      <c r="U252" s="256" t="n">
        <f aca="false" ca="false" dt2D="false" dtr="false" t="normal">COUNTIF(F252:Q252, "&gt;0")</f>
        <v>1</v>
      </c>
      <c r="V252" s="256" t="n">
        <f aca="false" ca="false" dt2D="false" dtr="false" t="normal">COUNTIF(R252:T252, "&gt;0")</f>
        <v>0</v>
      </c>
      <c r="W252" s="256" t="n">
        <f aca="false" ca="false" dt2D="false" dtr="false" t="normal">+U252+V252</f>
        <v>1</v>
      </c>
    </row>
    <row customFormat="true" customHeight="true" ht="18.75" outlineLevel="0" r="253" s="98">
      <c r="A253" s="118" t="n"/>
      <c r="B253" s="118" t="n"/>
      <c r="C253" s="118" t="n"/>
      <c r="D253" s="100" t="n">
        <v>2026</v>
      </c>
      <c r="E253" s="255" t="n">
        <f aca="false" ca="false" dt2D="false" dtr="false" t="normal">SUM(E254:E679)</f>
        <v>2837971739.7542877</v>
      </c>
      <c r="F253" s="255" t="n">
        <f aca="false" ca="false" dt2D="false" dtr="false" t="normal">SUM(F254:F679)</f>
        <v>766822004.8368251</v>
      </c>
      <c r="G253" s="255" t="n">
        <f aca="false" ca="false" dt2D="false" dtr="false" t="normal">SUM(G254:G679)</f>
        <v>292824565.0835239</v>
      </c>
      <c r="H253" s="255" t="n">
        <f aca="false" ca="false" dt2D="false" dtr="false" t="normal">SUM(H254:H679)</f>
        <v>317585962.80614793</v>
      </c>
      <c r="I253" s="255" t="n">
        <f aca="false" ca="false" dt2D="false" dtr="false" t="normal">SUM(I254:I679)</f>
        <v>216816047.2237122</v>
      </c>
      <c r="J253" s="255" t="n">
        <f aca="false" ca="false" dt2D="false" dtr="false" t="normal">SUM(J254:J679)</f>
        <v>207290892.1499999</v>
      </c>
      <c r="K253" s="255" t="n">
        <f aca="false" ca="false" dt2D="false" dtr="false" t="normal">SUM(K254:K679)</f>
        <v>0</v>
      </c>
      <c r="L253" s="255" t="n">
        <f aca="false" ca="false" dt2D="false" dtr="false" t="normal">SUM(L254:L679)</f>
        <v>0</v>
      </c>
      <c r="M253" s="255" t="n">
        <f aca="false" ca="false" dt2D="false" dtr="false" t="normal">SUM(M254:M679)</f>
        <v>67865736.63</v>
      </c>
      <c r="N253" s="255" t="n">
        <f aca="false" ca="false" dt2D="false" dtr="false" t="normal">SUM(N254:N679)</f>
        <v>322198885.3207523</v>
      </c>
      <c r="O253" s="255" t="n">
        <f aca="false" ca="false" dt2D="false" dtr="false" t="normal">SUM(O254:O679)</f>
        <v>172407996.33</v>
      </c>
      <c r="P253" s="255" t="n">
        <f aca="false" ca="false" dt2D="false" dtr="false" t="normal">SUM(P254:P679)</f>
        <v>191504183.92999998</v>
      </c>
      <c r="Q253" s="255" t="n">
        <f aca="false" ca="false" dt2D="false" dtr="false" t="normal">SUM(Q254:Q679)</f>
        <v>166970327.27999997</v>
      </c>
      <c r="R253" s="255" t="n">
        <f aca="false" ca="false" dt2D="false" dtr="false" t="normal">SUM(R254:R679)</f>
        <v>65973500.95921728</v>
      </c>
      <c r="S253" s="255" t="n">
        <f aca="false" ca="false" dt2D="false" dtr="false" t="normal">SUM(S254:S679)</f>
        <v>8134000</v>
      </c>
      <c r="T253" s="255" t="n">
        <f aca="false" ca="false" dt2D="false" dtr="false" t="normal">SUM(T254:T679)</f>
        <v>41577637.204108335</v>
      </c>
      <c r="U253" s="255" t="n">
        <f aca="false" ca="false" dt2D="false" dtr="false" t="normal">SUM(U254:U679)</f>
        <v>641</v>
      </c>
      <c r="V253" s="255" t="n">
        <f aca="false" ca="false" dt2D="false" dtr="false" t="normal">SUM(V254:V679)</f>
        <v>945</v>
      </c>
      <c r="W253" s="255" t="n">
        <f aca="false" ca="false" dt2D="false" dtr="false" t="normal">SUM(W254:W679)</f>
        <v>1585</v>
      </c>
      <c r="X253" s="255" t="n">
        <f aca="false" ca="false" dt2D="false" dtr="false" t="normal">SUM(X254:X679)</f>
        <v>0</v>
      </c>
      <c r="Y253" s="255" t="n">
        <f aca="false" ca="false" dt2D="false" dtr="false" t="normal">SUM(Y254:Y679)</f>
        <v>0</v>
      </c>
      <c r="Z253" s="255" t="n">
        <f aca="false" ca="false" dt2D="false" dtr="false" t="normal">SUM(Z254:Z679)</f>
        <v>0</v>
      </c>
      <c r="AA253" s="255" t="n">
        <f aca="false" ca="false" dt2D="false" dtr="false" t="normal">SUM(AA254:AA679)</f>
        <v>0</v>
      </c>
      <c r="AB253" s="255" t="n">
        <f aca="false" ca="false" dt2D="false" dtr="false" t="normal">SUM(AB254:AB679)</f>
        <v>0</v>
      </c>
    </row>
    <row customHeight="true" ht="12" outlineLevel="0" r="254">
      <c r="A254" s="8" t="n">
        <f aca="false" ca="false" dt2D="false" dtr="false" t="normal">A252+1</f>
        <v>214</v>
      </c>
      <c r="B254" s="8" t="n">
        <f aca="false" ca="false" dt2D="false" dtr="false" t="normal">B252+1</f>
        <v>66</v>
      </c>
      <c r="C254" s="106" t="s">
        <v>560</v>
      </c>
      <c r="D254" s="8" t="s">
        <v>561</v>
      </c>
      <c r="E254" s="205" t="n">
        <f aca="false" ca="true" dt2D="false" dtr="false" t="normal">SUBTOTAL(9, F254:T254)</f>
        <v>6818547.359999999</v>
      </c>
      <c r="F254" s="205" t="n">
        <v>3431154.83</v>
      </c>
      <c r="G254" s="205" t="n">
        <v>2131704.18</v>
      </c>
      <c r="H254" s="205" t="n"/>
      <c r="I254" s="205" t="n">
        <v>881215.02</v>
      </c>
      <c r="J254" s="205" t="n"/>
      <c r="K254" s="205" t="n"/>
      <c r="L254" s="205" t="n">
        <v>0</v>
      </c>
      <c r="M254" s="205" t="n"/>
      <c r="N254" s="205" t="n"/>
      <c r="O254" s="205" t="n"/>
      <c r="P254" s="205" t="n"/>
      <c r="Q254" s="205" t="n"/>
      <c r="R254" s="205" t="n">
        <v>204556.42</v>
      </c>
      <c r="S254" s="205" t="n">
        <v>24000</v>
      </c>
      <c r="T254" s="205" t="n">
        <v>145916.91</v>
      </c>
      <c r="U254" s="256" t="n">
        <f aca="false" ca="false" dt2D="false" dtr="false" t="normal">COUNTIF(F254:Q254, "&gt;0")</f>
        <v>3</v>
      </c>
      <c r="V254" s="256" t="n">
        <f aca="false" ca="false" dt2D="false" dtr="false" t="normal">COUNTIF(R254:T254, "&gt;0")</f>
        <v>3</v>
      </c>
      <c r="W254" s="256" t="n">
        <f aca="false" ca="false" dt2D="false" dtr="false" t="normal">+U254+V254</f>
        <v>6</v>
      </c>
    </row>
    <row customHeight="true" ht="12.75" outlineLevel="0" r="255">
      <c r="A255" s="8" t="n">
        <f aca="false" ca="false" dt2D="false" dtr="false" t="normal">A254+1</f>
        <v>215</v>
      </c>
      <c r="B255" s="8" t="n">
        <f aca="false" ca="false" dt2D="false" dtr="false" t="normal">+B254+1</f>
        <v>67</v>
      </c>
      <c r="C255" s="106" t="s">
        <v>560</v>
      </c>
      <c r="D255" s="8" t="s">
        <v>562</v>
      </c>
      <c r="E255" s="205" t="n">
        <f aca="false" ca="true" dt2D="false" dtr="false" t="normal">SUBTOTAL(9, F255:T255)</f>
        <v>1832501.29</v>
      </c>
      <c r="F255" s="205" t="n"/>
      <c r="G255" s="205" t="n">
        <v>1169558.51</v>
      </c>
      <c r="H255" s="205" t="n">
        <v>544752.21</v>
      </c>
      <c r="I255" s="205" t="n"/>
      <c r="J255" s="205" t="n"/>
      <c r="K255" s="205" t="n"/>
      <c r="L255" s="205" t="n">
        <v>0</v>
      </c>
      <c r="M255" s="205" t="n"/>
      <c r="N255" s="205" t="n"/>
      <c r="O255" s="205" t="n"/>
      <c r="P255" s="205" t="n"/>
      <c r="Q255" s="205" t="n"/>
      <c r="R255" s="205" t="n">
        <v>54975.04</v>
      </c>
      <c r="S255" s="205" t="n">
        <v>24000</v>
      </c>
      <c r="T255" s="205" t="n">
        <v>39215.53</v>
      </c>
      <c r="U255" s="256" t="n">
        <f aca="false" ca="false" dt2D="false" dtr="false" t="normal">COUNTIF(F255:Q255, "&gt;0")</f>
        <v>2</v>
      </c>
      <c r="V255" s="256" t="n">
        <f aca="false" ca="false" dt2D="false" dtr="false" t="normal">COUNTIF(R255:T255, "&gt;0")</f>
        <v>3</v>
      </c>
      <c r="W255" s="256" t="n">
        <f aca="false" ca="false" dt2D="false" dtr="false" t="normal">+U255+V255</f>
        <v>5</v>
      </c>
    </row>
    <row customHeight="true" ht="12.75" outlineLevel="0" r="256">
      <c r="A256" s="8" t="n">
        <f aca="false" ca="false" dt2D="false" dtr="false" t="normal">A255+1</f>
        <v>216</v>
      </c>
      <c r="B256" s="8" t="n">
        <f aca="false" ca="false" dt2D="false" dtr="false" t="normal">+B255+1</f>
        <v>68</v>
      </c>
      <c r="C256" s="106" t="s">
        <v>560</v>
      </c>
      <c r="D256" s="8" t="s">
        <v>563</v>
      </c>
      <c r="E256" s="205" t="n">
        <f aca="false" ca="true" dt2D="false" dtr="false" t="normal">SUBTOTAL(9, F256:T256)</f>
        <v>2259281.47</v>
      </c>
      <c r="F256" s="205" t="n"/>
      <c r="G256" s="205" t="n">
        <v>1444737.45</v>
      </c>
      <c r="H256" s="205" t="n">
        <v>674416.96</v>
      </c>
      <c r="I256" s="205" t="n"/>
      <c r="J256" s="205" t="n"/>
      <c r="K256" s="205" t="n"/>
      <c r="L256" s="205" t="n">
        <v>0</v>
      </c>
      <c r="M256" s="205" t="n"/>
      <c r="N256" s="205" t="n"/>
      <c r="O256" s="205" t="n"/>
      <c r="P256" s="205" t="n"/>
      <c r="Q256" s="205" t="n"/>
      <c r="R256" s="205" t="n">
        <v>67778.44</v>
      </c>
      <c r="S256" s="205" t="n">
        <v>24000</v>
      </c>
      <c r="T256" s="205" t="n">
        <v>48348.62</v>
      </c>
      <c r="U256" s="256" t="n">
        <f aca="false" ca="false" dt2D="false" dtr="false" t="normal">COUNTIF(F256:Q256, "&gt;0")</f>
        <v>2</v>
      </c>
      <c r="V256" s="256" t="n">
        <f aca="false" ca="false" dt2D="false" dtr="false" t="normal">COUNTIF(R256:T256, "&gt;0")</f>
        <v>3</v>
      </c>
      <c r="W256" s="256" t="n">
        <f aca="false" ca="false" dt2D="false" dtr="false" t="normal">+U256+V256</f>
        <v>5</v>
      </c>
    </row>
    <row customHeight="true" ht="12.75" outlineLevel="0" r="257">
      <c r="A257" s="8" t="n">
        <f aca="false" ca="false" dt2D="false" dtr="false" t="normal">A256+1</f>
        <v>217</v>
      </c>
      <c r="B257" s="8" t="n">
        <f aca="false" ca="false" dt2D="false" dtr="false" t="normal">+B256+1</f>
        <v>69</v>
      </c>
      <c r="C257" s="106" t="s">
        <v>560</v>
      </c>
      <c r="D257" s="8" t="s">
        <v>566</v>
      </c>
      <c r="E257" s="205" t="n">
        <f aca="false" ca="true" dt2D="false" dtr="false" t="normal">SUBTOTAL(9, F257:T257)</f>
        <v>2483042.45</v>
      </c>
      <c r="F257" s="205" t="n"/>
      <c r="G257" s="205" t="n">
        <v>1589013.85</v>
      </c>
      <c r="H257" s="205" t="n">
        <v>742400.22</v>
      </c>
      <c r="I257" s="205" t="n"/>
      <c r="J257" s="205" t="n"/>
      <c r="K257" s="205" t="n"/>
      <c r="L257" s="205" t="n">
        <v>0</v>
      </c>
      <c r="M257" s="205" t="n"/>
      <c r="N257" s="205" t="n"/>
      <c r="O257" s="205" t="n"/>
      <c r="P257" s="205" t="n"/>
      <c r="Q257" s="205" t="n"/>
      <c r="R257" s="205" t="n">
        <v>74491.27</v>
      </c>
      <c r="S257" s="205" t="n">
        <v>24000</v>
      </c>
      <c r="T257" s="205" t="n">
        <v>53137.11</v>
      </c>
      <c r="U257" s="256" t="n">
        <f aca="false" ca="false" dt2D="false" dtr="false" t="normal">COUNTIF(F257:Q257, "&gt;0")</f>
        <v>2</v>
      </c>
      <c r="V257" s="256" t="n">
        <f aca="false" ca="false" dt2D="false" dtr="false" t="normal">COUNTIF(R257:T257, "&gt;0")</f>
        <v>3</v>
      </c>
      <c r="W257" s="256" t="n">
        <f aca="false" ca="false" dt2D="false" dtr="false" t="normal">+U257+V257</f>
        <v>5</v>
      </c>
    </row>
    <row customHeight="true" ht="12.75" outlineLevel="0" r="258">
      <c r="A258" s="8" t="n">
        <f aca="false" ca="false" dt2D="false" dtr="false" t="normal">A257+1</f>
        <v>218</v>
      </c>
      <c r="B258" s="8" t="n">
        <f aca="false" ca="false" dt2D="false" dtr="false" t="normal">+B257+1</f>
        <v>70</v>
      </c>
      <c r="C258" s="106" t="s">
        <v>560</v>
      </c>
      <c r="D258" s="8" t="s">
        <v>569</v>
      </c>
      <c r="E258" s="205" t="n">
        <f aca="false" ca="true" dt2D="false" dtr="false" t="normal">SUBTOTAL(9, F258:T258)</f>
        <v>3635955.2800000003</v>
      </c>
      <c r="F258" s="205" t="n">
        <v>2655156.39</v>
      </c>
      <c r="G258" s="205" t="n"/>
      <c r="H258" s="205" t="n">
        <v>769910.79</v>
      </c>
      <c r="I258" s="205" t="n"/>
      <c r="J258" s="205" t="n"/>
      <c r="K258" s="205" t="n"/>
      <c r="L258" s="205" t="n">
        <v>0</v>
      </c>
      <c r="M258" s="205" t="n"/>
      <c r="N258" s="205" t="n"/>
      <c r="O258" s="205" t="n"/>
      <c r="P258" s="205" t="n"/>
      <c r="Q258" s="205" t="n"/>
      <c r="R258" s="205" t="n">
        <v>109078.66</v>
      </c>
      <c r="S258" s="205" t="n">
        <v>24000</v>
      </c>
      <c r="T258" s="205" t="n">
        <v>77809.44</v>
      </c>
      <c r="U258" s="256" t="n">
        <f aca="false" ca="false" dt2D="false" dtr="false" t="normal">COUNTIF(F258:Q258, "&gt;0")</f>
        <v>2</v>
      </c>
      <c r="V258" s="256" t="n">
        <f aca="false" ca="false" dt2D="false" dtr="false" t="normal">COUNTIF(R258:T258, "&gt;0")</f>
        <v>3</v>
      </c>
      <c r="W258" s="256" t="n">
        <f aca="false" ca="false" dt2D="false" dtr="false" t="normal">+U258+V258</f>
        <v>5</v>
      </c>
    </row>
    <row customHeight="true" ht="12.75" outlineLevel="0" r="259">
      <c r="A259" s="8" t="n">
        <f aca="false" ca="false" dt2D="false" dtr="false" t="normal">A258+1</f>
        <v>219</v>
      </c>
      <c r="B259" s="8" t="n">
        <f aca="false" ca="false" dt2D="false" dtr="false" t="normal">+B258+1</f>
        <v>71</v>
      </c>
      <c r="C259" s="106" t="s">
        <v>560</v>
      </c>
      <c r="D259" s="8" t="s">
        <v>571</v>
      </c>
      <c r="E259" s="205" t="n">
        <f aca="false" ca="true" dt2D="false" dtr="false" t="normal">SUBTOTAL(9, F259:T259)</f>
        <v>3681174.2199999997</v>
      </c>
      <c r="F259" s="205" t="n">
        <v>2688326.75</v>
      </c>
      <c r="G259" s="205" t="n"/>
      <c r="H259" s="205" t="n">
        <v>779635.11</v>
      </c>
      <c r="I259" s="205" t="n"/>
      <c r="J259" s="205" t="n"/>
      <c r="K259" s="205" t="n"/>
      <c r="L259" s="205" t="n">
        <v>0</v>
      </c>
      <c r="M259" s="205" t="n"/>
      <c r="N259" s="205" t="n"/>
      <c r="O259" s="205" t="n"/>
      <c r="P259" s="205" t="n"/>
      <c r="Q259" s="205" t="n"/>
      <c r="R259" s="205" t="n">
        <v>110435.23</v>
      </c>
      <c r="S259" s="205" t="n">
        <v>24000</v>
      </c>
      <c r="T259" s="205" t="n">
        <v>78777.13</v>
      </c>
      <c r="U259" s="256" t="n">
        <f aca="false" ca="false" dt2D="false" dtr="false" t="normal">COUNTIF(F259:Q259, "&gt;0")</f>
        <v>2</v>
      </c>
      <c r="V259" s="256" t="n">
        <f aca="false" ca="false" dt2D="false" dtr="false" t="normal">COUNTIF(R259:T259, "&gt;0")</f>
        <v>3</v>
      </c>
      <c r="W259" s="256" t="n">
        <f aca="false" ca="false" dt2D="false" dtr="false" t="normal">+U259+V259</f>
        <v>5</v>
      </c>
    </row>
    <row customHeight="true" ht="13.5" outlineLevel="0" r="260">
      <c r="A260" s="8" t="n">
        <f aca="false" ca="false" dt2D="false" dtr="false" t="normal">A259+1</f>
        <v>220</v>
      </c>
      <c r="B260" s="8" t="n">
        <f aca="false" ca="false" dt2D="false" dtr="false" t="normal">+B259+1</f>
        <v>72</v>
      </c>
      <c r="C260" s="106" t="s">
        <v>560</v>
      </c>
      <c r="D260" s="8" t="s">
        <v>574</v>
      </c>
      <c r="E260" s="205" t="n">
        <f aca="false" ca="true" dt2D="false" dtr="false" t="normal">SUBTOTAL(9, F260:T260)</f>
        <v>708605.9600000001</v>
      </c>
      <c r="F260" s="205" t="n"/>
      <c r="G260" s="205" t="n"/>
      <c r="H260" s="205" t="n">
        <v>648183.61</v>
      </c>
      <c r="I260" s="205" t="n"/>
      <c r="J260" s="205" t="n"/>
      <c r="K260" s="205" t="n"/>
      <c r="L260" s="205" t="n">
        <v>0</v>
      </c>
      <c r="M260" s="205" t="n"/>
      <c r="N260" s="205" t="n"/>
      <c r="O260" s="205" t="n"/>
      <c r="P260" s="205" t="n"/>
      <c r="Q260" s="205" t="n"/>
      <c r="R260" s="205" t="n">
        <v>21258.18</v>
      </c>
      <c r="S260" s="205" t="n">
        <v>24000</v>
      </c>
      <c r="T260" s="205" t="n">
        <v>15164.17</v>
      </c>
      <c r="U260" s="256" t="n">
        <f aca="false" ca="false" dt2D="false" dtr="false" t="normal">COUNTIF(F260:Q260, "&gt;0")</f>
        <v>1</v>
      </c>
      <c r="V260" s="256" t="n">
        <f aca="false" ca="false" dt2D="false" dtr="false" t="normal">COUNTIF(R260:T260, "&gt;0")</f>
        <v>3</v>
      </c>
      <c r="W260" s="256" t="n">
        <f aca="false" ca="false" dt2D="false" dtr="false" t="normal">+U260+V260</f>
        <v>4</v>
      </c>
    </row>
    <row customHeight="true" ht="13.5" outlineLevel="0" r="261">
      <c r="A261" s="8" t="n">
        <f aca="false" ca="false" dt2D="false" dtr="false" t="normal">A260+1</f>
        <v>221</v>
      </c>
      <c r="B261" s="8" t="n">
        <f aca="false" ca="false" dt2D="false" dtr="false" t="normal">+B260+1</f>
        <v>73</v>
      </c>
      <c r="C261" s="106" t="s">
        <v>560</v>
      </c>
      <c r="D261" s="8" t="s">
        <v>577</v>
      </c>
      <c r="E261" s="205" t="n">
        <f aca="false" ca="true" dt2D="false" dtr="false" t="normal">SUBTOTAL(9, F261:T261)</f>
        <v>2416951.79</v>
      </c>
      <c r="F261" s="205" t="n">
        <v>2268720.47</v>
      </c>
      <c r="G261" s="205" t="n"/>
      <c r="H261" s="205" t="n"/>
      <c r="I261" s="205" t="n"/>
      <c r="J261" s="205" t="n"/>
      <c r="K261" s="205" t="n"/>
      <c r="L261" s="205" t="n">
        <v>0</v>
      </c>
      <c r="M261" s="205" t="n"/>
      <c r="N261" s="205" t="n"/>
      <c r="O261" s="205" t="n"/>
      <c r="P261" s="205" t="n"/>
      <c r="Q261" s="205" t="n"/>
      <c r="R261" s="205" t="n">
        <v>72508.55</v>
      </c>
      <c r="S261" s="205" t="n">
        <v>24000</v>
      </c>
      <c r="T261" s="205" t="n">
        <v>51722.77</v>
      </c>
      <c r="U261" s="256" t="n">
        <f aca="false" ca="false" dt2D="false" dtr="false" t="normal">COUNTIF(F261:Q261, "&gt;0")</f>
        <v>1</v>
      </c>
      <c r="V261" s="256" t="n">
        <f aca="false" ca="false" dt2D="false" dtr="false" t="normal">COUNTIF(R261:T261, "&gt;0")</f>
        <v>3</v>
      </c>
      <c r="W261" s="256" t="n">
        <f aca="false" ca="false" dt2D="false" dtr="false" t="normal">+U261+V261</f>
        <v>4</v>
      </c>
    </row>
    <row customHeight="true" ht="12.75" outlineLevel="0" r="262">
      <c r="A262" s="8" t="n">
        <f aca="false" ca="false" dt2D="false" dtr="false" t="normal">A261+1</f>
        <v>222</v>
      </c>
      <c r="B262" s="8" t="n">
        <f aca="false" ca="false" dt2D="false" dtr="false" t="normal">+B261+1</f>
        <v>74</v>
      </c>
      <c r="C262" s="106" t="s">
        <v>560</v>
      </c>
      <c r="D262" s="8" t="s">
        <v>579</v>
      </c>
      <c r="E262" s="205" t="n">
        <f aca="false" ca="true" dt2D="false" dtr="false" t="normal">SUBTOTAL(9, F262:T262)</f>
        <v>7004008.96</v>
      </c>
      <c r="F262" s="205" t="n"/>
      <c r="G262" s="205" t="n"/>
      <c r="H262" s="205" t="n"/>
      <c r="I262" s="205" t="n"/>
      <c r="J262" s="205" t="n"/>
      <c r="K262" s="205" t="n"/>
      <c r="L262" s="205" t="n">
        <v>0</v>
      </c>
      <c r="M262" s="205" t="n"/>
      <c r="N262" s="205" t="n">
        <v>6620002.9</v>
      </c>
      <c r="O262" s="205" t="n"/>
      <c r="P262" s="205" t="n"/>
      <c r="Q262" s="205" t="n"/>
      <c r="R262" s="205" t="n">
        <v>210120.27</v>
      </c>
      <c r="S262" s="205" t="n">
        <v>24000</v>
      </c>
      <c r="T262" s="205" t="n">
        <v>149885.79</v>
      </c>
      <c r="U262" s="256" t="n">
        <f aca="false" ca="false" dt2D="false" dtr="false" t="normal">COUNTIF(F262:Q262, "&gt;0")</f>
        <v>1</v>
      </c>
      <c r="V262" s="256" t="n">
        <f aca="false" ca="false" dt2D="false" dtr="false" t="normal">COUNTIF(R262:T262, "&gt;0")</f>
        <v>3</v>
      </c>
      <c r="W262" s="256" t="n">
        <f aca="false" ca="false" dt2D="false" dtr="false" t="normal">+U262+V262</f>
        <v>4</v>
      </c>
    </row>
    <row customHeight="true" ht="12.75" outlineLevel="0" r="263">
      <c r="A263" s="8" t="n">
        <f aca="false" ca="false" dt2D="false" dtr="false" t="normal">A262+1</f>
        <v>223</v>
      </c>
      <c r="B263" s="8" t="n">
        <f aca="false" ca="false" dt2D="false" dtr="false" t="normal">+B262+1</f>
        <v>75</v>
      </c>
      <c r="C263" s="106" t="s">
        <v>560</v>
      </c>
      <c r="D263" s="8" t="s">
        <v>581</v>
      </c>
      <c r="E263" s="205" t="n">
        <f aca="false" ca="true" dt2D="false" dtr="false" t="normal">SUBTOTAL(9, F263:T263)</f>
        <v>2435627.28</v>
      </c>
      <c r="F263" s="205" t="n">
        <v>2286436.04</v>
      </c>
      <c r="G263" s="205" t="n"/>
      <c r="H263" s="205" t="n"/>
      <c r="I263" s="205" t="n"/>
      <c r="J263" s="205" t="n"/>
      <c r="K263" s="205" t="n"/>
      <c r="L263" s="205" t="n">
        <v>0</v>
      </c>
      <c r="M263" s="205" t="n"/>
      <c r="N263" s="205" t="n"/>
      <c r="O263" s="205" t="n"/>
      <c r="P263" s="205" t="n"/>
      <c r="Q263" s="205" t="n"/>
      <c r="R263" s="205" t="n">
        <v>73068.82</v>
      </c>
      <c r="S263" s="205" t="n">
        <v>24000</v>
      </c>
      <c r="T263" s="205" t="n">
        <v>52122.42</v>
      </c>
      <c r="U263" s="256" t="n">
        <f aca="false" ca="false" dt2D="false" dtr="false" t="normal">COUNTIF(F263:Q263, "&gt;0")</f>
        <v>1</v>
      </c>
      <c r="V263" s="256" t="n">
        <f aca="false" ca="false" dt2D="false" dtr="false" t="normal">COUNTIF(R263:T263, "&gt;0")</f>
        <v>3</v>
      </c>
      <c r="W263" s="256" t="n">
        <f aca="false" ca="false" dt2D="false" dtr="false" t="normal">+U263+V263</f>
        <v>4</v>
      </c>
    </row>
    <row customHeight="true" ht="12.75" outlineLevel="0" r="264">
      <c r="A264" s="8" t="n">
        <f aca="false" ca="false" dt2D="false" dtr="false" t="normal">A263+1</f>
        <v>224</v>
      </c>
      <c r="B264" s="8" t="n">
        <f aca="false" ca="false" dt2D="false" dtr="false" t="normal">+B263+1</f>
        <v>76</v>
      </c>
      <c r="C264" s="106" t="s">
        <v>560</v>
      </c>
      <c r="D264" s="8" t="s">
        <v>583</v>
      </c>
      <c r="E264" s="205" t="n">
        <f aca="false" ca="true" dt2D="false" dtr="false" t="normal">SUBTOTAL(9, F264:T264)</f>
        <v>3156685.21</v>
      </c>
      <c r="F264" s="205" t="n">
        <v>2303587.64</v>
      </c>
      <c r="G264" s="205" t="n"/>
      <c r="H264" s="205" t="n">
        <v>666843.95</v>
      </c>
      <c r="I264" s="205" t="n"/>
      <c r="J264" s="205" t="n"/>
      <c r="K264" s="205" t="n"/>
      <c r="L264" s="205" t="n">
        <v>0</v>
      </c>
      <c r="M264" s="205" t="n"/>
      <c r="N264" s="205" t="n"/>
      <c r="O264" s="205" t="n"/>
      <c r="P264" s="205" t="n"/>
      <c r="Q264" s="205" t="n"/>
      <c r="R264" s="205" t="n">
        <v>94700.56</v>
      </c>
      <c r="S264" s="205" t="n">
        <v>24000</v>
      </c>
      <c r="T264" s="205" t="n">
        <v>67553.06</v>
      </c>
      <c r="U264" s="256" t="n">
        <f aca="false" ca="false" dt2D="false" dtr="false" t="normal">COUNTIF(F264:Q264, "&gt;0")</f>
        <v>2</v>
      </c>
      <c r="V264" s="256" t="n">
        <f aca="false" ca="false" dt2D="false" dtr="false" t="normal">COUNTIF(R264:T264, "&gt;0")</f>
        <v>3</v>
      </c>
      <c r="W264" s="256" t="n">
        <f aca="false" ca="false" dt2D="false" dtr="false" t="normal">+U264+V264</f>
        <v>5</v>
      </c>
    </row>
    <row customHeight="true" ht="12.75" outlineLevel="0" r="265">
      <c r="A265" s="8" t="n">
        <f aca="false" ca="false" dt2D="false" dtr="false" t="normal">A264+1</f>
        <v>225</v>
      </c>
      <c r="B265" s="8" t="n">
        <f aca="false" ca="false" dt2D="false" dtr="false" t="normal">+B264+1</f>
        <v>77</v>
      </c>
      <c r="C265" s="106" t="s">
        <v>560</v>
      </c>
      <c r="D265" s="8" t="s">
        <v>585</v>
      </c>
      <c r="E265" s="205" t="n">
        <f aca="false" ca="true" dt2D="false" dtr="false" t="normal">SUBTOTAL(9, F265:T265)</f>
        <v>764993.42</v>
      </c>
      <c r="F265" s="205" t="n"/>
      <c r="G265" s="205" t="n"/>
      <c r="H265" s="205" t="n">
        <v>701672.76</v>
      </c>
      <c r="I265" s="205" t="n"/>
      <c r="J265" s="205" t="n"/>
      <c r="K265" s="205" t="n"/>
      <c r="L265" s="205" t="n">
        <v>0</v>
      </c>
      <c r="M265" s="205" t="n"/>
      <c r="N265" s="205" t="n"/>
      <c r="O265" s="205" t="n"/>
      <c r="P265" s="205" t="n"/>
      <c r="Q265" s="205" t="n"/>
      <c r="R265" s="205" t="n">
        <v>22949.8</v>
      </c>
      <c r="S265" s="205" t="n">
        <v>24000</v>
      </c>
      <c r="T265" s="205" t="n">
        <v>16370.86</v>
      </c>
      <c r="U265" s="256" t="n">
        <f aca="false" ca="false" dt2D="false" dtr="false" t="normal">COUNTIF(F265:Q265, "&gt;0")</f>
        <v>1</v>
      </c>
      <c r="V265" s="256" t="n">
        <f aca="false" ca="false" dt2D="false" dtr="false" t="normal">COUNTIF(R265:T265, "&gt;0")</f>
        <v>3</v>
      </c>
      <c r="W265" s="256" t="n">
        <f aca="false" ca="false" dt2D="false" dtr="false" t="normal">+U265+V265</f>
        <v>4</v>
      </c>
    </row>
    <row customHeight="true" ht="12.75" outlineLevel="0" r="266">
      <c r="A266" s="8" t="n">
        <f aca="false" ca="false" dt2D="false" dtr="false" t="normal">A265+1</f>
        <v>226</v>
      </c>
      <c r="B266" s="8" t="n">
        <f aca="false" ca="false" dt2D="false" dtr="false" t="normal">+B265+1</f>
        <v>78</v>
      </c>
      <c r="C266" s="106" t="s">
        <v>560</v>
      </c>
      <c r="D266" s="8" t="s">
        <v>587</v>
      </c>
      <c r="E266" s="205" t="n">
        <f aca="false" ca="true" dt2D="false" dtr="false" t="normal">SUBTOTAL(9, F266:T266)</f>
        <v>2549946.2600000002</v>
      </c>
      <c r="F266" s="205" t="n">
        <v>2394879.02</v>
      </c>
      <c r="G266" s="205" t="n"/>
      <c r="H266" s="205" t="n"/>
      <c r="I266" s="205" t="n"/>
      <c r="J266" s="205" t="n"/>
      <c r="K266" s="205" t="n"/>
      <c r="L266" s="205" t="n">
        <v>0</v>
      </c>
      <c r="M266" s="205" t="n"/>
      <c r="N266" s="205" t="n"/>
      <c r="O266" s="205" t="n"/>
      <c r="P266" s="205" t="n"/>
      <c r="Q266" s="205" t="n"/>
      <c r="R266" s="205" t="n">
        <v>76498.39</v>
      </c>
      <c r="S266" s="205" t="n">
        <v>24000</v>
      </c>
      <c r="T266" s="205" t="n">
        <v>54568.85</v>
      </c>
      <c r="U266" s="256" t="n">
        <f aca="false" ca="false" dt2D="false" dtr="false" t="normal">COUNTIF(F266:Q266, "&gt;0")</f>
        <v>1</v>
      </c>
      <c r="V266" s="256" t="n">
        <f aca="false" ca="false" dt2D="false" dtr="false" t="normal">COUNTIF(R266:T266, "&gt;0")</f>
        <v>3</v>
      </c>
      <c r="W266" s="256" t="n">
        <f aca="false" ca="false" dt2D="false" dtr="false" t="normal">+U266+V266</f>
        <v>4</v>
      </c>
    </row>
    <row customHeight="true" ht="12.75" outlineLevel="0" r="267">
      <c r="A267" s="8" t="n">
        <f aca="false" ca="false" dt2D="false" dtr="false" t="normal">A266+1</f>
        <v>227</v>
      </c>
      <c r="B267" s="8" t="n">
        <f aca="false" ca="false" dt2D="false" dtr="false" t="normal">+B266+1</f>
        <v>79</v>
      </c>
      <c r="C267" s="106" t="s">
        <v>560</v>
      </c>
      <c r="D267" s="8" t="s">
        <v>589</v>
      </c>
      <c r="E267" s="205" t="n">
        <f aca="false" ca="true" dt2D="false" dtr="false" t="normal">SUBTOTAL(9, F267:T267)</f>
        <v>827657.61</v>
      </c>
      <c r="F267" s="205" t="n"/>
      <c r="G267" s="205" t="n"/>
      <c r="H267" s="205" t="n">
        <v>761116.01</v>
      </c>
      <c r="I267" s="205" t="n"/>
      <c r="J267" s="205" t="n"/>
      <c r="K267" s="205" t="n"/>
      <c r="L267" s="205" t="n">
        <v>0</v>
      </c>
      <c r="M267" s="205" t="n"/>
      <c r="N267" s="205" t="n"/>
      <c r="O267" s="205" t="n"/>
      <c r="P267" s="205" t="n"/>
      <c r="Q267" s="205" t="n"/>
      <c r="R267" s="205" t="n">
        <v>24829.73</v>
      </c>
      <c r="S267" s="205" t="n">
        <v>24000</v>
      </c>
      <c r="T267" s="205" t="n">
        <v>17711.87</v>
      </c>
      <c r="U267" s="256" t="n">
        <f aca="false" ca="false" dt2D="false" dtr="false" t="normal">COUNTIF(F267:Q267, "&gt;0")</f>
        <v>1</v>
      </c>
      <c r="V267" s="256" t="n">
        <f aca="false" ca="false" dt2D="false" dtr="false" t="normal">COUNTIF(R267:T267, "&gt;0")</f>
        <v>3</v>
      </c>
      <c r="W267" s="256" t="n">
        <f aca="false" ca="false" dt2D="false" dtr="false" t="normal">+U267+V267</f>
        <v>4</v>
      </c>
    </row>
    <row customHeight="true" ht="13.5" outlineLevel="0" r="268">
      <c r="A268" s="8" t="n">
        <f aca="false" ca="false" dt2D="false" dtr="false" t="normal">A267+1</f>
        <v>228</v>
      </c>
      <c r="B268" s="8" t="n">
        <f aca="false" ca="false" dt2D="false" dtr="false" t="normal">+B267+1</f>
        <v>80</v>
      </c>
      <c r="C268" s="106" t="s">
        <v>560</v>
      </c>
      <c r="D268" s="8" t="s">
        <v>592</v>
      </c>
      <c r="E268" s="205" t="n">
        <f aca="false" ca="true" dt2D="false" dtr="false" t="normal">SUBTOTAL(9, F268:T268)</f>
        <v>748637.2799999999</v>
      </c>
      <c r="F268" s="205" t="n"/>
      <c r="G268" s="205" t="n"/>
      <c r="H268" s="205" t="n">
        <v>686157.32</v>
      </c>
      <c r="I268" s="205" t="n"/>
      <c r="J268" s="205" t="n"/>
      <c r="K268" s="205" t="n"/>
      <c r="L268" s="205" t="n">
        <v>0</v>
      </c>
      <c r="M268" s="205" t="n"/>
      <c r="N268" s="205" t="n"/>
      <c r="O268" s="205" t="n"/>
      <c r="P268" s="205" t="n"/>
      <c r="Q268" s="205" t="n"/>
      <c r="R268" s="205" t="n">
        <v>22459.12</v>
      </c>
      <c r="S268" s="205" t="n">
        <v>24000</v>
      </c>
      <c r="T268" s="205" t="n">
        <v>16020.84</v>
      </c>
      <c r="U268" s="256" t="n">
        <f aca="false" ca="false" dt2D="false" dtr="false" t="normal">COUNTIF(F268:Q268, "&gt;0")</f>
        <v>1</v>
      </c>
      <c r="V268" s="256" t="n">
        <f aca="false" ca="false" dt2D="false" dtr="false" t="normal">COUNTIF(R268:T268, "&gt;0")</f>
        <v>3</v>
      </c>
      <c r="W268" s="256" t="n">
        <f aca="false" ca="false" dt2D="false" dtr="false" t="normal">+U268+V268</f>
        <v>4</v>
      </c>
    </row>
    <row customHeight="true" ht="12.75" outlineLevel="0" r="269">
      <c r="A269" s="8" t="n">
        <f aca="false" ca="false" dt2D="false" dtr="false" t="normal">A268+1</f>
        <v>229</v>
      </c>
      <c r="B269" s="8" t="n">
        <f aca="false" ca="false" dt2D="false" dtr="false" t="normal">+B268+1</f>
        <v>81</v>
      </c>
      <c r="C269" s="106" t="s">
        <v>560</v>
      </c>
      <c r="D269" s="8" t="s">
        <v>594</v>
      </c>
      <c r="E269" s="205" t="n">
        <f aca="false" ca="true" dt2D="false" dtr="false" t="normal">SUBTOTAL(9, F269:T269)</f>
        <v>725305.7100000001</v>
      </c>
      <c r="F269" s="205" t="n"/>
      <c r="G269" s="205" t="n"/>
      <c r="H269" s="205" t="n">
        <v>664025</v>
      </c>
      <c r="I269" s="205" t="n"/>
      <c r="J269" s="205" t="n"/>
      <c r="K269" s="205" t="n"/>
      <c r="L269" s="205" t="n">
        <v>0</v>
      </c>
      <c r="M269" s="205" t="n"/>
      <c r="N269" s="205" t="n"/>
      <c r="O269" s="205" t="n"/>
      <c r="P269" s="205" t="n"/>
      <c r="Q269" s="205" t="n"/>
      <c r="R269" s="205" t="n">
        <v>21759.17</v>
      </c>
      <c r="S269" s="205" t="n">
        <v>24000</v>
      </c>
      <c r="T269" s="205" t="n">
        <v>15521.54</v>
      </c>
      <c r="U269" s="256" t="n">
        <f aca="false" ca="false" dt2D="false" dtr="false" t="normal">COUNTIF(F269:Q269, "&gt;0")</f>
        <v>1</v>
      </c>
      <c r="V269" s="256" t="n">
        <f aca="false" ca="false" dt2D="false" dtr="false" t="normal">COUNTIF(R269:T269, "&gt;0")</f>
        <v>3</v>
      </c>
      <c r="W269" s="256" t="n">
        <f aca="false" ca="false" dt2D="false" dtr="false" t="normal">+U269+V269</f>
        <v>4</v>
      </c>
    </row>
    <row customHeight="true" ht="12.75" outlineLevel="0" r="270">
      <c r="A270" s="8" t="n">
        <f aca="false" ca="false" dt2D="false" dtr="false" t="normal">A269+1</f>
        <v>230</v>
      </c>
      <c r="B270" s="8" t="n">
        <f aca="false" ca="false" dt2D="false" dtr="false" t="normal">+B269+1</f>
        <v>82</v>
      </c>
      <c r="C270" s="106" t="s">
        <v>560</v>
      </c>
      <c r="D270" s="8" t="s">
        <v>595</v>
      </c>
      <c r="E270" s="205" t="n">
        <f aca="false" ca="true" dt2D="false" dtr="false" t="normal">SUBTOTAL(9, F270:T270)</f>
        <v>3646716.8899999997</v>
      </c>
      <c r="F270" s="205" t="n">
        <v>2663050.57</v>
      </c>
      <c r="G270" s="205" t="n"/>
      <c r="H270" s="205" t="n">
        <v>772225.07</v>
      </c>
      <c r="I270" s="205" t="n"/>
      <c r="J270" s="205" t="n"/>
      <c r="K270" s="205" t="n"/>
      <c r="L270" s="205" t="n">
        <v>0</v>
      </c>
      <c r="M270" s="205" t="n"/>
      <c r="N270" s="205" t="n"/>
      <c r="O270" s="205" t="n"/>
      <c r="P270" s="205" t="n"/>
      <c r="Q270" s="205" t="n"/>
      <c r="R270" s="205" t="n">
        <v>109401.51</v>
      </c>
      <c r="S270" s="205" t="n">
        <v>24000</v>
      </c>
      <c r="T270" s="205" t="n">
        <v>78039.74</v>
      </c>
      <c r="U270" s="256" t="n">
        <f aca="false" ca="false" dt2D="false" dtr="false" t="normal">COUNTIF(F270:Q270, "&gt;0")</f>
        <v>2</v>
      </c>
      <c r="V270" s="256" t="n">
        <f aca="false" ca="false" dt2D="false" dtr="false" t="normal">COUNTIF(R270:T270, "&gt;0")</f>
        <v>3</v>
      </c>
      <c r="W270" s="256" t="n">
        <f aca="false" ca="false" dt2D="false" dtr="false" t="normal">+U270+V270</f>
        <v>5</v>
      </c>
    </row>
    <row customHeight="true" ht="12.75" outlineLevel="0" r="271">
      <c r="A271" s="8" t="n">
        <f aca="false" ca="false" dt2D="false" dtr="false" t="normal">A270+1</f>
        <v>231</v>
      </c>
      <c r="B271" s="8" t="n">
        <f aca="false" ca="false" dt2D="false" dtr="false" t="normal">+B270+1</f>
        <v>83</v>
      </c>
      <c r="C271" s="106" t="s">
        <v>560</v>
      </c>
      <c r="D271" s="8" t="s">
        <v>597</v>
      </c>
      <c r="E271" s="205" t="n">
        <f aca="false" ca="true" dt2D="false" dtr="false" t="normal">SUBTOTAL(9, F271:T271)</f>
        <v>2636525.52</v>
      </c>
      <c r="F271" s="205" t="n">
        <v>2477008.1</v>
      </c>
      <c r="G271" s="205" t="n"/>
      <c r="H271" s="205" t="n"/>
      <c r="I271" s="205" t="n"/>
      <c r="J271" s="205" t="n"/>
      <c r="K271" s="205" t="n"/>
      <c r="L271" s="205" t="n">
        <v>0</v>
      </c>
      <c r="M271" s="205" t="n"/>
      <c r="N271" s="205" t="n"/>
      <c r="O271" s="205" t="n"/>
      <c r="P271" s="205" t="n"/>
      <c r="Q271" s="205" t="n"/>
      <c r="R271" s="205" t="n">
        <v>79095.77</v>
      </c>
      <c r="S271" s="205" t="n">
        <v>24000</v>
      </c>
      <c r="T271" s="205" t="n">
        <v>56421.65</v>
      </c>
      <c r="U271" s="256" t="n">
        <f aca="false" ca="false" dt2D="false" dtr="false" t="normal">COUNTIF(F271:Q271, "&gt;0")</f>
        <v>1</v>
      </c>
      <c r="V271" s="256" t="n">
        <f aca="false" ca="false" dt2D="false" dtr="false" t="normal">COUNTIF(R271:T271, "&gt;0")</f>
        <v>3</v>
      </c>
      <c r="W271" s="256" t="n">
        <f aca="false" ca="false" dt2D="false" dtr="false" t="normal">+U271+V271</f>
        <v>4</v>
      </c>
    </row>
    <row customHeight="true" ht="12.75" outlineLevel="0" r="272">
      <c r="A272" s="8" t="n">
        <f aca="false" ca="false" dt2D="false" dtr="false" t="normal">A271+1</f>
        <v>232</v>
      </c>
      <c r="B272" s="8" t="n">
        <f aca="false" ca="false" dt2D="false" dtr="false" t="normal">+B271+1</f>
        <v>84</v>
      </c>
      <c r="C272" s="106" t="s">
        <v>560</v>
      </c>
      <c r="D272" s="8" t="s">
        <v>599</v>
      </c>
      <c r="E272" s="205" t="n">
        <f aca="false" ca="true" dt2D="false" dtr="false" t="normal">SUBTOTAL(9, F272:T272)</f>
        <v>31630096.27</v>
      </c>
      <c r="F272" s="205" t="n">
        <v>17055314.03</v>
      </c>
      <c r="G272" s="205" t="n">
        <v>7047586.66</v>
      </c>
      <c r="H272" s="205" t="n"/>
      <c r="I272" s="205" t="n">
        <v>5877408.63</v>
      </c>
      <c r="J272" s="205" t="n"/>
      <c r="K272" s="205" t="n"/>
      <c r="L272" s="205" t="n">
        <v>0</v>
      </c>
      <c r="M272" s="205" t="n"/>
      <c r="N272" s="205" t="n"/>
      <c r="O272" s="205" t="n"/>
      <c r="P272" s="205" t="n"/>
      <c r="Q272" s="205" t="n"/>
      <c r="R272" s="205" t="n">
        <v>948902.89</v>
      </c>
      <c r="S272" s="205" t="n">
        <v>24000</v>
      </c>
      <c r="T272" s="205" t="n">
        <v>676884.06</v>
      </c>
      <c r="U272" s="256" t="n">
        <f aca="false" ca="false" dt2D="false" dtr="false" t="normal">COUNTIF(F272:Q272, "&gt;0")</f>
        <v>3</v>
      </c>
      <c r="V272" s="256" t="n">
        <f aca="false" ca="false" dt2D="false" dtr="false" t="normal">COUNTIF(R272:T272, "&gt;0")</f>
        <v>3</v>
      </c>
      <c r="W272" s="256" t="n">
        <f aca="false" ca="false" dt2D="false" dtr="false" t="normal">+U272+V272</f>
        <v>6</v>
      </c>
    </row>
    <row customHeight="true" ht="12.75" outlineLevel="0" r="273">
      <c r="A273" s="8" t="n">
        <f aca="false" ca="false" dt2D="false" dtr="false" t="normal">A272+1</f>
        <v>233</v>
      </c>
      <c r="B273" s="8" t="n">
        <f aca="false" ca="false" dt2D="false" dtr="false" t="normal">+B272+1</f>
        <v>85</v>
      </c>
      <c r="C273" s="106" t="s">
        <v>560</v>
      </c>
      <c r="D273" s="8" t="s">
        <v>601</v>
      </c>
      <c r="E273" s="205" t="n">
        <f aca="false" ca="true" dt2D="false" dtr="false" t="normal">SUBTOTAL(9, F273:T273)</f>
        <v>2775458.6199999996</v>
      </c>
      <c r="F273" s="205" t="n">
        <v>2608800.05</v>
      </c>
      <c r="G273" s="205" t="n"/>
      <c r="H273" s="205" t="n"/>
      <c r="I273" s="205" t="n"/>
      <c r="J273" s="205" t="n"/>
      <c r="K273" s="205" t="n"/>
      <c r="L273" s="205" t="n">
        <v>0</v>
      </c>
      <c r="M273" s="205" t="n"/>
      <c r="N273" s="205" t="n"/>
      <c r="O273" s="205" t="n"/>
      <c r="P273" s="205" t="n"/>
      <c r="Q273" s="205" t="n"/>
      <c r="R273" s="205" t="n">
        <v>83263.76</v>
      </c>
      <c r="S273" s="205" t="n">
        <v>24000</v>
      </c>
      <c r="T273" s="205" t="n">
        <v>59394.81</v>
      </c>
      <c r="U273" s="256" t="n">
        <f aca="false" ca="false" dt2D="false" dtr="false" t="normal">COUNTIF(F273:Q273, "&gt;0")</f>
        <v>1</v>
      </c>
      <c r="V273" s="256" t="n">
        <f aca="false" ca="false" dt2D="false" dtr="false" t="normal">COUNTIF(R273:T273, "&gt;0")</f>
        <v>3</v>
      </c>
      <c r="W273" s="256" t="n">
        <f aca="false" ca="false" dt2D="false" dtr="false" t="normal">+U273+V273</f>
        <v>4</v>
      </c>
    </row>
    <row customHeight="true" ht="12.75" outlineLevel="0" r="274">
      <c r="A274" s="8" t="n">
        <f aca="false" ca="false" dt2D="false" dtr="false" t="normal">A273+1</f>
        <v>234</v>
      </c>
      <c r="B274" s="8" t="n">
        <f aca="false" ca="false" dt2D="false" dtr="false" t="normal">+B273+1</f>
        <v>86</v>
      </c>
      <c r="C274" s="106" t="s">
        <v>560</v>
      </c>
      <c r="D274" s="8" t="s">
        <v>604</v>
      </c>
      <c r="E274" s="205" t="n">
        <f aca="false" ca="true" dt2D="false" dtr="false" t="normal">SUBTOTAL(9, F274:T274)</f>
        <v>3154462.14</v>
      </c>
      <c r="F274" s="205" t="n">
        <v>2301956.91</v>
      </c>
      <c r="G274" s="205" t="n"/>
      <c r="H274" s="205" t="n">
        <v>666365.88</v>
      </c>
      <c r="I274" s="205" t="n"/>
      <c r="J274" s="205" t="n"/>
      <c r="K274" s="205" t="n"/>
      <c r="L274" s="205" t="n">
        <v>0</v>
      </c>
      <c r="M274" s="205" t="n"/>
      <c r="N274" s="205" t="n"/>
      <c r="O274" s="205" t="n"/>
      <c r="P274" s="205" t="n"/>
      <c r="Q274" s="205" t="n"/>
      <c r="R274" s="205" t="n">
        <v>94633.86</v>
      </c>
      <c r="S274" s="205" t="n">
        <v>24000</v>
      </c>
      <c r="T274" s="205" t="n">
        <v>67505.49</v>
      </c>
      <c r="U274" s="256" t="n">
        <f aca="false" ca="false" dt2D="false" dtr="false" t="normal">COUNTIF(F274:Q274, "&gt;0")</f>
        <v>2</v>
      </c>
      <c r="V274" s="256" t="n">
        <f aca="false" ca="false" dt2D="false" dtr="false" t="normal">COUNTIF(R274:T274, "&gt;0")</f>
        <v>3</v>
      </c>
      <c r="W274" s="256" t="n">
        <f aca="false" ca="false" dt2D="false" dtr="false" t="normal">+U274+V274</f>
        <v>5</v>
      </c>
    </row>
    <row customHeight="true" ht="12.75" outlineLevel="0" r="275">
      <c r="A275" s="8" t="n">
        <f aca="false" ca="false" dt2D="false" dtr="false" t="normal">A274+1</f>
        <v>235</v>
      </c>
      <c r="B275" s="8" t="n">
        <f aca="false" ca="false" dt2D="false" dtr="false" t="normal">+B274+1</f>
        <v>87</v>
      </c>
      <c r="C275" s="106" t="s">
        <v>560</v>
      </c>
      <c r="D275" s="8" t="s">
        <v>605</v>
      </c>
      <c r="E275" s="205" t="n">
        <f aca="false" ca="true" dt2D="false" dtr="false" t="normal">SUBTOTAL(9, F275:T275)</f>
        <v>1474503.91</v>
      </c>
      <c r="F275" s="205" t="n">
        <v>1374714.41</v>
      </c>
      <c r="G275" s="205" t="n"/>
      <c r="H275" s="205" t="n"/>
      <c r="I275" s="205" t="n"/>
      <c r="J275" s="205" t="n"/>
      <c r="K275" s="205" t="n"/>
      <c r="L275" s="205" t="n">
        <v>0</v>
      </c>
      <c r="M275" s="205" t="n"/>
      <c r="N275" s="205" t="n"/>
      <c r="O275" s="205" t="n"/>
      <c r="P275" s="205" t="n"/>
      <c r="Q275" s="205" t="n"/>
      <c r="R275" s="205" t="n">
        <v>44235.12</v>
      </c>
      <c r="S275" s="205" t="n">
        <v>24000</v>
      </c>
      <c r="T275" s="205" t="n">
        <v>31554.38</v>
      </c>
      <c r="U275" s="256" t="n">
        <f aca="false" ca="false" dt2D="false" dtr="false" t="normal">COUNTIF(F275:Q275, "&gt;0")</f>
        <v>1</v>
      </c>
      <c r="V275" s="256" t="n">
        <f aca="false" ca="false" dt2D="false" dtr="false" t="normal">COUNTIF(R275:T275, "&gt;0")</f>
        <v>3</v>
      </c>
      <c r="W275" s="256" t="n">
        <f aca="false" ca="false" dt2D="false" dtr="false" t="normal">+U275+V275</f>
        <v>4</v>
      </c>
    </row>
    <row customHeight="true" ht="12.75" outlineLevel="0" r="276">
      <c r="A276" s="8" t="n">
        <f aca="false" ca="false" dt2D="false" dtr="false" t="normal">A275+1</f>
        <v>236</v>
      </c>
      <c r="B276" s="8" t="n">
        <f aca="false" ca="false" dt2D="false" dtr="false" t="normal">+B275+1</f>
        <v>88</v>
      </c>
      <c r="C276" s="106" t="s">
        <v>560</v>
      </c>
      <c r="D276" s="8" t="s">
        <v>609</v>
      </c>
      <c r="E276" s="205" t="n">
        <f aca="false" ca="true" dt2D="false" dtr="false" t="normal">SUBTOTAL(9, F276:T276)</f>
        <v>2892981.3499999996</v>
      </c>
      <c r="F276" s="205" t="n">
        <v>2720282.11</v>
      </c>
      <c r="G276" s="205" t="n"/>
      <c r="H276" s="205" t="n"/>
      <c r="I276" s="205" t="n"/>
      <c r="J276" s="205" t="n"/>
      <c r="K276" s="205" t="n"/>
      <c r="L276" s="205" t="n">
        <v>0</v>
      </c>
      <c r="M276" s="205" t="n"/>
      <c r="N276" s="205" t="n"/>
      <c r="O276" s="205" t="n"/>
      <c r="P276" s="205" t="n"/>
      <c r="Q276" s="205" t="n"/>
      <c r="R276" s="205" t="n">
        <v>86789.44</v>
      </c>
      <c r="S276" s="205" t="n">
        <v>24000</v>
      </c>
      <c r="T276" s="205" t="n">
        <v>61909.8</v>
      </c>
      <c r="U276" s="256" t="n">
        <f aca="false" ca="false" dt2D="false" dtr="false" t="normal">COUNTIF(F276:Q276, "&gt;0")</f>
        <v>1</v>
      </c>
      <c r="V276" s="256" t="n">
        <f aca="false" ca="false" dt2D="false" dtr="false" t="normal">COUNTIF(R276:T276, "&gt;0")</f>
        <v>3</v>
      </c>
      <c r="W276" s="256" t="n">
        <f aca="false" ca="false" dt2D="false" dtr="false" t="normal">+U276+V276</f>
        <v>4</v>
      </c>
    </row>
    <row customHeight="true" ht="12.75" outlineLevel="0" r="277">
      <c r="A277" s="8" t="n">
        <f aca="false" ca="false" dt2D="false" dtr="false" t="normal">A276+1</f>
        <v>237</v>
      </c>
      <c r="B277" s="8" t="n">
        <f aca="false" ca="false" dt2D="false" dtr="false" t="normal">+B276+1</f>
        <v>89</v>
      </c>
      <c r="C277" s="106" t="s">
        <v>560</v>
      </c>
      <c r="D277" s="8" t="s">
        <v>610</v>
      </c>
      <c r="E277" s="205" t="n">
        <f aca="false" ca="true" dt2D="false" dtr="false" t="normal">SUBTOTAL(9, F277:T277)</f>
        <v>3814793.32</v>
      </c>
      <c r="F277" s="205" t="n">
        <v>3594712.94</v>
      </c>
      <c r="G277" s="205" t="n"/>
      <c r="H277" s="205" t="n"/>
      <c r="I277" s="205" t="n"/>
      <c r="J277" s="205" t="n"/>
      <c r="K277" s="205" t="n"/>
      <c r="L277" s="205" t="n">
        <v>0</v>
      </c>
      <c r="M277" s="205" t="n"/>
      <c r="N277" s="205" t="n"/>
      <c r="O277" s="205" t="n"/>
      <c r="P277" s="205" t="n"/>
      <c r="Q277" s="205" t="n"/>
      <c r="R277" s="205" t="n">
        <v>114443.8</v>
      </c>
      <c r="S277" s="205" t="n">
        <v>24000</v>
      </c>
      <c r="T277" s="205" t="n">
        <v>81636.58</v>
      </c>
      <c r="U277" s="256" t="n">
        <f aca="false" ca="false" dt2D="false" dtr="false" t="normal">COUNTIF(F277:Q277, "&gt;0")</f>
        <v>1</v>
      </c>
      <c r="V277" s="256" t="n">
        <f aca="false" ca="false" dt2D="false" dtr="false" t="normal">COUNTIF(R277:T277, "&gt;0")</f>
        <v>3</v>
      </c>
      <c r="W277" s="256" t="n">
        <f aca="false" ca="false" dt2D="false" dtr="false" t="normal">+U277+V277</f>
        <v>4</v>
      </c>
    </row>
    <row customHeight="true" ht="12.75" outlineLevel="0" r="278">
      <c r="A278" s="8" t="n">
        <f aca="false" ca="false" dt2D="false" dtr="false" t="normal">A277+1</f>
        <v>238</v>
      </c>
      <c r="B278" s="8" t="n">
        <f aca="false" ca="false" dt2D="false" dtr="false" t="normal">+B277+1</f>
        <v>90</v>
      </c>
      <c r="C278" s="106" t="s">
        <v>560</v>
      </c>
      <c r="D278" s="8" t="s">
        <v>611</v>
      </c>
      <c r="E278" s="205" t="n">
        <f aca="false" ca="true" dt2D="false" dtr="false" t="normal">SUBTOTAL(9, F278:T278)</f>
        <v>6902075.33</v>
      </c>
      <c r="F278" s="205" t="n">
        <v>5051020</v>
      </c>
      <c r="G278" s="205" t="n"/>
      <c r="H278" s="205" t="n">
        <v>1472288.66</v>
      </c>
      <c r="I278" s="205" t="n"/>
      <c r="J278" s="205" t="n"/>
      <c r="K278" s="205" t="n"/>
      <c r="L278" s="205" t="n">
        <v>0</v>
      </c>
      <c r="M278" s="205" t="n"/>
      <c r="N278" s="205" t="n"/>
      <c r="O278" s="205" t="n"/>
      <c r="P278" s="205" t="n"/>
      <c r="Q278" s="205" t="n"/>
      <c r="R278" s="205" t="n">
        <v>207062.26</v>
      </c>
      <c r="S278" s="205" t="n">
        <v>24000</v>
      </c>
      <c r="T278" s="205" t="n">
        <v>147704.41</v>
      </c>
      <c r="U278" s="256" t="n">
        <f aca="false" ca="false" dt2D="false" dtr="false" t="normal">COUNTIF(F278:Q278, "&gt;0")</f>
        <v>2</v>
      </c>
      <c r="V278" s="256" t="n">
        <f aca="false" ca="false" dt2D="false" dtr="false" t="normal">COUNTIF(R278:T278, "&gt;0")</f>
        <v>3</v>
      </c>
      <c r="W278" s="256" t="n">
        <f aca="false" ca="false" dt2D="false" dtr="false" t="normal">+U278+V278</f>
        <v>5</v>
      </c>
    </row>
    <row customHeight="true" ht="12.75" outlineLevel="0" r="279">
      <c r="A279" s="8" t="n">
        <f aca="false" ca="false" dt2D="false" dtr="false" t="normal">A278+1</f>
        <v>239</v>
      </c>
      <c r="B279" s="8" t="n">
        <f aca="false" ca="false" dt2D="false" dtr="false" t="normal">+B278+1</f>
        <v>91</v>
      </c>
      <c r="C279" s="106" t="s">
        <v>560</v>
      </c>
      <c r="D279" s="8" t="s">
        <v>612</v>
      </c>
      <c r="E279" s="205" t="n">
        <f aca="false" ca="true" dt2D="false" dtr="false" t="normal">SUBTOTAL(9, F279:T279)</f>
        <v>2649695.14</v>
      </c>
      <c r="F279" s="205" t="n">
        <v>2019914.82</v>
      </c>
      <c r="G279" s="205" t="n"/>
      <c r="H279" s="205" t="n">
        <v>569524.16</v>
      </c>
      <c r="I279" s="205" t="n"/>
      <c r="J279" s="205" t="n"/>
      <c r="K279" s="205" t="n"/>
      <c r="L279" s="205" t="n"/>
      <c r="M279" s="205" t="n"/>
      <c r="N279" s="205" t="n"/>
      <c r="O279" s="205" t="n"/>
      <c r="P279" s="205" t="n"/>
      <c r="Q279" s="205" t="n"/>
      <c r="R279" s="205" t="n">
        <v>36256.16</v>
      </c>
      <c r="S279" s="205" t="n">
        <v>24000</v>
      </c>
      <c r="T279" s="205" t="n"/>
      <c r="U279" s="256" t="n">
        <f aca="false" ca="false" dt2D="false" dtr="false" t="normal">COUNTIF(F279:Q279, "&gt;0")</f>
        <v>2</v>
      </c>
      <c r="V279" s="256" t="n">
        <f aca="false" ca="false" dt2D="false" dtr="false" t="normal">COUNTIF(R279:T279, "&gt;0")</f>
        <v>2</v>
      </c>
      <c r="W279" s="256" t="n">
        <f aca="false" ca="false" dt2D="false" dtr="false" t="normal">+U279+V279</f>
        <v>4</v>
      </c>
    </row>
    <row customHeight="true" ht="12.75" outlineLevel="0" r="280">
      <c r="A280" s="8" t="n">
        <f aca="false" ca="false" dt2D="false" dtr="false" t="normal">A279+1</f>
        <v>240</v>
      </c>
      <c r="B280" s="8" t="n">
        <f aca="false" ca="false" dt2D="false" dtr="false" t="normal">+B279+1</f>
        <v>92</v>
      </c>
      <c r="C280" s="106" t="s">
        <v>560</v>
      </c>
      <c r="D280" s="8" t="s">
        <v>613</v>
      </c>
      <c r="E280" s="205" t="n">
        <f aca="false" ca="true" dt2D="false" dtr="false" t="normal">SUBTOTAL(9, F280:T280)</f>
        <v>6221453.049999999</v>
      </c>
      <c r="F280" s="205" t="n">
        <v>4079377.53</v>
      </c>
      <c r="G280" s="205" t="n"/>
      <c r="H280" s="205" t="n">
        <v>1798292.83</v>
      </c>
      <c r="I280" s="205" t="n"/>
      <c r="J280" s="205" t="n"/>
      <c r="K280" s="205" t="n"/>
      <c r="L280" s="205" t="n">
        <v>0</v>
      </c>
      <c r="M280" s="205" t="n"/>
      <c r="N280" s="205" t="n"/>
      <c r="O280" s="205" t="n"/>
      <c r="P280" s="205" t="n"/>
      <c r="Q280" s="205" t="n"/>
      <c r="R280" s="205" t="n">
        <v>186643.59</v>
      </c>
      <c r="S280" s="205" t="n">
        <v>24000</v>
      </c>
      <c r="T280" s="205" t="n">
        <v>133139.1</v>
      </c>
      <c r="U280" s="256" t="n">
        <f aca="false" ca="false" dt2D="false" dtr="false" t="normal">COUNTIF(F280:Q280, "&gt;0")</f>
        <v>2</v>
      </c>
      <c r="V280" s="256" t="n">
        <f aca="false" ca="false" dt2D="false" dtr="false" t="normal">COUNTIF(R280:T280, "&gt;0")</f>
        <v>3</v>
      </c>
      <c r="W280" s="256" t="n">
        <f aca="false" ca="false" dt2D="false" dtr="false" t="normal">+U280+V280</f>
        <v>5</v>
      </c>
    </row>
    <row customHeight="true" ht="12.75" outlineLevel="0" r="281">
      <c r="A281" s="8" t="n">
        <f aca="false" ca="false" dt2D="false" dtr="false" t="normal">A280+1</f>
        <v>241</v>
      </c>
      <c r="B281" s="8" t="n">
        <f aca="false" ca="false" dt2D="false" dtr="false" t="normal">+B280+1</f>
        <v>93</v>
      </c>
      <c r="C281" s="106" t="s">
        <v>560</v>
      </c>
      <c r="D281" s="8" t="s">
        <v>614</v>
      </c>
      <c r="E281" s="205" t="n">
        <f aca="false" ca="true" dt2D="false" dtr="false" t="normal">SUBTOTAL(9, F281:T281)</f>
        <v>2992501.27</v>
      </c>
      <c r="F281" s="205" t="n">
        <v>2243510.37</v>
      </c>
      <c r="G281" s="205" t="n"/>
      <c r="H281" s="205" t="n"/>
      <c r="I281" s="205" t="n">
        <v>571176.33</v>
      </c>
      <c r="J281" s="205" t="n"/>
      <c r="K281" s="205" t="n"/>
      <c r="L281" s="205" t="n">
        <v>0</v>
      </c>
      <c r="M281" s="205" t="n"/>
      <c r="N281" s="205" t="n"/>
      <c r="O281" s="205" t="n"/>
      <c r="P281" s="205" t="n"/>
      <c r="Q281" s="205" t="n"/>
      <c r="R281" s="205" t="n">
        <v>89775.04</v>
      </c>
      <c r="S281" s="205" t="n">
        <v>24000</v>
      </c>
      <c r="T281" s="205" t="n">
        <v>64039.53</v>
      </c>
      <c r="U281" s="256" t="n">
        <f aca="false" ca="false" dt2D="false" dtr="false" t="normal">COUNTIF(F281:Q281, "&gt;0")</f>
        <v>2</v>
      </c>
      <c r="V281" s="256" t="n">
        <f aca="false" ca="false" dt2D="false" dtr="false" t="normal">COUNTIF(R281:T281, "&gt;0")</f>
        <v>3</v>
      </c>
      <c r="W281" s="256" t="n">
        <f aca="false" ca="false" dt2D="false" dtr="false" t="normal">+U281+V281</f>
        <v>5</v>
      </c>
    </row>
    <row customHeight="true" ht="12.75" outlineLevel="0" r="282">
      <c r="A282" s="8" t="n">
        <f aca="false" ca="false" dt2D="false" dtr="false" t="normal">A281+1</f>
        <v>242</v>
      </c>
      <c r="B282" s="8" t="n">
        <f aca="false" ca="false" dt2D="false" dtr="false" t="normal">+B281+1</f>
        <v>94</v>
      </c>
      <c r="C282" s="106" t="s">
        <v>560</v>
      </c>
      <c r="D282" s="8" t="s">
        <v>615</v>
      </c>
      <c r="E282" s="205" t="n">
        <f aca="false" ca="true" dt2D="false" dtr="false" t="normal">SUBTOTAL(9, F282:T282)</f>
        <v>2844456.35</v>
      </c>
      <c r="F282" s="205" t="n">
        <v>2674251.29</v>
      </c>
      <c r="G282" s="205" t="n"/>
      <c r="H282" s="205" t="n"/>
      <c r="I282" s="205" t="n"/>
      <c r="J282" s="205" t="n"/>
      <c r="K282" s="205" t="n"/>
      <c r="L282" s="205" t="n">
        <v>0</v>
      </c>
      <c r="M282" s="205" t="n"/>
      <c r="N282" s="205" t="n"/>
      <c r="O282" s="205" t="n"/>
      <c r="P282" s="205" t="n"/>
      <c r="Q282" s="205" t="n"/>
      <c r="R282" s="205" t="n">
        <v>85333.69</v>
      </c>
      <c r="S282" s="205" t="n">
        <v>24000</v>
      </c>
      <c r="T282" s="205" t="n">
        <v>60871.37</v>
      </c>
      <c r="U282" s="256" t="n">
        <f aca="false" ca="false" dt2D="false" dtr="false" t="normal">COUNTIF(F282:Q282, "&gt;0")</f>
        <v>1</v>
      </c>
      <c r="V282" s="256" t="n">
        <f aca="false" ca="false" dt2D="false" dtr="false" t="normal">COUNTIF(R282:T282, "&gt;0")</f>
        <v>3</v>
      </c>
      <c r="W282" s="256" t="n">
        <f aca="false" ca="false" dt2D="false" dtr="false" t="normal">+U282+V282</f>
        <v>4</v>
      </c>
    </row>
    <row customHeight="true" ht="12.75" outlineLevel="0" r="283">
      <c r="A283" s="8" t="n">
        <f aca="false" ca="false" dt2D="false" dtr="false" t="normal">A282+1</f>
        <v>243</v>
      </c>
      <c r="B283" s="8" t="n">
        <f aca="false" ca="false" dt2D="false" dtr="false" t="normal">+B282+1</f>
        <v>95</v>
      </c>
      <c r="C283" s="106" t="s">
        <v>560</v>
      </c>
      <c r="D283" s="8" t="s">
        <v>616</v>
      </c>
      <c r="E283" s="205" t="n">
        <f aca="false" ca="true" dt2D="false" dtr="false" t="normal">SUBTOTAL(9, F283:T283)</f>
        <v>2820897.1000000006</v>
      </c>
      <c r="F283" s="205" t="n">
        <v>2651902.99</v>
      </c>
      <c r="G283" s="205" t="n"/>
      <c r="H283" s="205" t="n"/>
      <c r="I283" s="205" t="n"/>
      <c r="J283" s="205" t="n"/>
      <c r="K283" s="205" t="n"/>
      <c r="L283" s="205" t="n">
        <v>0</v>
      </c>
      <c r="M283" s="205" t="n"/>
      <c r="N283" s="205" t="n"/>
      <c r="O283" s="205" t="n"/>
      <c r="P283" s="205" t="n"/>
      <c r="Q283" s="205" t="n"/>
      <c r="R283" s="205" t="n">
        <v>84626.91</v>
      </c>
      <c r="S283" s="205" t="n">
        <v>24000</v>
      </c>
      <c r="T283" s="205" t="n">
        <v>60367.2</v>
      </c>
      <c r="U283" s="256" t="n">
        <f aca="false" ca="false" dt2D="false" dtr="false" t="normal">COUNTIF(F283:Q283, "&gt;0")</f>
        <v>1</v>
      </c>
      <c r="V283" s="256" t="n">
        <f aca="false" ca="false" dt2D="false" dtr="false" t="normal">COUNTIF(R283:T283, "&gt;0")</f>
        <v>3</v>
      </c>
      <c r="W283" s="256" t="n">
        <f aca="false" ca="false" dt2D="false" dtr="false" t="normal">+U283+V283</f>
        <v>4</v>
      </c>
    </row>
    <row customHeight="true" ht="12.75" outlineLevel="0" r="284">
      <c r="A284" s="8" t="n">
        <f aca="false" ca="false" dt2D="false" dtr="false" t="normal">A283+1</f>
        <v>244</v>
      </c>
      <c r="B284" s="8" t="n">
        <f aca="false" ca="false" dt2D="false" dtr="false" t="normal">+B283+1</f>
        <v>96</v>
      </c>
      <c r="C284" s="106" t="s">
        <v>3</v>
      </c>
      <c r="D284" s="8" t="s">
        <v>617</v>
      </c>
      <c r="E284" s="205" t="n">
        <f aca="false" ca="true" dt2D="false" dtr="false" t="normal">SUBTOTAL(9, F284:T284)</f>
        <v>4629559.069999999</v>
      </c>
      <c r="F284" s="205" t="n">
        <v>3384014.83</v>
      </c>
      <c r="G284" s="205" t="n"/>
      <c r="H284" s="205" t="n">
        <v>983584.91</v>
      </c>
      <c r="I284" s="205" t="n"/>
      <c r="J284" s="205" t="n"/>
      <c r="K284" s="205" t="n"/>
      <c r="L284" s="205" t="n">
        <v>0</v>
      </c>
      <c r="M284" s="205" t="n"/>
      <c r="N284" s="205" t="n"/>
      <c r="O284" s="205" t="n"/>
      <c r="P284" s="205" t="n"/>
      <c r="Q284" s="205" t="n"/>
      <c r="R284" s="205" t="n">
        <v>138886.77</v>
      </c>
      <c r="S284" s="205" t="n">
        <v>24000</v>
      </c>
      <c r="T284" s="205" t="n">
        <v>99072.56</v>
      </c>
      <c r="U284" s="256" t="n">
        <f aca="false" ca="false" dt2D="false" dtr="false" t="normal">COUNTIF(F284:Q284, "&gt;0")</f>
        <v>2</v>
      </c>
      <c r="V284" s="256" t="n">
        <f aca="false" ca="false" dt2D="false" dtr="false" t="normal">COUNTIF(R284:T284, "&gt;0")</f>
        <v>3</v>
      </c>
      <c r="W284" s="256" t="n">
        <f aca="false" ca="false" dt2D="false" dtr="false" t="normal">+U284+V284</f>
        <v>5</v>
      </c>
    </row>
    <row customHeight="true" ht="12.75" outlineLevel="0" r="285">
      <c r="A285" s="8" t="n">
        <f aca="false" ca="false" dt2D="false" dtr="false" t="normal">A284+1</f>
        <v>245</v>
      </c>
      <c r="B285" s="8" t="n">
        <f aca="false" ca="false" dt2D="false" dtr="false" t="normal">+B284+1</f>
        <v>97</v>
      </c>
      <c r="C285" s="106" t="s">
        <v>3</v>
      </c>
      <c r="D285" s="8" t="s">
        <v>618</v>
      </c>
      <c r="E285" s="205" t="n">
        <f aca="false" ca="true" dt2D="false" dtr="false" t="normal">SUBTOTAL(9, F285:T285)</f>
        <v>5706022.12</v>
      </c>
      <c r="F285" s="205" t="n">
        <v>4173654.71</v>
      </c>
      <c r="G285" s="205" t="n"/>
      <c r="H285" s="205" t="n">
        <v>1215077.88</v>
      </c>
      <c r="I285" s="205" t="n"/>
      <c r="J285" s="205" t="n"/>
      <c r="K285" s="205" t="n"/>
      <c r="L285" s="205" t="n">
        <v>0</v>
      </c>
      <c r="M285" s="205" t="n"/>
      <c r="N285" s="205" t="n"/>
      <c r="O285" s="205" t="n"/>
      <c r="P285" s="205" t="n"/>
      <c r="Q285" s="205" t="n"/>
      <c r="R285" s="205" t="n">
        <v>171180.66</v>
      </c>
      <c r="S285" s="205" t="n">
        <v>24000</v>
      </c>
      <c r="T285" s="205" t="n">
        <v>122108.87</v>
      </c>
      <c r="U285" s="256" t="n">
        <f aca="false" ca="false" dt2D="false" dtr="false" t="normal">COUNTIF(F285:Q285, "&gt;0")</f>
        <v>2</v>
      </c>
      <c r="V285" s="256" t="n">
        <f aca="false" ca="false" dt2D="false" dtr="false" t="normal">COUNTIF(R285:T285, "&gt;0")</f>
        <v>3</v>
      </c>
      <c r="W285" s="256" t="n">
        <f aca="false" ca="false" dt2D="false" dtr="false" t="normal">+U285+V285</f>
        <v>5</v>
      </c>
    </row>
    <row customHeight="true" ht="11.25" outlineLevel="0" r="286">
      <c r="A286" s="8" t="n">
        <f aca="false" ca="false" dt2D="false" dtr="false" t="normal">A285+1</f>
        <v>246</v>
      </c>
      <c r="B286" s="8" t="n">
        <f aca="false" ca="false" dt2D="false" dtr="false" t="normal">+B285+1</f>
        <v>98</v>
      </c>
      <c r="C286" s="106" t="s">
        <v>3</v>
      </c>
      <c r="D286" s="8" t="s">
        <v>619</v>
      </c>
      <c r="E286" s="205" t="n">
        <f aca="false" ca="true" dt2D="false" dtr="false" t="normal">SUBTOTAL(9, F286:T286)</f>
        <v>968654.93</v>
      </c>
      <c r="F286" s="205" t="n"/>
      <c r="G286" s="205" t="n"/>
      <c r="H286" s="205" t="n">
        <v>894866.06</v>
      </c>
      <c r="I286" s="205" t="n"/>
      <c r="J286" s="205" t="n"/>
      <c r="K286" s="205" t="n"/>
      <c r="L286" s="205" t="n">
        <v>0</v>
      </c>
      <c r="M286" s="205" t="n"/>
      <c r="N286" s="205" t="n"/>
      <c r="O286" s="205" t="n"/>
      <c r="P286" s="205" t="n"/>
      <c r="Q286" s="205" t="n"/>
      <c r="R286" s="205" t="n">
        <v>29059.65</v>
      </c>
      <c r="S286" s="205" t="n">
        <v>24000</v>
      </c>
      <c r="T286" s="205" t="n">
        <v>20729.22</v>
      </c>
      <c r="U286" s="256" t="n">
        <f aca="false" ca="false" dt2D="false" dtr="false" t="normal">COUNTIF(F286:Q286, "&gt;0")</f>
        <v>1</v>
      </c>
      <c r="V286" s="256" t="n">
        <f aca="false" ca="false" dt2D="false" dtr="false" t="normal">COUNTIF(R286:T286, "&gt;0")</f>
        <v>3</v>
      </c>
      <c r="W286" s="256" t="n">
        <f aca="false" ca="false" dt2D="false" dtr="false" t="normal">+U286+V286</f>
        <v>4</v>
      </c>
    </row>
    <row customHeight="true" ht="12.75" outlineLevel="0" r="287">
      <c r="A287" s="8" t="n">
        <f aca="false" ca="false" dt2D="false" dtr="false" t="normal">A286+1</f>
        <v>247</v>
      </c>
      <c r="B287" s="8" t="n">
        <f aca="false" ca="false" dt2D="false" dtr="false" t="normal">+B286+1</f>
        <v>99</v>
      </c>
      <c r="C287" s="106" t="s">
        <v>3</v>
      </c>
      <c r="D287" s="8" t="s">
        <v>620</v>
      </c>
      <c r="E287" s="205" t="n">
        <f aca="false" ca="true" dt2D="false" dtr="false" t="normal">SUBTOTAL(9, F287:T287)</f>
        <v>6495379.72</v>
      </c>
      <c r="F287" s="205" t="n"/>
      <c r="G287" s="205" t="n"/>
      <c r="H287" s="205" t="n"/>
      <c r="I287" s="205" t="n"/>
      <c r="J287" s="205" t="n"/>
      <c r="K287" s="205" t="n"/>
      <c r="L287" s="205" t="n">
        <v>0</v>
      </c>
      <c r="M287" s="205" t="n"/>
      <c r="N287" s="205" t="n"/>
      <c r="O287" s="205" t="n"/>
      <c r="P287" s="205" t="n"/>
      <c r="Q287" s="205" t="n">
        <v>6137517.2</v>
      </c>
      <c r="R287" s="205" t="n">
        <v>194861.39</v>
      </c>
      <c r="S287" s="205" t="n">
        <v>24000</v>
      </c>
      <c r="T287" s="205" t="n">
        <v>139001.13</v>
      </c>
      <c r="U287" s="256" t="n">
        <f aca="false" ca="false" dt2D="false" dtr="false" t="normal">COUNTIF(F287:Q287, "&gt;0")</f>
        <v>1</v>
      </c>
      <c r="V287" s="256" t="n">
        <f aca="false" ca="false" dt2D="false" dtr="false" t="normal">COUNTIF(R287:T287, "&gt;0")</f>
        <v>3</v>
      </c>
      <c r="W287" s="256" t="n">
        <f aca="false" ca="false" dt2D="false" dtr="false" t="normal">+U287+V287</f>
        <v>4</v>
      </c>
    </row>
    <row customHeight="true" ht="12.75" outlineLevel="0" r="288">
      <c r="A288" s="8" t="n">
        <f aca="false" ca="false" dt2D="false" dtr="false" t="normal">A287+1</f>
        <v>248</v>
      </c>
      <c r="B288" s="8" t="n">
        <f aca="false" ca="false" dt2D="false" dtr="false" t="normal">+B287+1</f>
        <v>100</v>
      </c>
      <c r="C288" s="106" t="s">
        <v>3</v>
      </c>
      <c r="D288" s="8" t="s">
        <v>621</v>
      </c>
      <c r="E288" s="205" t="n">
        <f aca="false" ca="true" dt2D="false" dtr="false" t="normal">SUBTOTAL(9, F288:T288)</f>
        <v>6471993.3</v>
      </c>
      <c r="F288" s="205" t="n"/>
      <c r="G288" s="205" t="n"/>
      <c r="H288" s="205" t="n"/>
      <c r="I288" s="205" t="n"/>
      <c r="J288" s="205" t="n"/>
      <c r="K288" s="205" t="n"/>
      <c r="L288" s="205" t="n">
        <v>0</v>
      </c>
      <c r="M288" s="205" t="n"/>
      <c r="N288" s="205" t="n"/>
      <c r="O288" s="205" t="n"/>
      <c r="P288" s="205" t="n"/>
      <c r="Q288" s="205" t="n">
        <v>6115332.84</v>
      </c>
      <c r="R288" s="205" t="n">
        <v>194159.8</v>
      </c>
      <c r="S288" s="205" t="n">
        <v>24000</v>
      </c>
      <c r="T288" s="205" t="n">
        <v>138500.66</v>
      </c>
      <c r="U288" s="256" t="n">
        <f aca="false" ca="false" dt2D="false" dtr="false" t="normal">COUNTIF(F288:Q288, "&gt;0")</f>
        <v>1</v>
      </c>
      <c r="V288" s="256" t="n">
        <f aca="false" ca="false" dt2D="false" dtr="false" t="normal">COUNTIF(R288:T288, "&gt;0")</f>
        <v>3</v>
      </c>
      <c r="W288" s="256" t="n">
        <f aca="false" ca="false" dt2D="false" dtr="false" t="normal">+U288+V288</f>
        <v>4</v>
      </c>
    </row>
    <row customHeight="true" ht="12.75" outlineLevel="0" r="289">
      <c r="A289" s="8" t="n">
        <f aca="false" ca="false" dt2D="false" dtr="false" t="normal">A288+1</f>
        <v>249</v>
      </c>
      <c r="B289" s="8" t="n">
        <f aca="false" ca="false" dt2D="false" dtr="false" t="normal">+B288+1</f>
        <v>101</v>
      </c>
      <c r="C289" s="106" t="s">
        <v>3</v>
      </c>
      <c r="D289" s="8" t="s">
        <v>622</v>
      </c>
      <c r="E289" s="205" t="n">
        <f aca="false" ca="true" dt2D="false" dtr="false" t="normal">SUBTOTAL(9, F289:T289)</f>
        <v>4036357.51</v>
      </c>
      <c r="F289" s="205" t="n">
        <v>2948871.59</v>
      </c>
      <c r="G289" s="205" t="n"/>
      <c r="H289" s="205" t="n">
        <v>856017.14</v>
      </c>
      <c r="I289" s="205" t="n"/>
      <c r="J289" s="205" t="n"/>
      <c r="K289" s="205" t="n"/>
      <c r="L289" s="205" t="n">
        <v>0</v>
      </c>
      <c r="M289" s="205" t="n"/>
      <c r="N289" s="205" t="n"/>
      <c r="O289" s="205" t="n"/>
      <c r="P289" s="205" t="n"/>
      <c r="Q289" s="205" t="n"/>
      <c r="R289" s="205" t="n">
        <v>121090.73</v>
      </c>
      <c r="S289" s="205" t="n">
        <v>24000</v>
      </c>
      <c r="T289" s="205" t="n">
        <v>86378.05</v>
      </c>
      <c r="U289" s="256" t="n">
        <f aca="false" ca="false" dt2D="false" dtr="false" t="normal">COUNTIF(F289:Q289, "&gt;0")</f>
        <v>2</v>
      </c>
      <c r="V289" s="256" t="n">
        <f aca="false" ca="false" dt2D="false" dtr="false" t="normal">COUNTIF(R289:T289, "&gt;0")</f>
        <v>3</v>
      </c>
      <c r="W289" s="256" t="n">
        <f aca="false" ca="false" dt2D="false" dtr="false" t="normal">+U289+V289</f>
        <v>5</v>
      </c>
    </row>
    <row customHeight="true" ht="12.75" outlineLevel="0" r="290">
      <c r="A290" s="8" t="n">
        <f aca="false" ca="false" dt2D="false" dtr="false" t="normal">A289+1</f>
        <v>250</v>
      </c>
      <c r="B290" s="8" t="n">
        <f aca="false" ca="false" dt2D="false" dtr="false" t="normal">+B289+1</f>
        <v>102</v>
      </c>
      <c r="C290" s="106" t="s">
        <v>25</v>
      </c>
      <c r="D290" s="8" t="s">
        <v>623</v>
      </c>
      <c r="E290" s="205" t="n">
        <f aca="false" ca="true" dt2D="false" dtr="false" t="normal">SUBTOTAL(9, F290:T290)</f>
        <v>2840405.33</v>
      </c>
      <c r="F290" s="205" t="n">
        <v>2071580.42</v>
      </c>
      <c r="G290" s="205" t="n"/>
      <c r="H290" s="205" t="n">
        <v>598828.08</v>
      </c>
      <c r="I290" s="205" t="n"/>
      <c r="J290" s="205" t="n"/>
      <c r="K290" s="205" t="n"/>
      <c r="L290" s="205" t="n"/>
      <c r="M290" s="205" t="n"/>
      <c r="N290" s="205" t="n"/>
      <c r="O290" s="205" t="n"/>
      <c r="P290" s="205" t="n"/>
      <c r="Q290" s="205" t="n"/>
      <c r="R290" s="205" t="n">
        <v>85212.16</v>
      </c>
      <c r="S290" s="205" t="n">
        <v>24000</v>
      </c>
      <c r="T290" s="205" t="n">
        <v>60784.67</v>
      </c>
      <c r="U290" s="256" t="n">
        <f aca="false" ca="false" dt2D="false" dtr="false" t="normal">COUNTIF(F290:Q290, "&gt;0")</f>
        <v>2</v>
      </c>
      <c r="V290" s="256" t="n">
        <f aca="false" ca="false" dt2D="false" dtr="false" t="normal">COUNTIF(R290:T290, "&gt;0")</f>
        <v>3</v>
      </c>
      <c r="W290" s="256" t="n">
        <f aca="false" ca="false" dt2D="false" dtr="false" t="normal">+U290+V290</f>
        <v>5</v>
      </c>
    </row>
    <row customHeight="true" ht="12.75" outlineLevel="0" r="291">
      <c r="A291" s="8" t="n">
        <f aca="false" ca="false" dt2D="false" dtr="false" t="normal">A290+1</f>
        <v>251</v>
      </c>
      <c r="B291" s="8" t="n">
        <f aca="false" ca="false" dt2D="false" dtr="false" t="normal">+B290+1</f>
        <v>103</v>
      </c>
      <c r="C291" s="106" t="s">
        <v>25</v>
      </c>
      <c r="D291" s="8" t="s">
        <v>624</v>
      </c>
      <c r="E291" s="205" t="n">
        <f aca="false" ca="true" dt2D="false" dtr="false" t="normal">SUBTOTAL(9, F291:T291)</f>
        <v>3824587.31</v>
      </c>
      <c r="F291" s="205" t="n">
        <v>2503140.83</v>
      </c>
      <c r="G291" s="205" t="n"/>
      <c r="H291" s="205" t="n">
        <v>1100862.69</v>
      </c>
      <c r="I291" s="205" t="n"/>
      <c r="J291" s="205" t="n"/>
      <c r="K291" s="205" t="n"/>
      <c r="L291" s="205" t="n"/>
      <c r="M291" s="205" t="n"/>
      <c r="N291" s="205" t="n"/>
      <c r="O291" s="205" t="n"/>
      <c r="P291" s="205" t="n"/>
      <c r="Q291" s="205" t="n"/>
      <c r="R291" s="205" t="n">
        <v>114737.62</v>
      </c>
      <c r="S291" s="205" t="n">
        <v>24000</v>
      </c>
      <c r="T291" s="205" t="n">
        <v>81846.17</v>
      </c>
      <c r="U291" s="256" t="n">
        <f aca="false" ca="false" dt2D="false" dtr="false" t="normal">COUNTIF(F291:Q291, "&gt;0")</f>
        <v>2</v>
      </c>
      <c r="V291" s="256" t="n">
        <f aca="false" ca="false" dt2D="false" dtr="false" t="normal">COUNTIF(R291:T291, "&gt;0")</f>
        <v>3</v>
      </c>
      <c r="W291" s="256" t="n">
        <f aca="false" ca="false" dt2D="false" dtr="false" t="normal">+U291+V291</f>
        <v>5</v>
      </c>
    </row>
    <row customHeight="true" ht="12.75" outlineLevel="0" r="292">
      <c r="A292" s="8" t="n">
        <f aca="false" ca="false" dt2D="false" dtr="false" t="normal">A291+1</f>
        <v>252</v>
      </c>
      <c r="B292" s="8" t="n">
        <f aca="false" ca="false" dt2D="false" dtr="false" t="normal">+B291+1</f>
        <v>104</v>
      </c>
      <c r="C292" s="106" t="s">
        <v>25</v>
      </c>
      <c r="D292" s="8" t="s">
        <v>625</v>
      </c>
      <c r="E292" s="205" t="n">
        <f aca="false" ca="true" dt2D="false" dtr="false" t="normal">SUBTOTAL(9, F292:T292)</f>
        <v>4791286.209999999</v>
      </c>
      <c r="F292" s="205" t="n">
        <v>3502649.83</v>
      </c>
      <c r="G292" s="205" t="n"/>
      <c r="H292" s="205" t="n">
        <v>1018364.27</v>
      </c>
      <c r="I292" s="205" t="n"/>
      <c r="J292" s="205" t="n"/>
      <c r="K292" s="205" t="n"/>
      <c r="L292" s="205" t="n">
        <v>0</v>
      </c>
      <c r="M292" s="205" t="n"/>
      <c r="N292" s="205" t="n"/>
      <c r="O292" s="205" t="n"/>
      <c r="P292" s="205" t="n"/>
      <c r="Q292" s="205" t="n"/>
      <c r="R292" s="205" t="n">
        <v>143738.59</v>
      </c>
      <c r="S292" s="205" t="n">
        <v>24000</v>
      </c>
      <c r="T292" s="205" t="n">
        <v>102533.52</v>
      </c>
      <c r="U292" s="256" t="n">
        <f aca="false" ca="false" dt2D="false" dtr="false" t="normal">COUNTIF(F292:Q292, "&gt;0")</f>
        <v>2</v>
      </c>
      <c r="V292" s="256" t="n">
        <f aca="false" ca="false" dt2D="false" dtr="false" t="normal">COUNTIF(R292:T292, "&gt;0")</f>
        <v>3</v>
      </c>
      <c r="W292" s="256" t="n">
        <f aca="false" ca="false" dt2D="false" dtr="false" t="normal">+U292+V292</f>
        <v>5</v>
      </c>
    </row>
    <row customHeight="true" ht="12.75" outlineLevel="0" r="293">
      <c r="A293" s="8" t="n">
        <f aca="false" ca="false" dt2D="false" dtr="false" t="normal">A292+1</f>
        <v>253</v>
      </c>
      <c r="B293" s="8" t="n">
        <f aca="false" ca="false" dt2D="false" dtr="false" t="normal">+B292+1</f>
        <v>105</v>
      </c>
      <c r="C293" s="106" t="s">
        <v>25</v>
      </c>
      <c r="D293" s="8" t="s">
        <v>626</v>
      </c>
      <c r="E293" s="205" t="n">
        <f aca="false" ca="true" dt2D="false" dtr="false" t="normal">SUBTOTAL(9, F293:T293)</f>
        <v>3528996.1</v>
      </c>
      <c r="F293" s="205" t="n">
        <v>2576696.44</v>
      </c>
      <c r="G293" s="205" t="n"/>
      <c r="H293" s="205" t="n">
        <v>746909.26</v>
      </c>
      <c r="I293" s="205" t="n"/>
      <c r="J293" s="205" t="n"/>
      <c r="K293" s="205" t="n"/>
      <c r="L293" s="205" t="n">
        <v>0</v>
      </c>
      <c r="M293" s="205" t="n"/>
      <c r="N293" s="205" t="n"/>
      <c r="O293" s="205" t="n"/>
      <c r="P293" s="205" t="n"/>
      <c r="Q293" s="205" t="n"/>
      <c r="R293" s="205" t="n">
        <v>105869.88</v>
      </c>
      <c r="S293" s="205" t="n">
        <v>24000</v>
      </c>
      <c r="T293" s="205" t="n">
        <v>75520.52</v>
      </c>
      <c r="U293" s="256" t="n">
        <f aca="false" ca="false" dt2D="false" dtr="false" t="normal">COUNTIF(F293:Q293, "&gt;0")</f>
        <v>2</v>
      </c>
      <c r="V293" s="256" t="n">
        <f aca="false" ca="false" dt2D="false" dtr="false" t="normal">COUNTIF(R293:T293, "&gt;0")</f>
        <v>3</v>
      </c>
      <c r="W293" s="256" t="n">
        <f aca="false" ca="false" dt2D="false" dtr="false" t="normal">+U293+V293</f>
        <v>5</v>
      </c>
    </row>
    <row customHeight="true" ht="12.75" outlineLevel="0" r="294">
      <c r="A294" s="8" t="n">
        <f aca="false" ca="false" dt2D="false" dtr="false" t="normal">A293+1</f>
        <v>254</v>
      </c>
      <c r="B294" s="8" t="n">
        <f aca="false" ca="false" dt2D="false" dtr="false" t="normal">+B293+1</f>
        <v>106</v>
      </c>
      <c r="C294" s="106" t="s">
        <v>25</v>
      </c>
      <c r="D294" s="8" t="s">
        <v>627</v>
      </c>
      <c r="E294" s="205" t="n">
        <f aca="false" ca="true" dt2D="false" dtr="false" t="normal">SUBTOTAL(9, F294:T294)</f>
        <v>3324873.96</v>
      </c>
      <c r="F294" s="205" t="n"/>
      <c r="G294" s="205" t="n"/>
      <c r="H294" s="205" t="n"/>
      <c r="I294" s="205" t="n"/>
      <c r="J294" s="205" t="n"/>
      <c r="K294" s="205" t="n"/>
      <c r="L294" s="205" t="n">
        <v>0</v>
      </c>
      <c r="M294" s="205" t="n"/>
      <c r="N294" s="205" t="n"/>
      <c r="O294" s="205" t="n"/>
      <c r="P294" s="205" t="n"/>
      <c r="Q294" s="205" t="n">
        <v>3129975.44</v>
      </c>
      <c r="R294" s="205" t="n">
        <v>99746.22</v>
      </c>
      <c r="S294" s="205" t="n">
        <v>24000</v>
      </c>
      <c r="T294" s="205" t="n">
        <v>71152.3</v>
      </c>
      <c r="U294" s="256" t="n">
        <f aca="false" ca="false" dt2D="false" dtr="false" t="normal">COUNTIF(F294:Q294, "&gt;0")</f>
        <v>1</v>
      </c>
      <c r="V294" s="256" t="n">
        <f aca="false" ca="false" dt2D="false" dtr="false" t="normal">COUNTIF(R294:T294, "&gt;0")</f>
        <v>3</v>
      </c>
      <c r="W294" s="256" t="n">
        <f aca="false" ca="false" dt2D="false" dtr="false" t="normal">+U294+V294</f>
        <v>4</v>
      </c>
    </row>
    <row customHeight="true" ht="12.75" outlineLevel="0" r="295">
      <c r="A295" s="8" t="n">
        <f aca="false" ca="false" dt2D="false" dtr="false" t="normal">A294+1</f>
        <v>255</v>
      </c>
      <c r="B295" s="8" t="n">
        <f aca="false" ca="false" dt2D="false" dtr="false" t="normal">+B294+1</f>
        <v>107</v>
      </c>
      <c r="C295" s="106" t="s">
        <v>51</v>
      </c>
      <c r="D295" s="8" t="s">
        <v>628</v>
      </c>
      <c r="E295" s="205" t="n">
        <f aca="false" ca="true" dt2D="false" dtr="false" t="normal">SUBTOTAL(9, F295:T295)</f>
        <v>3251154.88</v>
      </c>
      <c r="F295" s="205" t="n"/>
      <c r="G295" s="205" t="n">
        <v>2046676.96</v>
      </c>
      <c r="H295" s="205" t="n"/>
      <c r="I295" s="205" t="n">
        <v>843541.85</v>
      </c>
      <c r="J295" s="205" t="n"/>
      <c r="K295" s="205" t="n"/>
      <c r="L295" s="205" t="n">
        <v>0</v>
      </c>
      <c r="M295" s="205" t="n"/>
      <c r="N295" s="205" t="n"/>
      <c r="O295" s="205" t="n"/>
      <c r="P295" s="205" t="n"/>
      <c r="Q295" s="205" t="n"/>
      <c r="R295" s="205" t="n">
        <v>285192.57</v>
      </c>
      <c r="S295" s="205" t="n">
        <v>10000</v>
      </c>
      <c r="T295" s="205" t="n">
        <v>65743.5</v>
      </c>
      <c r="U295" s="256" t="n">
        <f aca="false" ca="false" dt2D="false" dtr="false" t="normal">COUNTIF(F295:Q295, "&gt;0")</f>
        <v>2</v>
      </c>
      <c r="V295" s="256" t="n">
        <f aca="false" ca="false" dt2D="false" dtr="false" t="normal">COUNTIF(R295:T295, "&gt;0")</f>
        <v>3</v>
      </c>
      <c r="W295" s="256" t="n">
        <f aca="false" ca="false" dt2D="false" dtr="false" t="normal">+U295+V295</f>
        <v>5</v>
      </c>
    </row>
    <row customHeight="true" ht="12.75" outlineLevel="0" r="296">
      <c r="A296" s="8" t="n">
        <f aca="false" ca="false" dt2D="false" dtr="false" t="normal">A295+1</f>
        <v>256</v>
      </c>
      <c r="B296" s="8" t="n">
        <f aca="false" ca="false" dt2D="false" dtr="false" t="normal">+B295+1</f>
        <v>108</v>
      </c>
      <c r="C296" s="106" t="s">
        <v>51</v>
      </c>
      <c r="D296" s="8" t="s">
        <v>629</v>
      </c>
      <c r="E296" s="205" t="n">
        <f aca="false" ca="true" dt2D="false" dtr="false" t="normal">SUBTOTAL(9, F296:T296)</f>
        <v>3947827.47</v>
      </c>
      <c r="F296" s="205" t="n">
        <v>3380057.25</v>
      </c>
      <c r="G296" s="205" t="n"/>
      <c r="H296" s="205" t="n"/>
      <c r="I296" s="205" t="n"/>
      <c r="J296" s="205" t="n"/>
      <c r="K296" s="205" t="n"/>
      <c r="L296" s="205" t="n">
        <v>0</v>
      </c>
      <c r="M296" s="205" t="n"/>
      <c r="N296" s="205" t="n"/>
      <c r="O296" s="205" t="n"/>
      <c r="P296" s="205" t="n"/>
      <c r="Q296" s="205" t="n"/>
      <c r="R296" s="205" t="n">
        <v>478976.18</v>
      </c>
      <c r="S296" s="205" t="n">
        <v>12000</v>
      </c>
      <c r="T296" s="205" t="n">
        <v>76794.04</v>
      </c>
      <c r="U296" s="256" t="n">
        <f aca="false" ca="false" dt2D="false" dtr="false" t="normal">COUNTIF(F296:Q296, "&gt;0")</f>
        <v>1</v>
      </c>
      <c r="V296" s="256" t="n">
        <f aca="false" ca="false" dt2D="false" dtr="false" t="normal">COUNTIF(R296:T296, "&gt;0")</f>
        <v>3</v>
      </c>
      <c r="W296" s="256" t="n">
        <f aca="false" ca="false" dt2D="false" dtr="false" t="normal">+U296+V296</f>
        <v>4</v>
      </c>
    </row>
    <row customHeight="true" ht="12.75" outlineLevel="0" r="297">
      <c r="A297" s="8" t="n">
        <f aca="false" ca="false" dt2D="false" dtr="false" t="normal">A296+1</f>
        <v>257</v>
      </c>
      <c r="B297" s="8" t="n">
        <f aca="false" ca="false" dt2D="false" dtr="false" t="normal">+B296+1</f>
        <v>109</v>
      </c>
      <c r="C297" s="106" t="s">
        <v>51</v>
      </c>
      <c r="D297" s="8" t="s">
        <v>630</v>
      </c>
      <c r="E297" s="205" t="n">
        <f aca="false" ca="true" dt2D="false" dtr="false" t="normal">SUBTOTAL(9, F297:T297)</f>
        <v>4977295.430000001</v>
      </c>
      <c r="F297" s="205" t="n">
        <v>3372673.9</v>
      </c>
      <c r="G297" s="205" t="n"/>
      <c r="H297" s="205" t="n">
        <v>980260.17</v>
      </c>
      <c r="I297" s="205" t="n"/>
      <c r="J297" s="205" t="n"/>
      <c r="K297" s="205" t="n"/>
      <c r="L297" s="205" t="n">
        <v>0</v>
      </c>
      <c r="M297" s="205" t="n"/>
      <c r="N297" s="205" t="n"/>
      <c r="O297" s="205" t="n"/>
      <c r="P297" s="205" t="n"/>
      <c r="Q297" s="205" t="n"/>
      <c r="R297" s="205" t="n">
        <v>513619.65</v>
      </c>
      <c r="S297" s="205" t="n">
        <v>12000</v>
      </c>
      <c r="T297" s="205" t="n">
        <v>98741.71</v>
      </c>
      <c r="U297" s="256" t="n">
        <f aca="false" ca="false" dt2D="false" dtr="false" t="normal">COUNTIF(F297:Q297, "&gt;0")</f>
        <v>2</v>
      </c>
      <c r="V297" s="256" t="n">
        <f aca="false" ca="false" dt2D="false" dtr="false" t="normal">COUNTIF(R297:T297, "&gt;0")</f>
        <v>3</v>
      </c>
      <c r="W297" s="256" t="n">
        <f aca="false" ca="false" dt2D="false" dtr="false" t="normal">+U297+V297</f>
        <v>5</v>
      </c>
    </row>
    <row customHeight="true" ht="12.75" outlineLevel="0" r="298">
      <c r="A298" s="8" t="n">
        <f aca="false" ca="false" dt2D="false" dtr="false" t="normal">A297+1</f>
        <v>258</v>
      </c>
      <c r="B298" s="8" t="n">
        <f aca="false" ca="false" dt2D="false" dtr="false" t="normal">+B297+1</f>
        <v>110</v>
      </c>
      <c r="C298" s="106" t="s">
        <v>51</v>
      </c>
      <c r="D298" s="8" t="s">
        <v>631</v>
      </c>
      <c r="E298" s="205" t="n">
        <f aca="false" ca="true" dt2D="false" dtr="false" t="normal">SUBTOTAL(9, F298:T298)</f>
        <v>7933333.6899999995</v>
      </c>
      <c r="F298" s="205" t="n"/>
      <c r="G298" s="205" t="n"/>
      <c r="H298" s="205" t="n"/>
      <c r="I298" s="205" t="n"/>
      <c r="J298" s="205" t="n"/>
      <c r="K298" s="205" t="n"/>
      <c r="L298" s="205" t="n">
        <v>0</v>
      </c>
      <c r="M298" s="205" t="n"/>
      <c r="N298" s="205" t="n"/>
      <c r="O298" s="205" t="n"/>
      <c r="P298" s="205" t="n"/>
      <c r="Q298" s="205" t="n">
        <v>7501560.34</v>
      </c>
      <c r="R298" s="205" t="n">
        <v>238000.01</v>
      </c>
      <c r="S298" s="205" t="n">
        <v>24000</v>
      </c>
      <c r="T298" s="205" t="n">
        <v>169773.34</v>
      </c>
      <c r="U298" s="256" t="n">
        <f aca="false" ca="false" dt2D="false" dtr="false" t="normal">COUNTIF(F298:Q298, "&gt;0")</f>
        <v>1</v>
      </c>
      <c r="V298" s="256" t="n">
        <f aca="false" ca="false" dt2D="false" dtr="false" t="normal">COUNTIF(R298:T298, "&gt;0")</f>
        <v>3</v>
      </c>
      <c r="W298" s="256" t="n">
        <f aca="false" ca="false" dt2D="false" dtr="false" t="normal">+U298+V298</f>
        <v>4</v>
      </c>
    </row>
    <row customHeight="true" ht="12.75" outlineLevel="0" r="299">
      <c r="A299" s="8" t="n">
        <f aca="false" ca="false" dt2D="false" dtr="false" t="normal">A298+1</f>
        <v>259</v>
      </c>
      <c r="B299" s="8" t="n">
        <f aca="false" ca="false" dt2D="false" dtr="false" t="normal">+B298+1</f>
        <v>111</v>
      </c>
      <c r="C299" s="106" t="s">
        <v>51</v>
      </c>
      <c r="D299" s="8" t="s">
        <v>633</v>
      </c>
      <c r="E299" s="205" t="n">
        <f aca="false" ca="true" dt2D="false" dtr="false" t="normal">SUBTOTAL(9, F299:T299)</f>
        <v>7240188.470000001</v>
      </c>
      <c r="F299" s="205" t="n"/>
      <c r="G299" s="205" t="n"/>
      <c r="H299" s="205" t="n"/>
      <c r="I299" s="205" t="n"/>
      <c r="J299" s="205" t="n"/>
      <c r="K299" s="205" t="n"/>
      <c r="L299" s="205" t="n">
        <v>0</v>
      </c>
      <c r="M299" s="205" t="n"/>
      <c r="N299" s="205" t="n"/>
      <c r="O299" s="205" t="n"/>
      <c r="P299" s="205" t="n"/>
      <c r="Q299" s="205" t="n">
        <v>6844042.79</v>
      </c>
      <c r="R299" s="205" t="n">
        <v>217205.65</v>
      </c>
      <c r="S299" s="205" t="n">
        <v>24000</v>
      </c>
      <c r="T299" s="205" t="n">
        <v>154940.03</v>
      </c>
      <c r="U299" s="256" t="n">
        <f aca="false" ca="false" dt2D="false" dtr="false" t="normal">COUNTIF(F299:Q299, "&gt;0")</f>
        <v>1</v>
      </c>
      <c r="V299" s="256" t="n">
        <f aca="false" ca="false" dt2D="false" dtr="false" t="normal">COUNTIF(R299:T299, "&gt;0")</f>
        <v>3</v>
      </c>
      <c r="W299" s="256" t="n">
        <f aca="false" ca="false" dt2D="false" dtr="false" t="normal">+U299+V299</f>
        <v>4</v>
      </c>
    </row>
    <row customHeight="true" ht="12.75" outlineLevel="0" r="300">
      <c r="A300" s="8" t="n">
        <f aca="false" ca="false" dt2D="false" dtr="false" t="normal">A299+1</f>
        <v>260</v>
      </c>
      <c r="B300" s="8" t="n">
        <f aca="false" ca="false" dt2D="false" dtr="false" t="normal">+B299+1</f>
        <v>112</v>
      </c>
      <c r="C300" s="106" t="s">
        <v>51</v>
      </c>
      <c r="D300" s="8" t="s">
        <v>635</v>
      </c>
      <c r="E300" s="260" t="n">
        <f aca="false" ca="true" dt2D="false" dtr="false" t="normal">SUBTOTAL(9, F300:T300)</f>
        <v>11836694.299999999</v>
      </c>
      <c r="F300" s="205" t="n">
        <v>7395181.6</v>
      </c>
      <c r="G300" s="205" t="n"/>
      <c r="H300" s="205" t="n">
        <v>3265421.26</v>
      </c>
      <c r="I300" s="205" t="n"/>
      <c r="J300" s="205" t="n"/>
      <c r="K300" s="205" t="n"/>
      <c r="L300" s="205" t="n">
        <v>0</v>
      </c>
      <c r="M300" s="205" t="n"/>
      <c r="N300" s="205" t="n"/>
      <c r="O300" s="205" t="n"/>
      <c r="P300" s="205" t="n"/>
      <c r="Q300" s="205" t="n"/>
      <c r="R300" s="205" t="n">
        <v>923051.49</v>
      </c>
      <c r="S300" s="205" t="n">
        <v>12000</v>
      </c>
      <c r="T300" s="205" t="n">
        <v>241039.95</v>
      </c>
      <c r="U300" s="256" t="n">
        <f aca="false" ca="false" dt2D="false" dtr="false" t="normal">COUNTIF(F300:Q300, "&gt;0")</f>
        <v>2</v>
      </c>
      <c r="V300" s="256" t="n">
        <f aca="false" ca="false" dt2D="false" dtr="false" t="normal">COUNTIF(R300:T300, "&gt;0")</f>
        <v>3</v>
      </c>
      <c r="W300" s="256" t="n">
        <f aca="false" ca="false" dt2D="false" dtr="false" t="normal">+U300+V300</f>
        <v>5</v>
      </c>
    </row>
    <row customHeight="true" ht="12.75" outlineLevel="0" r="301">
      <c r="A301" s="8" t="n">
        <f aca="false" ca="false" dt2D="false" dtr="false" t="normal">A300+1</f>
        <v>261</v>
      </c>
      <c r="B301" s="8" t="n">
        <f aca="false" ca="false" dt2D="false" dtr="false" t="normal">+B300+1</f>
        <v>113</v>
      </c>
      <c r="C301" s="106" t="s">
        <v>51</v>
      </c>
      <c r="D301" s="8" t="s">
        <v>636</v>
      </c>
      <c r="E301" s="205" t="n">
        <f aca="false" ca="true" dt2D="false" dtr="false" t="normal">SUBTOTAL(9, F301:T301)</f>
        <v>16135894.3</v>
      </c>
      <c r="F301" s="205" t="n"/>
      <c r="G301" s="205" t="n"/>
      <c r="H301" s="205" t="n"/>
      <c r="I301" s="205" t="n"/>
      <c r="J301" s="205" t="n"/>
      <c r="K301" s="205" t="n"/>
      <c r="L301" s="205" t="n">
        <v>0</v>
      </c>
      <c r="M301" s="205" t="n"/>
      <c r="N301" s="205" t="n">
        <v>15282509.33</v>
      </c>
      <c r="O301" s="205" t="n"/>
      <c r="P301" s="205" t="n"/>
      <c r="Q301" s="205" t="n"/>
      <c r="R301" s="205" t="n">
        <v>484076.83</v>
      </c>
      <c r="S301" s="205" t="n">
        <v>24000</v>
      </c>
      <c r="T301" s="205" t="n">
        <v>345308.14</v>
      </c>
      <c r="U301" s="256" t="n">
        <f aca="false" ca="false" dt2D="false" dtr="false" t="normal">COUNTIF(F301:Q301, "&gt;0")</f>
        <v>1</v>
      </c>
      <c r="V301" s="256" t="n">
        <f aca="false" ca="false" dt2D="false" dtr="false" t="normal">COUNTIF(R301:T301, "&gt;0")</f>
        <v>3</v>
      </c>
      <c r="W301" s="256" t="n">
        <f aca="false" ca="false" dt2D="false" dtr="false" t="normal">+U301+V301</f>
        <v>4</v>
      </c>
    </row>
    <row customHeight="true" ht="12" outlineLevel="0" r="302">
      <c r="A302" s="8" t="n">
        <f aca="false" ca="false" dt2D="false" dtr="false" t="normal">A301+1</f>
        <v>262</v>
      </c>
      <c r="B302" s="8" t="n">
        <f aca="false" ca="false" dt2D="false" dtr="false" t="normal">+B301+1</f>
        <v>114</v>
      </c>
      <c r="C302" s="106" t="s">
        <v>51</v>
      </c>
      <c r="D302" s="8" t="s">
        <v>637</v>
      </c>
      <c r="E302" s="205" t="n">
        <f aca="false" ca="true" dt2D="false" dtr="false" t="normal">SUBTOTAL(9, F302:T302)</f>
        <v>4215867.77</v>
      </c>
      <c r="F302" s="205" t="n"/>
      <c r="G302" s="205" t="n">
        <v>2813115.11</v>
      </c>
      <c r="H302" s="205" t="n"/>
      <c r="I302" s="205" t="n">
        <v>1162057.06</v>
      </c>
      <c r="J302" s="205" t="n"/>
      <c r="K302" s="205" t="n"/>
      <c r="L302" s="205" t="n">
        <v>0</v>
      </c>
      <c r="M302" s="205" t="n"/>
      <c r="N302" s="205" t="n"/>
      <c r="O302" s="205" t="n"/>
      <c r="P302" s="205" t="n"/>
      <c r="Q302" s="205" t="n"/>
      <c r="R302" s="205" t="n">
        <v>126476.03</v>
      </c>
      <c r="S302" s="205" t="n">
        <v>24000</v>
      </c>
      <c r="T302" s="205" t="n">
        <v>90219.57</v>
      </c>
      <c r="U302" s="256" t="n">
        <f aca="false" ca="false" dt2D="false" dtr="false" t="normal">COUNTIF(F302:Q302, "&gt;0")</f>
        <v>2</v>
      </c>
      <c r="V302" s="256" t="n">
        <f aca="false" ca="false" dt2D="false" dtr="false" t="normal">COUNTIF(R302:T302, "&gt;0")</f>
        <v>3</v>
      </c>
      <c r="W302" s="256" t="n">
        <f aca="false" ca="false" dt2D="false" dtr="false" t="normal">+U302+V302</f>
        <v>5</v>
      </c>
    </row>
    <row customHeight="true" ht="12.75" outlineLevel="0" r="303">
      <c r="A303" s="8" t="n">
        <f aca="false" ca="false" dt2D="false" dtr="false" t="normal">A302+1</f>
        <v>263</v>
      </c>
      <c r="B303" s="8" t="n">
        <f aca="false" ca="false" dt2D="false" dtr="false" t="normal">+B302+1</f>
        <v>115</v>
      </c>
      <c r="C303" s="106" t="s">
        <v>51</v>
      </c>
      <c r="D303" s="8" t="s">
        <v>638</v>
      </c>
      <c r="E303" s="205" t="n">
        <f aca="false" ca="true" dt2D="false" dtr="false" t="normal">SUBTOTAL(9, F303:T303)</f>
        <v>14228409.96</v>
      </c>
      <c r="F303" s="205" t="n"/>
      <c r="G303" s="205" t="n"/>
      <c r="H303" s="205" t="n"/>
      <c r="I303" s="205" t="n"/>
      <c r="J303" s="205" t="n"/>
      <c r="K303" s="205" t="n"/>
      <c r="L303" s="205" t="n">
        <v>0</v>
      </c>
      <c r="M303" s="205" t="n"/>
      <c r="N303" s="205" t="n">
        <v>13473069.69</v>
      </c>
      <c r="O303" s="205" t="n"/>
      <c r="P303" s="205" t="n"/>
      <c r="Q303" s="205" t="n"/>
      <c r="R303" s="205" t="n">
        <v>426852.3</v>
      </c>
      <c r="S303" s="205" t="n">
        <v>24000</v>
      </c>
      <c r="T303" s="205" t="n">
        <v>304487.97</v>
      </c>
      <c r="U303" s="256" t="n">
        <f aca="false" ca="false" dt2D="false" dtr="false" t="normal">COUNTIF(F303:Q303, "&gt;0")</f>
        <v>1</v>
      </c>
      <c r="V303" s="256" t="n">
        <f aca="false" ca="false" dt2D="false" dtr="false" t="normal">COUNTIF(R303:T303, "&gt;0")</f>
        <v>3</v>
      </c>
      <c r="W303" s="256" t="n">
        <f aca="false" ca="false" dt2D="false" dtr="false" t="normal">+U303+V303</f>
        <v>4</v>
      </c>
    </row>
    <row customHeight="true" ht="12.75" outlineLevel="0" r="304">
      <c r="A304" s="8" t="n">
        <f aca="false" ca="false" dt2D="false" dtr="false" t="normal">A303+1</f>
        <v>264</v>
      </c>
      <c r="B304" s="8" t="n">
        <f aca="false" ca="false" dt2D="false" dtr="false" t="normal">+B303+1</f>
        <v>116</v>
      </c>
      <c r="C304" s="106" t="s">
        <v>51</v>
      </c>
      <c r="D304" s="8" t="s">
        <v>639</v>
      </c>
      <c r="E304" s="205" t="n">
        <f aca="false" ca="true" dt2D="false" dtr="false" t="normal">SUBTOTAL(9, F304:T304)</f>
        <v>2263347.5700000003</v>
      </c>
      <c r="F304" s="205" t="n"/>
      <c r="G304" s="205" t="n"/>
      <c r="H304" s="205" t="n">
        <v>1128841.15</v>
      </c>
      <c r="I304" s="205" t="n">
        <v>994170.35</v>
      </c>
      <c r="J304" s="205" t="n"/>
      <c r="K304" s="205" t="n"/>
      <c r="L304" s="205" t="n">
        <v>0</v>
      </c>
      <c r="M304" s="205" t="n"/>
      <c r="N304" s="205" t="n"/>
      <c r="O304" s="205" t="n"/>
      <c r="P304" s="205" t="n"/>
      <c r="Q304" s="205" t="n"/>
      <c r="R304" s="205" t="n">
        <v>67900.43</v>
      </c>
      <c r="S304" s="205" t="n">
        <v>24000</v>
      </c>
      <c r="T304" s="205" t="n">
        <v>48435.64</v>
      </c>
      <c r="U304" s="256" t="n">
        <f aca="false" ca="false" dt2D="false" dtr="false" t="normal">COUNTIF(F304:Q304, "&gt;0")</f>
        <v>2</v>
      </c>
      <c r="V304" s="256" t="n">
        <f aca="false" ca="false" dt2D="false" dtr="false" t="normal">COUNTIF(R304:T304, "&gt;0")</f>
        <v>3</v>
      </c>
      <c r="W304" s="256" t="n">
        <f aca="false" ca="false" dt2D="false" dtr="false" t="normal">+U304+V304</f>
        <v>5</v>
      </c>
    </row>
    <row customHeight="true" ht="12" outlineLevel="0" r="305">
      <c r="A305" s="8" t="n">
        <f aca="false" ca="false" dt2D="false" dtr="false" t="normal">A304+1</f>
        <v>265</v>
      </c>
      <c r="B305" s="8" t="n">
        <f aca="false" ca="false" dt2D="false" dtr="false" t="normal">+B304+1</f>
        <v>117</v>
      </c>
      <c r="C305" s="106" t="s">
        <v>51</v>
      </c>
      <c r="D305" s="8" t="s">
        <v>640</v>
      </c>
      <c r="E305" s="205" t="n">
        <f aca="false" ca="true" dt2D="false" dtr="false" t="normal">SUBTOTAL(9, F305:T305)</f>
        <v>794590.2599999999</v>
      </c>
      <c r="F305" s="205" t="n"/>
      <c r="G305" s="205" t="n"/>
      <c r="H305" s="205" t="n">
        <v>729748.32</v>
      </c>
      <c r="I305" s="205" t="n"/>
      <c r="J305" s="205" t="n"/>
      <c r="K305" s="205" t="n"/>
      <c r="L305" s="205" t="n">
        <v>0</v>
      </c>
      <c r="M305" s="205" t="n"/>
      <c r="N305" s="205" t="n"/>
      <c r="O305" s="205" t="n"/>
      <c r="P305" s="205" t="n"/>
      <c r="Q305" s="205" t="n"/>
      <c r="R305" s="205" t="n">
        <v>23837.71</v>
      </c>
      <c r="S305" s="205" t="n">
        <v>24000</v>
      </c>
      <c r="T305" s="205" t="n">
        <v>17004.23</v>
      </c>
      <c r="U305" s="256" t="n">
        <f aca="false" ca="false" dt2D="false" dtr="false" t="normal">COUNTIF(F305:Q305, "&gt;0")</f>
        <v>1</v>
      </c>
      <c r="V305" s="256" t="n">
        <f aca="false" ca="false" dt2D="false" dtr="false" t="normal">COUNTIF(R305:T305, "&gt;0")</f>
        <v>3</v>
      </c>
      <c r="W305" s="256" t="n">
        <f aca="false" ca="false" dt2D="false" dtr="false" t="normal">+U305+V305</f>
        <v>4</v>
      </c>
    </row>
    <row customHeight="true" ht="12.75" outlineLevel="0" r="306">
      <c r="A306" s="8" t="n">
        <f aca="false" ca="false" dt2D="false" dtr="false" t="normal">A305+1</f>
        <v>266</v>
      </c>
      <c r="B306" s="8" t="n">
        <f aca="false" ca="false" dt2D="false" dtr="false" t="normal">+B305+1</f>
        <v>118</v>
      </c>
      <c r="C306" s="106" t="s">
        <v>51</v>
      </c>
      <c r="D306" s="8" t="s">
        <v>641</v>
      </c>
      <c r="E306" s="205" t="n">
        <f aca="false" ca="true" dt2D="false" dtr="false" t="normal">SUBTOTAL(9, F306:T306)</f>
        <v>13700672.159999998</v>
      </c>
      <c r="F306" s="205" t="n">
        <v>2631566.82</v>
      </c>
      <c r="G306" s="205" t="n">
        <v>1636285.29</v>
      </c>
      <c r="H306" s="205" t="n">
        <v>758008.27</v>
      </c>
      <c r="I306" s="205" t="n">
        <v>672451.9</v>
      </c>
      <c r="J306" s="205" t="n"/>
      <c r="K306" s="205" t="n"/>
      <c r="L306" s="205" t="n">
        <v>0</v>
      </c>
      <c r="M306" s="205" t="n"/>
      <c r="N306" s="205" t="n">
        <v>7513289.44</v>
      </c>
      <c r="O306" s="205" t="n"/>
      <c r="P306" s="205" t="n"/>
      <c r="Q306" s="205" t="n"/>
      <c r="R306" s="205" t="n">
        <v>295032.5</v>
      </c>
      <c r="S306" s="205" t="n">
        <v>24000</v>
      </c>
      <c r="T306" s="205" t="n">
        <v>170037.94</v>
      </c>
      <c r="U306" s="256" t="n">
        <f aca="false" ca="false" dt2D="false" dtr="false" t="normal">COUNTIF(F306:Q306, "&gt;0")</f>
        <v>5</v>
      </c>
      <c r="V306" s="256" t="n">
        <f aca="false" ca="false" dt2D="false" dtr="false" t="normal">COUNTIF(R306:T306, "&gt;0")</f>
        <v>3</v>
      </c>
      <c r="W306" s="256" t="n">
        <f aca="false" ca="false" dt2D="false" dtr="false" t="normal">+U306+V306</f>
        <v>8</v>
      </c>
    </row>
    <row customHeight="true" ht="12" outlineLevel="0" r="307">
      <c r="A307" s="8" t="n">
        <f aca="false" ca="false" dt2D="false" dtr="false" t="normal">A306+1</f>
        <v>267</v>
      </c>
      <c r="B307" s="8" t="n">
        <f aca="false" ca="false" dt2D="false" dtr="false" t="normal">+B306+1</f>
        <v>119</v>
      </c>
      <c r="C307" s="106" t="s">
        <v>51</v>
      </c>
      <c r="D307" s="8" t="s">
        <v>642</v>
      </c>
      <c r="E307" s="205" t="n">
        <f aca="false" ca="true" dt2D="false" dtr="false" t="normal">SUBTOTAL(9, F307:T307)</f>
        <v>712282.6499999999</v>
      </c>
      <c r="F307" s="205" t="n"/>
      <c r="G307" s="205" t="n"/>
      <c r="H307" s="205" t="n">
        <v>651671.32</v>
      </c>
      <c r="I307" s="205" t="n"/>
      <c r="J307" s="205" t="n"/>
      <c r="K307" s="205" t="n"/>
      <c r="L307" s="205" t="n">
        <v>0</v>
      </c>
      <c r="M307" s="205" t="n"/>
      <c r="N307" s="205" t="n"/>
      <c r="O307" s="205" t="n"/>
      <c r="P307" s="205" t="n"/>
      <c r="Q307" s="205" t="n"/>
      <c r="R307" s="205" t="n">
        <v>21368.48</v>
      </c>
      <c r="S307" s="205" t="n">
        <v>24000</v>
      </c>
      <c r="T307" s="205" t="n">
        <v>15242.85</v>
      </c>
      <c r="U307" s="256" t="n">
        <f aca="false" ca="false" dt2D="false" dtr="false" t="normal">COUNTIF(F307:Q307, "&gt;0")</f>
        <v>1</v>
      </c>
      <c r="V307" s="256" t="n">
        <f aca="false" ca="false" dt2D="false" dtr="false" t="normal">COUNTIF(R307:T307, "&gt;0")</f>
        <v>3</v>
      </c>
      <c r="W307" s="256" t="n">
        <f aca="false" ca="false" dt2D="false" dtr="false" t="normal">+U307+V307</f>
        <v>4</v>
      </c>
    </row>
    <row customHeight="true" ht="12.75" outlineLevel="0" r="308">
      <c r="A308" s="8" t="n">
        <f aca="false" ca="false" dt2D="false" dtr="false" t="normal">A307+1</f>
        <v>268</v>
      </c>
      <c r="B308" s="8" t="n">
        <f aca="false" ca="false" dt2D="false" dtr="false" t="normal">+B307+1</f>
        <v>120</v>
      </c>
      <c r="C308" s="106" t="s">
        <v>51</v>
      </c>
      <c r="D308" s="8" t="s">
        <v>643</v>
      </c>
      <c r="E308" s="205" t="n">
        <f aca="false" ca="true" dt2D="false" dtr="false" t="normal">SUBTOTAL(9, F308:T308)</f>
        <v>14697144.73</v>
      </c>
      <c r="F308" s="205" t="n">
        <v>7597864.7</v>
      </c>
      <c r="G308" s="205" t="n"/>
      <c r="H308" s="205" t="n">
        <v>3357331.65</v>
      </c>
      <c r="I308" s="205" t="n"/>
      <c r="J308" s="205" t="n">
        <v>2962515.14</v>
      </c>
      <c r="K308" s="205" t="n"/>
      <c r="L308" s="205" t="n">
        <v>0</v>
      </c>
      <c r="M308" s="205" t="n"/>
      <c r="N308" s="205" t="n"/>
      <c r="O308" s="205" t="n"/>
      <c r="P308" s="205" t="n"/>
      <c r="Q308" s="205" t="n"/>
      <c r="R308" s="205" t="n">
        <v>440914.34</v>
      </c>
      <c r="S308" s="205" t="n">
        <v>24000</v>
      </c>
      <c r="T308" s="205" t="n">
        <v>314518.9</v>
      </c>
      <c r="U308" s="256" t="n">
        <f aca="false" ca="false" dt2D="false" dtr="false" t="normal">COUNTIF(F308:Q308, "&gt;0")</f>
        <v>3</v>
      </c>
      <c r="V308" s="256" t="n">
        <f aca="false" ca="false" dt2D="false" dtr="false" t="normal">COUNTIF(R308:T308, "&gt;0")</f>
        <v>3</v>
      </c>
      <c r="W308" s="256" t="n">
        <f aca="false" ca="false" dt2D="false" dtr="false" t="normal">+U308+V308</f>
        <v>6</v>
      </c>
    </row>
    <row customHeight="true" ht="12" outlineLevel="0" r="309">
      <c r="A309" s="8" t="n">
        <f aca="false" ca="false" dt2D="false" dtr="false" t="normal">A308+1</f>
        <v>269</v>
      </c>
      <c r="B309" s="8" t="n">
        <f aca="false" ca="false" dt2D="false" dtr="false" t="normal">+B308+1</f>
        <v>121</v>
      </c>
      <c r="C309" s="106" t="s">
        <v>51</v>
      </c>
      <c r="D309" s="8" t="s">
        <v>644</v>
      </c>
      <c r="E309" s="205" t="n">
        <f aca="false" ca="true" dt2D="false" dtr="false" t="normal">SUBTOTAL(9, F309:T309)</f>
        <v>18314211.36</v>
      </c>
      <c r="F309" s="205" t="n">
        <v>11964398.68</v>
      </c>
      <c r="G309" s="205" t="n"/>
      <c r="H309" s="205" t="n">
        <v>5287141.53</v>
      </c>
      <c r="I309" s="205" t="n"/>
      <c r="J309" s="205" t="n"/>
      <c r="K309" s="205" t="n"/>
      <c r="L309" s="205" t="n">
        <v>0</v>
      </c>
      <c r="M309" s="205" t="n"/>
      <c r="N309" s="205" t="n"/>
      <c r="O309" s="205" t="n"/>
      <c r="P309" s="205" t="n"/>
      <c r="Q309" s="205" t="n"/>
      <c r="R309" s="205" t="n">
        <v>648942.54</v>
      </c>
      <c r="S309" s="205" t="n">
        <v>24000</v>
      </c>
      <c r="T309" s="205" t="n">
        <v>389728.61</v>
      </c>
      <c r="U309" s="256" t="n">
        <f aca="false" ca="false" dt2D="false" dtr="false" t="normal">COUNTIF(F309:Q309, "&gt;0")</f>
        <v>2</v>
      </c>
      <c r="V309" s="256" t="n">
        <f aca="false" ca="false" dt2D="false" dtr="false" t="normal">COUNTIF(R309:T309, "&gt;0")</f>
        <v>3</v>
      </c>
      <c r="W309" s="256" t="n">
        <f aca="false" ca="false" dt2D="false" dtr="false" t="normal">+U309+V309</f>
        <v>5</v>
      </c>
    </row>
    <row customHeight="true" ht="12.75" outlineLevel="0" r="310">
      <c r="A310" s="8" t="n">
        <f aca="false" ca="false" dt2D="false" dtr="false" t="normal">A309+1</f>
        <v>270</v>
      </c>
      <c r="B310" s="8" t="n">
        <f aca="false" ca="false" dt2D="false" dtr="false" t="normal">+B309+1</f>
        <v>122</v>
      </c>
      <c r="C310" s="106" t="s">
        <v>51</v>
      </c>
      <c r="D310" s="8" t="s">
        <v>645</v>
      </c>
      <c r="E310" s="205" t="n">
        <f aca="false" ca="true" dt2D="false" dtr="false" t="normal">SUBTOTAL(9, F310:T310)</f>
        <v>20125226.14</v>
      </c>
      <c r="F310" s="205" t="n">
        <v>10406930.92</v>
      </c>
      <c r="G310" s="205" t="n"/>
      <c r="H310" s="205" t="n">
        <v>4600246.14</v>
      </c>
      <c r="I310" s="205" t="n"/>
      <c r="J310" s="205" t="n">
        <v>4059612.46</v>
      </c>
      <c r="K310" s="205" t="n"/>
      <c r="L310" s="205" t="n">
        <v>0</v>
      </c>
      <c r="M310" s="205" t="n"/>
      <c r="N310" s="205" t="n"/>
      <c r="O310" s="205" t="n"/>
      <c r="P310" s="205" t="n"/>
      <c r="Q310" s="205" t="n"/>
      <c r="R310" s="205" t="n">
        <v>603756.78</v>
      </c>
      <c r="S310" s="205" t="n">
        <v>24000</v>
      </c>
      <c r="T310" s="205" t="n">
        <v>430679.84</v>
      </c>
      <c r="U310" s="256" t="n">
        <f aca="false" ca="false" dt2D="false" dtr="false" t="normal">COUNTIF(F310:Q310, "&gt;0")</f>
        <v>3</v>
      </c>
      <c r="V310" s="256" t="n">
        <f aca="false" ca="false" dt2D="false" dtr="false" t="normal">COUNTIF(R310:T310, "&gt;0")</f>
        <v>3</v>
      </c>
      <c r="W310" s="256" t="n">
        <f aca="false" ca="false" dt2D="false" dtr="false" t="normal">+U310+V310</f>
        <v>6</v>
      </c>
    </row>
    <row customHeight="true" ht="12" outlineLevel="0" r="311">
      <c r="A311" s="8" t="n">
        <f aca="false" ca="false" dt2D="false" dtr="false" t="normal">A310+1</f>
        <v>271</v>
      </c>
      <c r="B311" s="8" t="n">
        <f aca="false" ca="false" dt2D="false" dtr="false" t="normal">+B310+1</f>
        <v>123</v>
      </c>
      <c r="C311" s="106" t="s">
        <v>51</v>
      </c>
      <c r="D311" s="8" t="s">
        <v>647</v>
      </c>
      <c r="E311" s="205" t="n">
        <f aca="false" ca="true" dt2D="false" dtr="false" t="normal">SUBTOTAL(9, F311:T311)</f>
        <v>17159640.93</v>
      </c>
      <c r="F311" s="205" t="n">
        <v>11693847.77</v>
      </c>
      <c r="G311" s="205" t="n"/>
      <c r="H311" s="205" t="n"/>
      <c r="I311" s="205" t="n"/>
      <c r="J311" s="205" t="n">
        <v>4559787.61</v>
      </c>
      <c r="K311" s="205" t="n"/>
      <c r="L311" s="205" t="n">
        <v>0</v>
      </c>
      <c r="M311" s="205" t="n"/>
      <c r="N311" s="205" t="n"/>
      <c r="O311" s="205" t="n"/>
      <c r="P311" s="205" t="n"/>
      <c r="Q311" s="205" t="n"/>
      <c r="R311" s="205" t="n">
        <v>514789.23</v>
      </c>
      <c r="S311" s="205" t="n">
        <v>24000</v>
      </c>
      <c r="T311" s="205" t="n">
        <v>367216.32</v>
      </c>
      <c r="U311" s="256" t="n">
        <f aca="false" ca="false" dt2D="false" dtr="false" t="normal">COUNTIF(F311:Q311, "&gt;0")</f>
        <v>2</v>
      </c>
      <c r="V311" s="256" t="n">
        <f aca="false" ca="false" dt2D="false" dtr="false" t="normal">COUNTIF(R311:T311, "&gt;0")</f>
        <v>3</v>
      </c>
      <c r="W311" s="256" t="n">
        <f aca="false" ca="false" dt2D="false" dtr="false" t="normal">+U311+V311</f>
        <v>5</v>
      </c>
    </row>
    <row customHeight="true" ht="12" outlineLevel="0" r="312">
      <c r="A312" s="8" t="n">
        <f aca="false" ca="false" dt2D="false" dtr="false" t="normal">A311+1</f>
        <v>272</v>
      </c>
      <c r="B312" s="8" t="n">
        <f aca="false" ca="false" dt2D="false" dtr="false" t="normal">+B311+1</f>
        <v>124</v>
      </c>
      <c r="C312" s="106" t="s">
        <v>51</v>
      </c>
      <c r="D312" s="8" t="s">
        <v>646</v>
      </c>
      <c r="E312" s="205" t="n">
        <f aca="false" ca="true" dt2D="false" dtr="false" t="normal">SUBTOTAL(9, F312:T312)</f>
        <v>15241455.25</v>
      </c>
      <c r="F312" s="205" t="n">
        <v>10385312.84</v>
      </c>
      <c r="G312" s="205" t="n"/>
      <c r="H312" s="205" t="n"/>
      <c r="I312" s="205" t="n"/>
      <c r="J312" s="205" t="n">
        <v>4048731.61</v>
      </c>
      <c r="K312" s="205" t="n"/>
      <c r="L312" s="205" t="n">
        <v>0</v>
      </c>
      <c r="M312" s="205" t="n"/>
      <c r="N312" s="205" t="n"/>
      <c r="O312" s="205" t="n"/>
      <c r="P312" s="205" t="n"/>
      <c r="Q312" s="205" t="n"/>
      <c r="R312" s="205" t="n">
        <v>457243.66</v>
      </c>
      <c r="S312" s="205" t="n">
        <v>24000</v>
      </c>
      <c r="T312" s="205" t="n">
        <v>326167.14</v>
      </c>
      <c r="U312" s="256" t="n">
        <f aca="false" ca="false" dt2D="false" dtr="false" t="normal">COUNTIF(F312:Q312, "&gt;0")</f>
        <v>2</v>
      </c>
      <c r="V312" s="256" t="n">
        <f aca="false" ca="false" dt2D="false" dtr="false" t="normal">COUNTIF(R312:T312, "&gt;0")</f>
        <v>3</v>
      </c>
      <c r="W312" s="256" t="n">
        <f aca="false" ca="false" dt2D="false" dtr="false" t="normal">+U312+V312</f>
        <v>5</v>
      </c>
    </row>
    <row customHeight="true" ht="12.75" outlineLevel="0" r="313">
      <c r="A313" s="8" t="n">
        <f aca="false" ca="false" dt2D="false" dtr="false" t="normal">A312+1</f>
        <v>273</v>
      </c>
      <c r="B313" s="8" t="n">
        <f aca="false" ca="false" dt2D="false" dtr="false" t="normal">+B312+1</f>
        <v>125</v>
      </c>
      <c r="C313" s="106" t="s">
        <v>51</v>
      </c>
      <c r="D313" s="8" t="s">
        <v>648</v>
      </c>
      <c r="E313" s="205" t="n">
        <f aca="false" ca="true" dt2D="false" dtr="false" t="normal">SUBTOTAL(9, F313:T313)</f>
        <v>12007494.12</v>
      </c>
      <c r="F313" s="205" t="n">
        <v>7884417.66</v>
      </c>
      <c r="G313" s="205" t="n"/>
      <c r="H313" s="205" t="n">
        <v>3481891.27</v>
      </c>
      <c r="I313" s="205" t="n"/>
      <c r="J313" s="205" t="n"/>
      <c r="K313" s="205" t="n"/>
      <c r="L313" s="205" t="n">
        <v>0</v>
      </c>
      <c r="M313" s="205" t="n"/>
      <c r="N313" s="205" t="n"/>
      <c r="O313" s="205" t="n"/>
      <c r="P313" s="205" t="n"/>
      <c r="Q313" s="205" t="n"/>
      <c r="R313" s="205" t="n">
        <v>360224.82</v>
      </c>
      <c r="S313" s="205" t="n">
        <v>24000</v>
      </c>
      <c r="T313" s="205" t="n">
        <v>256960.37</v>
      </c>
      <c r="U313" s="256" t="n">
        <f aca="false" ca="false" dt2D="false" dtr="false" t="normal">COUNTIF(F313:Q313, "&gt;0")</f>
        <v>2</v>
      </c>
      <c r="V313" s="256" t="n">
        <f aca="false" ca="false" dt2D="false" dtr="false" t="normal">COUNTIF(R313:T313, "&gt;0")</f>
        <v>3</v>
      </c>
      <c r="W313" s="256" t="n">
        <f aca="false" ca="false" dt2D="false" dtr="false" t="normal">+U313+V313</f>
        <v>5</v>
      </c>
    </row>
    <row customHeight="true" ht="12.75" outlineLevel="0" r="314">
      <c r="A314" s="8" t="n">
        <f aca="false" ca="false" dt2D="false" dtr="false" t="normal">A313+1</f>
        <v>274</v>
      </c>
      <c r="B314" s="8" t="n">
        <f aca="false" ca="false" dt2D="false" dtr="false" t="normal">+B313+1</f>
        <v>126</v>
      </c>
      <c r="C314" s="106" t="s">
        <v>51</v>
      </c>
      <c r="D314" s="8" t="s">
        <v>651</v>
      </c>
      <c r="E314" s="205" t="n">
        <f aca="false" ca="true" dt2D="false" dtr="false" t="normal">SUBTOTAL(9, F314:T314)</f>
        <v>16255425.28</v>
      </c>
      <c r="F314" s="205" t="n"/>
      <c r="G314" s="205" t="n"/>
      <c r="H314" s="205" t="n"/>
      <c r="I314" s="205" t="n"/>
      <c r="J314" s="205" t="n"/>
      <c r="K314" s="205" t="n"/>
      <c r="L314" s="205" t="n">
        <v>0</v>
      </c>
      <c r="M314" s="205" t="n"/>
      <c r="N314" s="205" t="n">
        <v>15395896.42</v>
      </c>
      <c r="O314" s="205" t="n"/>
      <c r="P314" s="205" t="n"/>
      <c r="Q314" s="205" t="n"/>
      <c r="R314" s="205" t="n">
        <v>487662.76</v>
      </c>
      <c r="S314" s="205" t="n">
        <v>24000</v>
      </c>
      <c r="T314" s="205" t="n">
        <v>347866.1</v>
      </c>
      <c r="U314" s="256" t="n">
        <f aca="false" ca="false" dt2D="false" dtr="false" t="normal">COUNTIF(F314:Q314, "&gt;0")</f>
        <v>1</v>
      </c>
      <c r="V314" s="256" t="n">
        <f aca="false" ca="false" dt2D="false" dtr="false" t="normal">COUNTIF(R314:T314, "&gt;0")</f>
        <v>3</v>
      </c>
      <c r="W314" s="256" t="n">
        <f aca="false" ca="false" dt2D="false" dtr="false" t="normal">+U314+V314</f>
        <v>4</v>
      </c>
    </row>
    <row customHeight="true" ht="12.75" outlineLevel="0" r="315">
      <c r="A315" s="8" t="n">
        <f aca="false" ca="false" dt2D="false" dtr="false" t="normal">A314+1</f>
        <v>275</v>
      </c>
      <c r="B315" s="8" t="n">
        <f aca="false" ca="false" dt2D="false" dtr="false" t="normal">+B314+1</f>
        <v>127</v>
      </c>
      <c r="C315" s="106" t="s">
        <v>51</v>
      </c>
      <c r="D315" s="8" t="s">
        <v>654</v>
      </c>
      <c r="E315" s="205" t="n">
        <f aca="false" ca="true" dt2D="false" dtr="false" t="normal">SUBTOTAL(9, F315:T315)</f>
        <v>3935121.33</v>
      </c>
      <c r="F315" s="205" t="n"/>
      <c r="G315" s="205" t="n"/>
      <c r="H315" s="205" t="n"/>
      <c r="I315" s="205" t="n"/>
      <c r="J315" s="205" t="n"/>
      <c r="K315" s="205" t="n"/>
      <c r="L315" s="205" t="n">
        <v>0</v>
      </c>
      <c r="M315" s="205" t="n"/>
      <c r="N315" s="205" t="n"/>
      <c r="O315" s="205" t="n">
        <v>3708856.09</v>
      </c>
      <c r="P315" s="205" t="n"/>
      <c r="Q315" s="205" t="n"/>
      <c r="R315" s="205" t="n">
        <v>118053.64</v>
      </c>
      <c r="S315" s="205" t="n">
        <v>24000</v>
      </c>
      <c r="T315" s="205" t="n">
        <v>84211.6</v>
      </c>
      <c r="U315" s="256" t="n">
        <f aca="false" ca="false" dt2D="false" dtr="false" t="normal">COUNTIF(F315:Q315, "&gt;0")</f>
        <v>1</v>
      </c>
      <c r="V315" s="256" t="n">
        <f aca="false" ca="false" dt2D="false" dtr="false" t="normal">COUNTIF(R315:T315, "&gt;0")</f>
        <v>3</v>
      </c>
      <c r="W315" s="256" t="n">
        <f aca="false" ca="false" dt2D="false" dtr="false" t="normal">+U315+V315</f>
        <v>4</v>
      </c>
    </row>
    <row customHeight="true" ht="12.75" outlineLevel="0" r="316">
      <c r="A316" s="8" t="n">
        <f aca="false" ca="false" dt2D="false" dtr="false" t="normal">A315+1</f>
        <v>276</v>
      </c>
      <c r="B316" s="8" t="n">
        <f aca="false" ca="false" dt2D="false" dtr="false" t="normal">+B315+1</f>
        <v>128</v>
      </c>
      <c r="C316" s="106" t="s">
        <v>51</v>
      </c>
      <c r="D316" s="8" t="s">
        <v>655</v>
      </c>
      <c r="E316" s="205" t="n">
        <f aca="false" ca="true" dt2D="false" dtr="false" t="normal">SUBTOTAL(9, F316:T316)</f>
        <v>11495223.68</v>
      </c>
      <c r="F316" s="205" t="n"/>
      <c r="G316" s="205" t="n"/>
      <c r="H316" s="205" t="n"/>
      <c r="I316" s="205" t="n"/>
      <c r="J316" s="205" t="n"/>
      <c r="K316" s="205" t="n"/>
      <c r="L316" s="205" t="n">
        <v>0</v>
      </c>
      <c r="M316" s="205" t="n"/>
      <c r="N316" s="205" t="n">
        <v>10880369.18</v>
      </c>
      <c r="O316" s="205" t="n"/>
      <c r="P316" s="205" t="n"/>
      <c r="Q316" s="205" t="n"/>
      <c r="R316" s="205" t="n">
        <v>344856.71</v>
      </c>
      <c r="S316" s="205" t="n">
        <v>24000</v>
      </c>
      <c r="T316" s="205" t="n">
        <v>245997.79</v>
      </c>
      <c r="U316" s="256" t="n">
        <f aca="false" ca="false" dt2D="false" dtr="false" t="normal">COUNTIF(F316:Q316, "&gt;0")</f>
        <v>1</v>
      </c>
      <c r="V316" s="256" t="n">
        <f aca="false" ca="false" dt2D="false" dtr="false" t="normal">COUNTIF(R316:T316, "&gt;0")</f>
        <v>3</v>
      </c>
      <c r="W316" s="256" t="n">
        <f aca="false" ca="false" dt2D="false" dtr="false" t="normal">+U316+V316</f>
        <v>4</v>
      </c>
    </row>
    <row customHeight="true" ht="12.75" outlineLevel="0" r="317">
      <c r="A317" s="8" t="n">
        <f aca="false" ca="false" dt2D="false" dtr="false" t="normal">A316+1</f>
        <v>277</v>
      </c>
      <c r="B317" s="8" t="n">
        <f aca="false" ca="false" dt2D="false" dtr="false" t="normal">+B316+1</f>
        <v>129</v>
      </c>
      <c r="C317" s="106" t="s">
        <v>51</v>
      </c>
      <c r="D317" s="8" t="s">
        <v>656</v>
      </c>
      <c r="E317" s="205" t="n">
        <f aca="false" ca="true" dt2D="false" dtr="false" t="normal">SUBTOTAL(9, F317:T317)</f>
        <v>9332191.13</v>
      </c>
      <c r="F317" s="205" t="n"/>
      <c r="G317" s="205" t="n"/>
      <c r="H317" s="205" t="n"/>
      <c r="I317" s="205" t="n"/>
      <c r="J317" s="205" t="n"/>
      <c r="K317" s="205" t="n"/>
      <c r="L317" s="205" t="n">
        <v>0</v>
      </c>
      <c r="M317" s="205" t="n"/>
      <c r="N317" s="205" t="n">
        <v>8828516.51</v>
      </c>
      <c r="O317" s="205" t="n"/>
      <c r="P317" s="205" t="n"/>
      <c r="Q317" s="205" t="n"/>
      <c r="R317" s="205" t="n">
        <v>279965.73</v>
      </c>
      <c r="S317" s="205" t="n">
        <v>24000</v>
      </c>
      <c r="T317" s="205" t="n">
        <v>199708.89</v>
      </c>
      <c r="U317" s="256" t="n">
        <f aca="false" ca="false" dt2D="false" dtr="false" t="normal">COUNTIF(F317:Q317, "&gt;0")</f>
        <v>1</v>
      </c>
      <c r="V317" s="256" t="n">
        <f aca="false" ca="false" dt2D="false" dtr="false" t="normal">COUNTIF(R317:T317, "&gt;0")</f>
        <v>3</v>
      </c>
      <c r="W317" s="256" t="n">
        <f aca="false" ca="false" dt2D="false" dtr="false" t="normal">+U317+V317</f>
        <v>4</v>
      </c>
    </row>
    <row customHeight="true" ht="12.75" outlineLevel="0" r="318">
      <c r="A318" s="8" t="n">
        <f aca="false" ca="false" dt2D="false" dtr="false" t="normal">A317+1</f>
        <v>278</v>
      </c>
      <c r="B318" s="8" t="n">
        <f aca="false" ca="false" dt2D="false" dtr="false" t="normal">+B317+1</f>
        <v>130</v>
      </c>
      <c r="C318" s="106" t="s">
        <v>77</v>
      </c>
      <c r="D318" s="8" t="s">
        <v>658</v>
      </c>
      <c r="E318" s="205" t="n">
        <f aca="false" ca="true" dt2D="false" dtr="false" t="normal">SUBTOTAL(9, F318:T318)</f>
        <v>1069958.26</v>
      </c>
      <c r="F318" s="205" t="n">
        <v>990962.4</v>
      </c>
      <c r="G318" s="205" t="n"/>
      <c r="H318" s="205" t="n"/>
      <c r="I318" s="205" t="n"/>
      <c r="J318" s="205" t="n"/>
      <c r="K318" s="205" t="n"/>
      <c r="L318" s="205" t="n"/>
      <c r="M318" s="205" t="n"/>
      <c r="N318" s="205" t="n"/>
      <c r="O318" s="205" t="n"/>
      <c r="P318" s="205" t="n"/>
      <c r="Q318" s="205" t="n"/>
      <c r="R318" s="205" t="n">
        <v>32098.75</v>
      </c>
      <c r="S318" s="205" t="n">
        <v>24000</v>
      </c>
      <c r="T318" s="205" t="n">
        <v>22897.11</v>
      </c>
      <c r="U318" s="256" t="n">
        <f aca="false" ca="false" dt2D="false" dtr="false" t="normal">COUNTIF(F318:Q318, "&gt;0")</f>
        <v>1</v>
      </c>
      <c r="V318" s="256" t="n">
        <f aca="false" ca="false" dt2D="false" dtr="false" t="normal">COUNTIF(R318:T318, "&gt;0")</f>
        <v>3</v>
      </c>
      <c r="W318" s="256" t="n">
        <f aca="false" ca="false" dt2D="false" dtr="false" t="normal">+U318+V318</f>
        <v>4</v>
      </c>
      <c r="AC318" s="0" t="s">
        <v>81</v>
      </c>
    </row>
    <row customHeight="true" ht="12.75" outlineLevel="0" r="319">
      <c r="A319" s="8" t="n">
        <f aca="false" ca="false" dt2D="false" dtr="false" t="normal">A318+1</f>
        <v>279</v>
      </c>
      <c r="B319" s="8" t="n">
        <f aca="false" ca="false" dt2D="false" dtr="false" t="normal">+B318+1</f>
        <v>131</v>
      </c>
      <c r="C319" s="106" t="s">
        <v>77</v>
      </c>
      <c r="D319" s="8" t="s">
        <v>659</v>
      </c>
      <c r="E319" s="205" t="n">
        <f aca="false" ca="true" dt2D="false" dtr="false" t="normal">SUBTOTAL(9, F319:T319)</f>
        <v>1085838.9000000001</v>
      </c>
      <c r="F319" s="205" t="n">
        <v>1006026.78</v>
      </c>
      <c r="G319" s="205" t="n"/>
      <c r="H319" s="205" t="n"/>
      <c r="I319" s="205" t="n"/>
      <c r="J319" s="205" t="n"/>
      <c r="K319" s="205" t="n"/>
      <c r="L319" s="205" t="n"/>
      <c r="M319" s="205" t="n"/>
      <c r="N319" s="205" t="n"/>
      <c r="O319" s="205" t="n"/>
      <c r="P319" s="205" t="n"/>
      <c r="Q319" s="205" t="n"/>
      <c r="R319" s="205" t="n">
        <v>32575.17</v>
      </c>
      <c r="S319" s="205" t="n">
        <v>24000</v>
      </c>
      <c r="T319" s="205" t="n">
        <v>23236.95</v>
      </c>
      <c r="U319" s="256" t="n">
        <f aca="false" ca="false" dt2D="false" dtr="false" t="normal">COUNTIF(F319:Q319, "&gt;0")</f>
        <v>1</v>
      </c>
      <c r="V319" s="256" t="n">
        <f aca="false" ca="false" dt2D="false" dtr="false" t="normal">COUNTIF(R319:T319, "&gt;0")</f>
        <v>3</v>
      </c>
      <c r="W319" s="256" t="n">
        <f aca="false" ca="false" dt2D="false" dtr="false" t="normal">+U319+V319</f>
        <v>4</v>
      </c>
      <c r="AC319" s="0" t="s">
        <v>81</v>
      </c>
    </row>
    <row customHeight="true" ht="12.75" outlineLevel="0" r="320">
      <c r="A320" s="8" t="n">
        <f aca="false" ca="false" dt2D="false" dtr="false" t="normal">A319+1</f>
        <v>280</v>
      </c>
      <c r="B320" s="8" t="n">
        <f aca="false" ca="false" dt2D="false" dtr="false" t="normal">+B319+1</f>
        <v>132</v>
      </c>
      <c r="C320" s="106" t="s">
        <v>86</v>
      </c>
      <c r="D320" s="8" t="s">
        <v>661</v>
      </c>
      <c r="E320" s="205" t="n">
        <f aca="false" ca="false" dt2D="false" dtr="false" t="normal">SUM(F320:T320)</f>
        <v>4427959.27</v>
      </c>
      <c r="F320" s="205" t="n"/>
      <c r="G320" s="205" t="n">
        <v>3102647.93</v>
      </c>
      <c r="H320" s="205" t="n"/>
      <c r="I320" s="205" t="n">
        <v>1272629.16</v>
      </c>
      <c r="J320" s="205" t="n"/>
      <c r="K320" s="205" t="n"/>
      <c r="L320" s="205" t="n"/>
      <c r="M320" s="205" t="n"/>
      <c r="N320" s="205" t="n"/>
      <c r="O320" s="205" t="n"/>
      <c r="P320" s="205" t="n"/>
      <c r="Q320" s="205" t="n"/>
      <c r="R320" s="205" t="n">
        <v>28682.18</v>
      </c>
      <c r="S320" s="205" t="n">
        <v>24000</v>
      </c>
      <c r="T320" s="205" t="n"/>
      <c r="U320" s="256" t="n">
        <f aca="false" ca="false" dt2D="false" dtr="false" t="normal">COUNTIF(F320:Q320, "&gt;0")</f>
        <v>2</v>
      </c>
      <c r="V320" s="256" t="n">
        <f aca="false" ca="false" dt2D="false" dtr="false" t="normal">COUNTIF(R320:T320, "&gt;0")</f>
        <v>2</v>
      </c>
      <c r="W320" s="256" t="n">
        <f aca="false" ca="false" dt2D="false" dtr="false" t="normal">+U320+V320</f>
        <v>4</v>
      </c>
    </row>
    <row customHeight="true" ht="12.75" outlineLevel="0" r="321">
      <c r="A321" s="8" t="n">
        <f aca="false" ca="false" dt2D="false" dtr="false" t="normal">A320+1</f>
        <v>281</v>
      </c>
      <c r="B321" s="8" t="n">
        <f aca="false" ca="false" dt2D="false" dtr="false" t="normal">+B320+1</f>
        <v>133</v>
      </c>
      <c r="C321" s="106" t="s">
        <v>86</v>
      </c>
      <c r="D321" s="8" t="s">
        <v>660</v>
      </c>
      <c r="E321" s="205" t="n">
        <f aca="false" ca="true" dt2D="false" dtr="false" t="normal">SUBTOTAL(9, F321:T321)</f>
        <v>12609046.86</v>
      </c>
      <c r="F321" s="205" t="n">
        <v>9604822.86</v>
      </c>
      <c r="G321" s="205" t="n"/>
      <c r="H321" s="205" t="n">
        <v>3004224</v>
      </c>
      <c r="I321" s="205" t="n"/>
      <c r="J321" s="205" t="n"/>
      <c r="K321" s="205" t="n"/>
      <c r="L321" s="205" t="n"/>
      <c r="M321" s="205" t="n"/>
      <c r="N321" s="205" t="n"/>
      <c r="O321" s="205" t="n"/>
      <c r="P321" s="205" t="n"/>
      <c r="Q321" s="205" t="n"/>
      <c r="R321" s="205" t="n"/>
      <c r="S321" s="205" t="n"/>
      <c r="T321" s="205" t="n"/>
      <c r="U321" s="256" t="n">
        <f aca="false" ca="false" dt2D="false" dtr="false" t="normal">COUNTIF(F321:Q321, "&gt;0")</f>
        <v>2</v>
      </c>
      <c r="V321" s="256" t="n">
        <f aca="false" ca="false" dt2D="false" dtr="false" t="normal">COUNTIF(R321:T321, "&gt;0")</f>
        <v>0</v>
      </c>
      <c r="W321" s="256" t="n">
        <f aca="false" ca="false" dt2D="false" dtr="false" t="normal">+U321+V321</f>
        <v>2</v>
      </c>
    </row>
    <row customHeight="true" ht="12.75" outlineLevel="0" r="322">
      <c r="A322" s="8" t="n">
        <f aca="false" ca="false" dt2D="false" dtr="false" t="normal">A321+1</f>
        <v>282</v>
      </c>
      <c r="B322" s="8" t="n">
        <f aca="false" ca="false" dt2D="false" dtr="false" t="normal">+B321+1</f>
        <v>134</v>
      </c>
      <c r="C322" s="106" t="s">
        <v>86</v>
      </c>
      <c r="D322" s="8" t="s">
        <v>665</v>
      </c>
      <c r="E322" s="205" t="n">
        <f aca="false" ca="false" dt2D="false" dtr="false" t="normal">SUM(F322:T322)</f>
        <v>5798655.6</v>
      </c>
      <c r="F322" s="205" t="n"/>
      <c r="G322" s="205" t="n"/>
      <c r="H322" s="205" t="n">
        <v>2458006.8</v>
      </c>
      <c r="I322" s="205" t="n">
        <v>3340648.8</v>
      </c>
      <c r="J322" s="205" t="n"/>
      <c r="K322" s="205" t="n"/>
      <c r="L322" s="205" t="n"/>
      <c r="M322" s="205" t="n"/>
      <c r="N322" s="205" t="n"/>
      <c r="O322" s="205" t="n"/>
      <c r="P322" s="205" t="n"/>
      <c r="Q322" s="205" t="n"/>
      <c r="R322" s="205" t="n"/>
      <c r="S322" s="205" t="n"/>
      <c r="T322" s="205" t="n"/>
      <c r="U322" s="256" t="n">
        <f aca="false" ca="false" dt2D="false" dtr="false" t="normal">COUNTIF(F322:Q322, "&gt;0")</f>
        <v>2</v>
      </c>
      <c r="V322" s="256" t="n">
        <f aca="false" ca="false" dt2D="false" dtr="false" t="normal">COUNTIF(R322:T322, "&gt;0")</f>
        <v>0</v>
      </c>
      <c r="W322" s="256" t="n">
        <f aca="false" ca="false" dt2D="false" dtr="false" t="normal">+U322+V322</f>
        <v>2</v>
      </c>
    </row>
    <row customHeight="true" ht="12.75" outlineLevel="0" r="323">
      <c r="A323" s="8" t="n">
        <f aca="false" ca="false" dt2D="false" dtr="false" t="normal">A322+1</f>
        <v>283</v>
      </c>
      <c r="B323" s="8" t="n">
        <f aca="false" ca="false" dt2D="false" dtr="false" t="normal">+B322+1</f>
        <v>135</v>
      </c>
      <c r="C323" s="106" t="s">
        <v>86</v>
      </c>
      <c r="D323" s="8" t="s">
        <v>668</v>
      </c>
      <c r="E323" s="205" t="n">
        <f aca="false" ca="false" dt2D="false" dtr="false" t="normal">SUM(F323:T323)</f>
        <v>9801620.4</v>
      </c>
      <c r="F323" s="205" t="n"/>
      <c r="G323" s="205" t="n"/>
      <c r="H323" s="205" t="n"/>
      <c r="I323" s="205" t="n"/>
      <c r="J323" s="205" t="n"/>
      <c r="K323" s="205" t="n"/>
      <c r="L323" s="205" t="n"/>
      <c r="M323" s="205" t="n"/>
      <c r="N323" s="205" t="n"/>
      <c r="O323" s="205" t="n"/>
      <c r="P323" s="205" t="n"/>
      <c r="Q323" s="205" t="n">
        <v>9801620.4</v>
      </c>
      <c r="R323" s="205" t="n"/>
      <c r="S323" s="205" t="n"/>
      <c r="T323" s="205" t="n"/>
      <c r="U323" s="256" t="n">
        <f aca="false" ca="false" dt2D="false" dtr="false" t="normal">COUNTIF(F323:Q323, "&gt;0")</f>
        <v>1</v>
      </c>
      <c r="V323" s="256" t="n">
        <f aca="false" ca="false" dt2D="false" dtr="false" t="normal">COUNTIF(R323:T323, "&gt;0")</f>
        <v>0</v>
      </c>
      <c r="W323" s="256" t="n">
        <f aca="false" ca="false" dt2D="false" dtr="false" t="normal">+U323+V323</f>
        <v>1</v>
      </c>
    </row>
    <row customHeight="true" ht="12.75" outlineLevel="0" r="324">
      <c r="A324" s="8" t="n">
        <f aca="false" ca="false" dt2D="false" dtr="false" t="normal">A323+1</f>
        <v>284</v>
      </c>
      <c r="B324" s="8" t="n">
        <f aca="false" ca="false" dt2D="false" dtr="false" t="normal">+B323+1</f>
        <v>136</v>
      </c>
      <c r="C324" s="106" t="s">
        <v>86</v>
      </c>
      <c r="D324" s="8" t="s">
        <v>670</v>
      </c>
      <c r="E324" s="205" t="n">
        <f aca="false" ca="false" dt2D="false" dtr="false" t="normal">SUM(F324:T324)</f>
        <v>4920592.800000001</v>
      </c>
      <c r="F324" s="205" t="n"/>
      <c r="G324" s="205" t="n"/>
      <c r="H324" s="205" t="n">
        <v>2279821.2</v>
      </c>
      <c r="I324" s="205" t="n">
        <v>2640771.6</v>
      </c>
      <c r="J324" s="205" t="n"/>
      <c r="K324" s="205" t="n"/>
      <c r="L324" s="205" t="n"/>
      <c r="M324" s="205" t="n"/>
      <c r="N324" s="205" t="n"/>
      <c r="O324" s="205" t="n"/>
      <c r="P324" s="205" t="n"/>
      <c r="Q324" s="205" t="n"/>
      <c r="R324" s="205" t="n"/>
      <c r="S324" s="205" t="n"/>
      <c r="T324" s="205" t="n"/>
      <c r="U324" s="256" t="n">
        <f aca="false" ca="false" dt2D="false" dtr="false" t="normal">COUNTIF(F324:Q324, "&gt;0")</f>
        <v>2</v>
      </c>
      <c r="V324" s="256" t="n">
        <f aca="false" ca="false" dt2D="false" dtr="false" t="normal">COUNTIF(R324:T324, "&gt;0")</f>
        <v>0</v>
      </c>
      <c r="W324" s="256" t="n">
        <f aca="false" ca="false" dt2D="false" dtr="false" t="normal">+U324+V324</f>
        <v>2</v>
      </c>
    </row>
    <row customHeight="true" ht="12.75" outlineLevel="0" r="325">
      <c r="A325" s="8" t="n">
        <f aca="false" ca="false" dt2D="false" dtr="false" t="normal">A324+1</f>
        <v>285</v>
      </c>
      <c r="B325" s="8" t="n">
        <f aca="false" ca="false" dt2D="false" dtr="false" t="normal">+B324+1</f>
        <v>137</v>
      </c>
      <c r="C325" s="106" t="s">
        <v>86</v>
      </c>
      <c r="D325" s="8" t="s">
        <v>673</v>
      </c>
      <c r="E325" s="205" t="n">
        <f aca="false" ca="true" dt2D="false" dtr="false" t="normal">SUBTOTAL(9, F325:T325)</f>
        <v>12416230.08</v>
      </c>
      <c r="F325" s="205" t="n"/>
      <c r="G325" s="205" t="n"/>
      <c r="H325" s="205" t="n">
        <v>7047003.86</v>
      </c>
      <c r="I325" s="205" t="n">
        <v>4707032</v>
      </c>
      <c r="J325" s="205" t="n"/>
      <c r="K325" s="205" t="n"/>
      <c r="L325" s="205" t="n">
        <v>0</v>
      </c>
      <c r="M325" s="205" t="n"/>
      <c r="N325" s="205" t="n"/>
      <c r="O325" s="205" t="n"/>
      <c r="P325" s="205" t="n"/>
      <c r="Q325" s="205" t="n"/>
      <c r="R325" s="205" t="n">
        <v>372486.9</v>
      </c>
      <c r="S325" s="205" t="n">
        <v>24000</v>
      </c>
      <c r="T325" s="205" t="n">
        <v>265707.32</v>
      </c>
      <c r="U325" s="256" t="n">
        <f aca="false" ca="false" dt2D="false" dtr="false" t="normal">COUNTIF(F325:Q325, "&gt;0")</f>
        <v>2</v>
      </c>
      <c r="V325" s="256" t="n">
        <f aca="false" ca="false" dt2D="false" dtr="false" t="normal">COUNTIF(R325:T325, "&gt;0")</f>
        <v>3</v>
      </c>
      <c r="W325" s="256" t="n">
        <f aca="false" ca="false" dt2D="false" dtr="false" t="normal">+U325+V325</f>
        <v>5</v>
      </c>
    </row>
    <row customHeight="true" ht="12.75" outlineLevel="0" r="326">
      <c r="A326" s="8" t="n">
        <f aca="false" ca="false" dt2D="false" dtr="false" t="normal">A325+1</f>
        <v>286</v>
      </c>
      <c r="B326" s="8" t="n">
        <f aca="false" ca="false" dt2D="false" dtr="false" t="normal">+B325+1</f>
        <v>138</v>
      </c>
      <c r="C326" s="106" t="s">
        <v>86</v>
      </c>
      <c r="D326" s="8" t="s">
        <v>674</v>
      </c>
      <c r="E326" s="205" t="n">
        <f aca="false" ca="true" dt2D="false" dtr="false" t="normal">SUBTOTAL(9, F326:T326)</f>
        <v>10942776.239999998</v>
      </c>
      <c r="F326" s="205" t="n"/>
      <c r="G326" s="205" t="n"/>
      <c r="H326" s="205" t="n">
        <v>6209300.6</v>
      </c>
      <c r="I326" s="205" t="n">
        <v>4147016.94</v>
      </c>
      <c r="J326" s="205" t="n"/>
      <c r="K326" s="205" t="n"/>
      <c r="L326" s="205" t="n">
        <v>0</v>
      </c>
      <c r="M326" s="205" t="n"/>
      <c r="N326" s="205" t="n"/>
      <c r="O326" s="205" t="n"/>
      <c r="P326" s="205" t="n"/>
      <c r="Q326" s="205" t="n"/>
      <c r="R326" s="205" t="n">
        <v>328283.29</v>
      </c>
      <c r="S326" s="205" t="n">
        <v>24000</v>
      </c>
      <c r="T326" s="205" t="n">
        <v>234175.41</v>
      </c>
      <c r="U326" s="256" t="n">
        <f aca="false" ca="false" dt2D="false" dtr="false" t="normal">COUNTIF(F326:Q326, "&gt;0")</f>
        <v>2</v>
      </c>
      <c r="V326" s="256" t="n">
        <f aca="false" ca="false" dt2D="false" dtr="false" t="normal">COUNTIF(R326:T326, "&gt;0")</f>
        <v>3</v>
      </c>
      <c r="W326" s="256" t="n">
        <f aca="false" ca="false" dt2D="false" dtr="false" t="normal">+U326+V326</f>
        <v>5</v>
      </c>
    </row>
    <row customHeight="true" ht="12.75" outlineLevel="0" r="327">
      <c r="A327" s="8" t="n">
        <f aca="false" ca="false" dt2D="false" dtr="false" t="normal">A326+1</f>
        <v>287</v>
      </c>
      <c r="B327" s="8" t="n">
        <f aca="false" ca="false" dt2D="false" dtr="false" t="normal">+B326+1</f>
        <v>139</v>
      </c>
      <c r="C327" s="106" t="s">
        <v>86</v>
      </c>
      <c r="D327" s="179" t="s">
        <v>678</v>
      </c>
      <c r="E327" s="205" t="n">
        <f aca="false" ca="false" dt2D="false" dtr="false" t="normal">SUM(F327:T327)</f>
        <v>5452582.8</v>
      </c>
      <c r="F327" s="205" t="n"/>
      <c r="G327" s="205" t="n"/>
      <c r="H327" s="205" t="n">
        <v>2991556.8</v>
      </c>
      <c r="I327" s="205" t="n">
        <v>2461026</v>
      </c>
      <c r="J327" s="205" t="n"/>
      <c r="K327" s="205" t="n"/>
      <c r="L327" s="205" t="n"/>
      <c r="M327" s="205" t="n"/>
      <c r="N327" s="205" t="n"/>
      <c r="O327" s="205" t="n"/>
      <c r="P327" s="205" t="n"/>
      <c r="Q327" s="205" t="n"/>
      <c r="R327" s="205" t="n"/>
      <c r="S327" s="205" t="n"/>
      <c r="T327" s="205" t="n"/>
      <c r="U327" s="256" t="n">
        <f aca="false" ca="false" dt2D="false" dtr="false" t="normal">COUNTIF(F327:Q327, "&gt;0")</f>
        <v>2</v>
      </c>
      <c r="V327" s="256" t="n">
        <f aca="false" ca="false" dt2D="false" dtr="false" t="normal">COUNTIF(R327:T327, "&gt;0")</f>
        <v>0</v>
      </c>
      <c r="W327" s="256" t="n">
        <f aca="false" ca="false" dt2D="false" dtr="false" t="normal">+U327+V327</f>
        <v>2</v>
      </c>
    </row>
    <row customHeight="true" ht="12.75" outlineLevel="0" r="328">
      <c r="A328" s="8" t="n">
        <f aca="false" ca="false" dt2D="false" dtr="false" t="normal">A327+1</f>
        <v>288</v>
      </c>
      <c r="B328" s="8" t="n">
        <f aca="false" ca="false" dt2D="false" dtr="false" t="normal">+B327+1</f>
        <v>140</v>
      </c>
      <c r="C328" s="106" t="s">
        <v>86</v>
      </c>
      <c r="D328" s="8" t="s">
        <v>680</v>
      </c>
      <c r="E328" s="205" t="n">
        <f aca="false" ca="false" dt2D="false" dtr="false" t="normal">SUM(F328:T328)</f>
        <v>5498868</v>
      </c>
      <c r="F328" s="205" t="n"/>
      <c r="G328" s="205" t="n"/>
      <c r="H328" s="205" t="n">
        <v>3004224</v>
      </c>
      <c r="I328" s="205" t="n">
        <v>2494644</v>
      </c>
      <c r="J328" s="205" t="n"/>
      <c r="K328" s="205" t="n"/>
      <c r="L328" s="205" t="n"/>
      <c r="M328" s="205" t="n"/>
      <c r="N328" s="205" t="n"/>
      <c r="O328" s="205" t="n"/>
      <c r="P328" s="205" t="n"/>
      <c r="Q328" s="205" t="n"/>
      <c r="R328" s="205" t="n"/>
      <c r="S328" s="205" t="n"/>
      <c r="T328" s="205" t="n"/>
      <c r="U328" s="256" t="n">
        <f aca="false" ca="false" dt2D="false" dtr="false" t="normal">COUNTIF(F328:Q328, "&gt;0")</f>
        <v>2</v>
      </c>
      <c r="V328" s="256" t="n">
        <f aca="false" ca="false" dt2D="false" dtr="false" t="normal">COUNTIF(R328:T328, "&gt;0")</f>
        <v>0</v>
      </c>
      <c r="W328" s="256" t="n">
        <f aca="false" ca="false" dt2D="false" dtr="false" t="normal">+U328+V328</f>
        <v>2</v>
      </c>
    </row>
    <row customHeight="true" ht="12.75" outlineLevel="0" r="329">
      <c r="A329" s="8" t="n">
        <f aca="false" ca="false" dt2D="false" dtr="false" t="normal">A328+1</f>
        <v>289</v>
      </c>
      <c r="B329" s="8" t="n">
        <f aca="false" ca="false" dt2D="false" dtr="false" t="normal">+B328+1</f>
        <v>141</v>
      </c>
      <c r="C329" s="106" t="s">
        <v>86</v>
      </c>
      <c r="D329" s="8" t="s">
        <v>109</v>
      </c>
      <c r="E329" s="205" t="n">
        <f aca="false" ca="true" dt2D="false" dtr="false" t="normal">SUBTOTAL(9, F329:T329)</f>
        <v>5625606.540000001</v>
      </c>
      <c r="F329" s="205" t="n">
        <v>5312450.36</v>
      </c>
      <c r="G329" s="205" t="n"/>
      <c r="H329" s="205" t="n"/>
      <c r="I329" s="205" t="n"/>
      <c r="J329" s="205" t="n"/>
      <c r="K329" s="205" t="n"/>
      <c r="L329" s="205" t="n">
        <v>0</v>
      </c>
      <c r="M329" s="205" t="n"/>
      <c r="N329" s="205" t="n"/>
      <c r="O329" s="205" t="n"/>
      <c r="P329" s="205" t="n"/>
      <c r="Q329" s="205" t="n"/>
      <c r="R329" s="205" t="n">
        <v>168768.2</v>
      </c>
      <c r="S329" s="205" t="n">
        <v>24000</v>
      </c>
      <c r="T329" s="205" t="n">
        <v>120387.98</v>
      </c>
      <c r="U329" s="256" t="n">
        <f aca="false" ca="false" dt2D="false" dtr="false" t="normal">COUNTIF(F329:Q329, "&gt;0")</f>
        <v>1</v>
      </c>
      <c r="V329" s="256" t="n">
        <f aca="false" ca="false" dt2D="false" dtr="false" t="normal">COUNTIF(R329:T329, "&gt;0")</f>
        <v>3</v>
      </c>
      <c r="W329" s="256" t="n">
        <f aca="false" ca="false" dt2D="false" dtr="false" t="normal">+U329+V329</f>
        <v>4</v>
      </c>
    </row>
    <row customHeight="true" ht="12.75" outlineLevel="0" r="330">
      <c r="A330" s="8" t="n">
        <f aca="false" ca="false" dt2D="false" dtr="false" t="normal">A329+1</f>
        <v>290</v>
      </c>
      <c r="B330" s="8" t="n">
        <f aca="false" ca="false" dt2D="false" dtr="false" t="normal">+B329+1</f>
        <v>142</v>
      </c>
      <c r="C330" s="106" t="s">
        <v>86</v>
      </c>
      <c r="D330" s="8" t="s">
        <v>684</v>
      </c>
      <c r="E330" s="205" t="n">
        <f aca="false" ca="true" dt2D="false" dtr="false" t="normal">SUBTOTAL(9, F330:T330)</f>
        <v>9980783.35</v>
      </c>
      <c r="F330" s="205" t="n"/>
      <c r="G330" s="205" t="n"/>
      <c r="H330" s="205" t="n">
        <v>5662378.43</v>
      </c>
      <c r="I330" s="205" t="n">
        <v>3781392.66</v>
      </c>
      <c r="J330" s="205" t="n"/>
      <c r="K330" s="205" t="n"/>
      <c r="L330" s="205" t="n">
        <v>0</v>
      </c>
      <c r="M330" s="205" t="n"/>
      <c r="N330" s="205" t="n"/>
      <c r="O330" s="205" t="n"/>
      <c r="P330" s="205" t="n"/>
      <c r="Q330" s="205" t="n"/>
      <c r="R330" s="205" t="n">
        <v>299423.5</v>
      </c>
      <c r="S330" s="205" t="n">
        <v>24000</v>
      </c>
      <c r="T330" s="205" t="n">
        <v>213588.76</v>
      </c>
      <c r="U330" s="256" t="n">
        <f aca="false" ca="false" dt2D="false" dtr="false" t="normal">COUNTIF(F330:Q330, "&gt;0")</f>
        <v>2</v>
      </c>
      <c r="V330" s="256" t="n">
        <f aca="false" ca="false" dt2D="false" dtr="false" t="normal">COUNTIF(R330:T330, "&gt;0")</f>
        <v>3</v>
      </c>
      <c r="W330" s="256" t="n">
        <f aca="false" ca="false" dt2D="false" dtr="false" t="normal">+U330+V330</f>
        <v>5</v>
      </c>
    </row>
    <row customHeight="true" ht="12.75" outlineLevel="0" r="331">
      <c r="A331" s="8" t="n">
        <f aca="false" ca="false" dt2D="false" dtr="false" t="normal">A330+1</f>
        <v>291</v>
      </c>
      <c r="B331" s="8" t="n">
        <f aca="false" ca="false" dt2D="false" dtr="false" t="normal">+B330+1</f>
        <v>143</v>
      </c>
      <c r="C331" s="106" t="s">
        <v>86</v>
      </c>
      <c r="D331" s="8" t="s">
        <v>687</v>
      </c>
      <c r="E331" s="205" t="n">
        <f aca="false" ca="false" dt2D="false" dtr="false" t="normal">SUM(F331:T331)</f>
        <v>6006273.6</v>
      </c>
      <c r="F331" s="205" t="n"/>
      <c r="G331" s="205" t="n"/>
      <c r="H331" s="205" t="n">
        <v>3290140.8</v>
      </c>
      <c r="I331" s="205" t="n">
        <v>2716132.8</v>
      </c>
      <c r="J331" s="205" t="n"/>
      <c r="K331" s="205" t="n"/>
      <c r="L331" s="205" t="n"/>
      <c r="M331" s="205" t="n"/>
      <c r="N331" s="205" t="n"/>
      <c r="O331" s="205" t="n"/>
      <c r="P331" s="205" t="n"/>
      <c r="Q331" s="205" t="n"/>
      <c r="R331" s="205" t="n"/>
      <c r="S331" s="205" t="n"/>
      <c r="T331" s="205" t="n"/>
      <c r="U331" s="256" t="n">
        <f aca="false" ca="false" dt2D="false" dtr="false" t="normal">COUNTIF(F331:Q331, "&gt;0")</f>
        <v>2</v>
      </c>
      <c r="V331" s="256" t="n">
        <f aca="false" ca="false" dt2D="false" dtr="false" t="normal">COUNTIF(R331:T331, "&gt;0")</f>
        <v>0</v>
      </c>
      <c r="W331" s="256" t="n">
        <f aca="false" ca="false" dt2D="false" dtr="false" t="normal">+U331+V331</f>
        <v>2</v>
      </c>
    </row>
    <row customHeight="true" ht="12.75" outlineLevel="0" r="332">
      <c r="A332" s="8" t="n">
        <f aca="false" ca="false" dt2D="false" dtr="false" t="normal">A331+1</f>
        <v>292</v>
      </c>
      <c r="B332" s="8" t="n">
        <f aca="false" ca="false" dt2D="false" dtr="false" t="normal">+B331+1</f>
        <v>144</v>
      </c>
      <c r="C332" s="106" t="s">
        <v>86</v>
      </c>
      <c r="D332" s="8" t="s">
        <v>689</v>
      </c>
      <c r="E332" s="205" t="n">
        <f aca="false" ca="true" dt2D="false" dtr="false" t="normal">SUBTOTAL(9, F332:T332)</f>
        <v>11958832.94</v>
      </c>
      <c r="F332" s="205" t="n"/>
      <c r="G332" s="205" t="n"/>
      <c r="H332" s="205" t="n">
        <v>6786959.69</v>
      </c>
      <c r="I332" s="205" t="n">
        <v>4533189.24</v>
      </c>
      <c r="J332" s="205" t="n"/>
      <c r="K332" s="205" t="n"/>
      <c r="L332" s="205" t="n">
        <v>0</v>
      </c>
      <c r="M332" s="205" t="n"/>
      <c r="N332" s="205" t="n"/>
      <c r="O332" s="205" t="n"/>
      <c r="P332" s="205" t="n"/>
      <c r="Q332" s="205" t="n"/>
      <c r="R332" s="205" t="n">
        <v>358764.99</v>
      </c>
      <c r="S332" s="205" t="n">
        <v>24000</v>
      </c>
      <c r="T332" s="205" t="n">
        <v>255919.02</v>
      </c>
      <c r="U332" s="256" t="n">
        <f aca="false" ca="false" dt2D="false" dtr="false" t="normal">COUNTIF(F332:Q332, "&gt;0")</f>
        <v>2</v>
      </c>
      <c r="V332" s="256" t="n">
        <f aca="false" ca="false" dt2D="false" dtr="false" t="normal">COUNTIF(R332:T332, "&gt;0")</f>
        <v>3</v>
      </c>
      <c r="W332" s="256" t="n">
        <f aca="false" ca="false" dt2D="false" dtr="false" t="normal">+U332+V332</f>
        <v>5</v>
      </c>
    </row>
    <row customHeight="true" ht="12.75" outlineLevel="0" r="333">
      <c r="A333" s="8" t="n">
        <f aca="false" ca="false" dt2D="false" dtr="false" t="normal">A332+1</f>
        <v>293</v>
      </c>
      <c r="B333" s="8" t="n">
        <f aca="false" ca="false" dt2D="false" dtr="false" t="normal">+B332+1</f>
        <v>145</v>
      </c>
      <c r="C333" s="106" t="s">
        <v>86</v>
      </c>
      <c r="D333" s="8" t="s">
        <v>692</v>
      </c>
      <c r="E333" s="205" t="n">
        <f aca="false" ca="true" dt2D="false" dtr="false" t="normal">SUBTOTAL(9, F333:T333)</f>
        <v>8703002.17</v>
      </c>
      <c r="F333" s="205" t="n">
        <v>3733795.67</v>
      </c>
      <c r="G333" s="205" t="n">
        <v>2303075.87</v>
      </c>
      <c r="H333" s="205" t="n"/>
      <c r="I333" s="205" t="n">
        <v>976395.02</v>
      </c>
      <c r="J333" s="205" t="n"/>
      <c r="K333" s="205" t="n"/>
      <c r="L333" s="205" t="n">
        <v>0</v>
      </c>
      <c r="M333" s="205" t="n"/>
      <c r="N333" s="205" t="n"/>
      <c r="O333" s="205" t="n"/>
      <c r="P333" s="205" t="n">
        <v>1218401.3</v>
      </c>
      <c r="Q333" s="205" t="n"/>
      <c r="R333" s="205" t="n">
        <v>261090.06</v>
      </c>
      <c r="S333" s="205" t="n">
        <v>24000</v>
      </c>
      <c r="T333" s="205" t="n">
        <v>186244.25</v>
      </c>
      <c r="U333" s="256" t="n">
        <f aca="false" ca="false" dt2D="false" dtr="false" t="normal">COUNTIF(F333:Q333, "&gt;0")</f>
        <v>4</v>
      </c>
      <c r="V333" s="256" t="n">
        <f aca="false" ca="false" dt2D="false" dtr="false" t="normal">COUNTIF(R333:T333, "&gt;0")</f>
        <v>3</v>
      </c>
      <c r="W333" s="256" t="n">
        <f aca="false" ca="false" dt2D="false" dtr="false" t="normal">+U333+V333</f>
        <v>7</v>
      </c>
    </row>
    <row customHeight="true" ht="12.75" outlineLevel="0" r="334">
      <c r="A334" s="8" t="n">
        <f aca="false" ca="false" dt2D="false" dtr="false" t="normal">A333+1</f>
        <v>294</v>
      </c>
      <c r="B334" s="8" t="n">
        <f aca="false" ca="false" dt2D="false" dtr="false" t="normal">+B333+1</f>
        <v>146</v>
      </c>
      <c r="C334" s="106" t="s">
        <v>86</v>
      </c>
      <c r="D334" s="8" t="s">
        <v>663</v>
      </c>
      <c r="E334" s="205" t="n">
        <f aca="false" ca="true" dt2D="false" dtr="false" t="normal">SUBTOTAL(9, F334:T334)</f>
        <v>7064673.33</v>
      </c>
      <c r="F334" s="205" t="n"/>
      <c r="G334" s="205" t="n">
        <v>6677549.12</v>
      </c>
      <c r="H334" s="205" t="n"/>
      <c r="I334" s="205" t="n"/>
      <c r="J334" s="205" t="n"/>
      <c r="K334" s="205" t="n"/>
      <c r="L334" s="205" t="n">
        <v>0</v>
      </c>
      <c r="M334" s="205" t="n"/>
      <c r="N334" s="205" t="n"/>
      <c r="O334" s="205" t="n"/>
      <c r="P334" s="205" t="n"/>
      <c r="Q334" s="205" t="n"/>
      <c r="R334" s="205" t="n">
        <v>211940.2</v>
      </c>
      <c r="S334" s="205" t="n">
        <v>24000</v>
      </c>
      <c r="T334" s="205" t="n">
        <v>151184.01</v>
      </c>
      <c r="U334" s="256" t="n">
        <f aca="false" ca="false" dt2D="false" dtr="false" t="normal">COUNTIF(F334:Q334, "&gt;0")</f>
        <v>1</v>
      </c>
      <c r="V334" s="256" t="n">
        <f aca="false" ca="false" dt2D="false" dtr="false" t="normal">COUNTIF(R334:T334, "&gt;0")</f>
        <v>3</v>
      </c>
      <c r="W334" s="256" t="n">
        <f aca="false" ca="false" dt2D="false" dtr="false" t="normal">+U334+V334</f>
        <v>4</v>
      </c>
      <c r="AC334" s="0" t="s">
        <v>664</v>
      </c>
    </row>
    <row customHeight="true" ht="12.75" outlineLevel="0" r="335">
      <c r="A335" s="8" t="n">
        <f aca="false" ca="false" dt2D="false" dtr="false" t="normal">A334+1</f>
        <v>295</v>
      </c>
      <c r="B335" s="8" t="n">
        <f aca="false" ca="false" dt2D="false" dtr="false" t="normal">+B334+1</f>
        <v>147</v>
      </c>
      <c r="C335" s="106" t="s">
        <v>86</v>
      </c>
      <c r="D335" s="8" t="s">
        <v>666</v>
      </c>
      <c r="E335" s="205" t="n">
        <f aca="false" ca="true" dt2D="false" dtr="false" t="normal">SUBTOTAL(9, F335:T335)</f>
        <v>15724811.100000001</v>
      </c>
      <c r="F335" s="205" t="n"/>
      <c r="G335" s="205" t="n"/>
      <c r="H335" s="205" t="n"/>
      <c r="I335" s="205" t="n"/>
      <c r="J335" s="205" t="n"/>
      <c r="K335" s="205" t="n"/>
      <c r="L335" s="205" t="n">
        <v>0</v>
      </c>
      <c r="M335" s="205" t="n"/>
      <c r="N335" s="205" t="n"/>
      <c r="O335" s="205" t="n"/>
      <c r="P335" s="205" t="n">
        <v>14892555.81</v>
      </c>
      <c r="Q335" s="205" t="n"/>
      <c r="R335" s="205" t="n">
        <v>471744.33</v>
      </c>
      <c r="S335" s="205" t="n">
        <v>24000</v>
      </c>
      <c r="T335" s="205" t="n">
        <v>336510.96</v>
      </c>
      <c r="U335" s="256" t="n">
        <f aca="false" ca="false" dt2D="false" dtr="false" t="normal">COUNTIF(F335:Q335, "&gt;0")</f>
        <v>1</v>
      </c>
      <c r="V335" s="256" t="n">
        <f aca="false" ca="false" dt2D="false" dtr="false" t="normal">COUNTIF(R335:T335, "&gt;0")</f>
        <v>3</v>
      </c>
      <c r="W335" s="256" t="n">
        <f aca="false" ca="false" dt2D="false" dtr="false" t="normal">+U335+V335</f>
        <v>4</v>
      </c>
    </row>
    <row customHeight="true" ht="12.75" outlineLevel="0" r="336">
      <c r="A336" s="8" t="n">
        <f aca="false" ca="false" dt2D="false" dtr="false" t="normal">A335+1</f>
        <v>296</v>
      </c>
      <c r="B336" s="8" t="n">
        <f aca="false" ca="false" dt2D="false" dtr="false" t="normal">+B335+1</f>
        <v>148</v>
      </c>
      <c r="C336" s="106" t="s">
        <v>86</v>
      </c>
      <c r="D336" s="8" t="s">
        <v>667</v>
      </c>
      <c r="E336" s="205" t="n">
        <f aca="false" ca="true" dt2D="false" dtr="false" t="normal">SUBTOTAL(9, F336:T336)</f>
        <v>924678.8200000001</v>
      </c>
      <c r="F336" s="205" t="n">
        <v>0</v>
      </c>
      <c r="G336" s="205" t="n">
        <v>450540</v>
      </c>
      <c r="H336" s="205" t="n"/>
      <c r="I336" s="205" t="n">
        <v>430711.65</v>
      </c>
      <c r="J336" s="205" t="n"/>
      <c r="K336" s="205" t="n"/>
      <c r="L336" s="205" t="n"/>
      <c r="M336" s="205" t="n"/>
      <c r="N336" s="205" t="n"/>
      <c r="O336" s="205" t="n"/>
      <c r="P336" s="205" t="n"/>
      <c r="Q336" s="205" t="n"/>
      <c r="R336" s="205" t="n">
        <v>19427.17</v>
      </c>
      <c r="S336" s="205" t="n">
        <v>24000</v>
      </c>
      <c r="T336" s="205" t="n"/>
      <c r="U336" s="256" t="n">
        <f aca="false" ca="false" dt2D="false" dtr="false" t="normal">COUNTIF(F336:Q336, "&gt;0")</f>
        <v>2</v>
      </c>
      <c r="V336" s="256" t="n">
        <f aca="false" ca="false" dt2D="false" dtr="false" t="normal">COUNTIF(R336:T336, "&gt;0")</f>
        <v>2</v>
      </c>
      <c r="W336" s="256" t="n">
        <f aca="false" ca="false" dt2D="false" dtr="false" t="normal">+U336+V336</f>
        <v>4</v>
      </c>
    </row>
    <row customHeight="true" ht="12.75" outlineLevel="0" r="337">
      <c r="A337" s="8" t="n">
        <f aca="false" ca="false" dt2D="false" dtr="false" t="normal">A336+1</f>
        <v>297</v>
      </c>
      <c r="B337" s="8" t="n">
        <f aca="false" ca="false" dt2D="false" dtr="false" t="normal">+B336+1</f>
        <v>149</v>
      </c>
      <c r="C337" s="106" t="s">
        <v>322</v>
      </c>
      <c r="D337" s="8" t="s">
        <v>672</v>
      </c>
      <c r="E337" s="205" t="n">
        <f aca="false" ca="false" dt2D="false" dtr="false" t="normal">SUM(F337:T337)</f>
        <v>3021321.59</v>
      </c>
      <c r="F337" s="205" t="n"/>
      <c r="G337" s="205" t="n"/>
      <c r="H337" s="205" t="n"/>
      <c r="I337" s="205" t="n">
        <v>2972972.57</v>
      </c>
      <c r="J337" s="205" t="n"/>
      <c r="K337" s="205" t="n"/>
      <c r="L337" s="205" t="n"/>
      <c r="M337" s="205" t="n"/>
      <c r="N337" s="205" t="n"/>
      <c r="O337" s="205" t="n"/>
      <c r="P337" s="205" t="n"/>
      <c r="Q337" s="205" t="n"/>
      <c r="R337" s="205" t="n">
        <v>24349.02</v>
      </c>
      <c r="S337" s="205" t="n">
        <v>24000</v>
      </c>
      <c r="T337" s="205" t="n"/>
      <c r="U337" s="256" t="n">
        <f aca="false" ca="false" dt2D="false" dtr="false" t="normal">COUNTIF(F337:Q337, "&gt;0")</f>
        <v>1</v>
      </c>
      <c r="V337" s="256" t="n">
        <f aca="false" ca="false" dt2D="false" dtr="false" t="normal">COUNTIF(R337:T337, "&gt;0")</f>
        <v>2</v>
      </c>
      <c r="W337" s="256" t="n">
        <f aca="false" ca="false" dt2D="false" dtr="false" t="normal">+U337+V337</f>
        <v>3</v>
      </c>
    </row>
    <row customHeight="true" ht="12.75" outlineLevel="0" r="338">
      <c r="A338" s="8" t="n">
        <f aca="false" ca="false" dt2D="false" dtr="false" t="normal">A337+1</f>
        <v>298</v>
      </c>
      <c r="B338" s="8" t="n">
        <f aca="false" ca="false" dt2D="false" dtr="false" t="normal">+B337+1</f>
        <v>150</v>
      </c>
      <c r="C338" s="106" t="s">
        <v>322</v>
      </c>
      <c r="D338" s="8" t="s">
        <v>700</v>
      </c>
      <c r="E338" s="205" t="n">
        <f aca="false" ca="false" dt2D="false" dtr="false" t="normal">SUM(F338:T338)</f>
        <v>1825581.15</v>
      </c>
      <c r="F338" s="205" t="n"/>
      <c r="G338" s="205" t="n"/>
      <c r="H338" s="205" t="n"/>
      <c r="I338" s="205" t="n"/>
      <c r="J338" s="205" t="n"/>
      <c r="K338" s="205" t="n"/>
      <c r="L338" s="205" t="n"/>
      <c r="M338" s="205" t="n"/>
      <c r="N338" s="205" t="n"/>
      <c r="O338" s="205" t="n"/>
      <c r="P338" s="205" t="n"/>
      <c r="Q338" s="205" t="n">
        <v>1825581.15</v>
      </c>
      <c r="R338" s="205" t="n"/>
      <c r="S338" s="205" t="n"/>
      <c r="T338" s="205" t="n"/>
      <c r="U338" s="256" t="n">
        <f aca="false" ca="false" dt2D="false" dtr="false" t="normal">COUNTIF(F338:Q338, "&gt;0")</f>
        <v>1</v>
      </c>
      <c r="V338" s="256" t="n">
        <f aca="false" ca="false" dt2D="false" dtr="false" t="normal">COUNTIF(R338:T338, "&gt;0")</f>
        <v>0</v>
      </c>
      <c r="W338" s="256" t="n">
        <f aca="false" ca="false" dt2D="false" dtr="false" t="normal">+U338+V338</f>
        <v>1</v>
      </c>
    </row>
    <row customHeight="true" ht="12.75" outlineLevel="0" r="339">
      <c r="A339" s="8" t="n">
        <f aca="false" ca="false" dt2D="false" dtr="false" t="normal">A338+1</f>
        <v>299</v>
      </c>
      <c r="B339" s="8" t="n">
        <f aca="false" ca="false" dt2D="false" dtr="false" t="normal">+B338+1</f>
        <v>151</v>
      </c>
      <c r="C339" s="106" t="s">
        <v>322</v>
      </c>
      <c r="D339" s="8" t="s">
        <v>702</v>
      </c>
      <c r="E339" s="205" t="n">
        <f aca="false" ca="false" dt2D="false" dtr="false" t="normal">SUM(F339:T339)</f>
        <v>7027888.79</v>
      </c>
      <c r="F339" s="205" t="n">
        <v>6830143.32</v>
      </c>
      <c r="G339" s="205" t="n"/>
      <c r="H339" s="205" t="n"/>
      <c r="I339" s="205" t="n"/>
      <c r="J339" s="205" t="n"/>
      <c r="K339" s="205" t="n"/>
      <c r="L339" s="205" t="n"/>
      <c r="M339" s="205" t="n"/>
      <c r="N339" s="205" t="n"/>
      <c r="O339" s="205" t="n"/>
      <c r="P339" s="205" t="n"/>
      <c r="Q339" s="205" t="n"/>
      <c r="R339" s="205" t="n">
        <v>173745.47</v>
      </c>
      <c r="S339" s="205" t="n">
        <v>24000</v>
      </c>
      <c r="T339" s="205" t="n"/>
      <c r="U339" s="256" t="n">
        <f aca="false" ca="false" dt2D="false" dtr="false" t="normal">COUNTIF(F339:Q339, "&gt;0")</f>
        <v>1</v>
      </c>
      <c r="V339" s="256" t="n">
        <f aca="false" ca="false" dt2D="false" dtr="false" t="normal">COUNTIF(R339:T339, "&gt;0")</f>
        <v>2</v>
      </c>
      <c r="W339" s="256" t="n">
        <f aca="false" ca="false" dt2D="false" dtr="false" t="normal">+U339+V339</f>
        <v>3</v>
      </c>
    </row>
    <row customHeight="true" ht="12.75" outlineLevel="0" r="340">
      <c r="A340" s="8" t="n">
        <f aca="false" ca="false" dt2D="false" dtr="false" t="normal">A339+1</f>
        <v>300</v>
      </c>
      <c r="B340" s="8" t="s">
        <v>192</v>
      </c>
      <c r="C340" s="106" t="s">
        <v>322</v>
      </c>
      <c r="D340" s="8" t="s">
        <v>326</v>
      </c>
      <c r="E340" s="205" t="n">
        <f aca="false" ca="true" dt2D="false" dtr="false" t="normal">SUBTOTAL(9, F340:T340)</f>
        <v>7591824.99</v>
      </c>
      <c r="F340" s="205" t="n"/>
      <c r="G340" s="205" t="n"/>
      <c r="H340" s="205" t="n"/>
      <c r="I340" s="205" t="n">
        <v>798203.62</v>
      </c>
      <c r="J340" s="205" t="n"/>
      <c r="K340" s="205" t="n"/>
      <c r="L340" s="205" t="n">
        <v>0</v>
      </c>
      <c r="M340" s="205" t="n"/>
      <c r="N340" s="205" t="n"/>
      <c r="O340" s="205" t="n"/>
      <c r="P340" s="205" t="n"/>
      <c r="Q340" s="205" t="n">
        <v>6646570.42</v>
      </c>
      <c r="R340" s="205" t="n"/>
      <c r="S340" s="205" t="n"/>
      <c r="T340" s="205" t="n">
        <v>147050.95</v>
      </c>
      <c r="U340" s="256" t="n">
        <f aca="false" ca="false" dt2D="false" dtr="false" t="normal">COUNTIF(F340:Q340, "&gt;0")</f>
        <v>2</v>
      </c>
      <c r="V340" s="256" t="n">
        <f aca="false" ca="false" dt2D="false" dtr="false" t="normal">COUNTIF(R340:T340, "&gt;0")</f>
        <v>1</v>
      </c>
      <c r="W340" s="256" t="n">
        <f aca="false" ca="false" dt2D="false" dtr="false" t="normal">+U340+V340</f>
        <v>3</v>
      </c>
    </row>
    <row customHeight="true" ht="12.75" outlineLevel="0" r="341">
      <c r="A341" s="8" t="n">
        <f aca="false" ca="false" dt2D="false" dtr="false" t="normal">A340+1</f>
        <v>301</v>
      </c>
      <c r="B341" s="8" t="n">
        <f aca="false" ca="false" dt2D="false" dtr="false" t="normal">B339+1</f>
        <v>152</v>
      </c>
      <c r="C341" s="106" t="s">
        <v>92</v>
      </c>
      <c r="D341" s="106" t="s">
        <v>706</v>
      </c>
      <c r="E341" s="205" t="n">
        <f aca="false" ca="false" dt2D="false" dtr="false" t="normal">SUM(F341:T341)</f>
        <v>1658124.86</v>
      </c>
      <c r="F341" s="205" t="n"/>
      <c r="G341" s="205" t="n"/>
      <c r="H341" s="205" t="n">
        <v>1658124.86</v>
      </c>
      <c r="I341" s="205" t="n"/>
      <c r="J341" s="205" t="n"/>
      <c r="K341" s="205" t="n"/>
      <c r="L341" s="205" t="n"/>
      <c r="M341" s="205" t="n"/>
      <c r="N341" s="205" t="n"/>
      <c r="O341" s="205" t="n"/>
      <c r="P341" s="205" t="n"/>
      <c r="Q341" s="205" t="n"/>
      <c r="R341" s="205" t="n"/>
      <c r="S341" s="205" t="n"/>
      <c r="T341" s="205" t="n"/>
      <c r="U341" s="256" t="n">
        <f aca="false" ca="false" dt2D="false" dtr="false" t="normal">COUNTIF(F341:Q341, "&gt;0")</f>
        <v>1</v>
      </c>
      <c r="V341" s="256" t="n">
        <f aca="false" ca="false" dt2D="false" dtr="false" t="normal">COUNTIF(R341:T341, "&gt;0")</f>
        <v>0</v>
      </c>
      <c r="W341" s="256" t="n">
        <f aca="false" ca="false" dt2D="false" dtr="false" t="normal">+U341+V341</f>
        <v>1</v>
      </c>
    </row>
    <row customHeight="true" ht="12.75" outlineLevel="0" r="342">
      <c r="A342" s="8" t="n">
        <f aca="false" ca="false" dt2D="false" dtr="false" t="normal">A341+1</f>
        <v>302</v>
      </c>
      <c r="B342" s="8" t="n">
        <f aca="false" ca="false" dt2D="false" dtr="false" t="normal">B341+1</f>
        <v>153</v>
      </c>
      <c r="C342" s="106" t="s">
        <v>92</v>
      </c>
      <c r="D342" s="106" t="s">
        <v>441</v>
      </c>
      <c r="E342" s="205" t="n">
        <f aca="false" ca="true" dt2D="false" dtr="false" t="normal">SUBTOTAL(9, F342:T342)</f>
        <v>3802432.22</v>
      </c>
      <c r="F342" s="205" t="n"/>
      <c r="G342" s="205" t="n"/>
      <c r="H342" s="205" t="n"/>
      <c r="I342" s="205" t="n"/>
      <c r="J342" s="205" t="n"/>
      <c r="K342" s="205" t="n"/>
      <c r="L342" s="205" t="n">
        <v>0</v>
      </c>
      <c r="M342" s="205" t="n"/>
      <c r="N342" s="205" t="n"/>
      <c r="O342" s="205" t="n"/>
      <c r="P342" s="205" t="n"/>
      <c r="Q342" s="205" t="n">
        <v>3582987.2</v>
      </c>
      <c r="R342" s="205" t="n">
        <v>114072.97</v>
      </c>
      <c r="S342" s="205" t="n">
        <v>24000</v>
      </c>
      <c r="T342" s="205" t="n">
        <v>81372.05</v>
      </c>
      <c r="U342" s="256" t="n">
        <f aca="false" ca="false" dt2D="false" dtr="false" t="normal">COUNTIF(F342:Q342, "&gt;0")</f>
        <v>1</v>
      </c>
      <c r="V342" s="256" t="n">
        <f aca="false" ca="false" dt2D="false" dtr="false" t="normal">COUNTIF(R342:T342, "&gt;0")</f>
        <v>3</v>
      </c>
      <c r="W342" s="256" t="n">
        <f aca="false" ca="false" dt2D="false" dtr="false" t="normal">+U342+V342</f>
        <v>4</v>
      </c>
    </row>
    <row customHeight="true" ht="12.75" outlineLevel="0" r="343">
      <c r="A343" s="8" t="n">
        <f aca="false" ca="false" dt2D="false" dtr="false" t="normal">A342+1</f>
        <v>303</v>
      </c>
      <c r="B343" s="8" t="n">
        <f aca="false" ca="false" dt2D="false" dtr="false" t="normal">B342+1</f>
        <v>154</v>
      </c>
      <c r="C343" s="106" t="s">
        <v>92</v>
      </c>
      <c r="D343" s="106" t="s">
        <v>711</v>
      </c>
      <c r="E343" s="205" t="n">
        <f aca="false" ca="true" dt2D="false" dtr="false" t="normal">SUBTOTAL(9, F343:T343)</f>
        <v>3266498</v>
      </c>
      <c r="F343" s="205" t="n"/>
      <c r="G343" s="205" t="n">
        <v>3074600</v>
      </c>
      <c r="H343" s="205" t="n"/>
      <c r="I343" s="205" t="n"/>
      <c r="J343" s="205" t="n"/>
      <c r="K343" s="205" t="n"/>
      <c r="L343" s="205" t="n">
        <v>0</v>
      </c>
      <c r="M343" s="205" t="n"/>
      <c r="N343" s="205" t="n"/>
      <c r="O343" s="205" t="n"/>
      <c r="P343" s="205" t="n"/>
      <c r="Q343" s="205" t="n"/>
      <c r="R343" s="205" t="n">
        <v>97994.94</v>
      </c>
      <c r="S343" s="205" t="n">
        <v>24000</v>
      </c>
      <c r="T343" s="205" t="n">
        <v>69903.06</v>
      </c>
      <c r="U343" s="256" t="n">
        <f aca="false" ca="false" dt2D="false" dtr="false" t="normal">COUNTIF(F343:Q343, "&gt;0")</f>
        <v>1</v>
      </c>
      <c r="V343" s="256" t="n">
        <f aca="false" ca="false" dt2D="false" dtr="false" t="normal">COUNTIF(R343:T343, "&gt;0")</f>
        <v>3</v>
      </c>
      <c r="W343" s="256" t="n">
        <f aca="false" ca="false" dt2D="false" dtr="false" t="normal">+U343+V343</f>
        <v>4</v>
      </c>
    </row>
    <row customHeight="true" ht="12.75" outlineLevel="0" r="344">
      <c r="A344" s="8" t="n">
        <f aca="false" ca="false" dt2D="false" dtr="false" t="normal">A343+1</f>
        <v>304</v>
      </c>
      <c r="B344" s="8" t="n">
        <f aca="false" ca="false" dt2D="false" dtr="false" t="normal">B343+1</f>
        <v>155</v>
      </c>
      <c r="C344" s="106" t="s">
        <v>92</v>
      </c>
      <c r="D344" s="106" t="s">
        <v>714</v>
      </c>
      <c r="E344" s="205" t="n">
        <f aca="false" ca="true" dt2D="false" dtr="false" t="normal">SUBTOTAL(9, F344:T344)</f>
        <v>3282141.24</v>
      </c>
      <c r="F344" s="205" t="n"/>
      <c r="G344" s="205" t="n">
        <v>3089439.18</v>
      </c>
      <c r="H344" s="205" t="n"/>
      <c r="I344" s="205" t="n"/>
      <c r="J344" s="205" t="n"/>
      <c r="K344" s="205" t="n"/>
      <c r="L344" s="205" t="n">
        <v>0</v>
      </c>
      <c r="M344" s="205" t="n"/>
      <c r="N344" s="205" t="n"/>
      <c r="O344" s="205" t="n"/>
      <c r="P344" s="205" t="n"/>
      <c r="Q344" s="205" t="n"/>
      <c r="R344" s="205" t="n">
        <v>98464.24</v>
      </c>
      <c r="S344" s="205" t="n">
        <v>24000</v>
      </c>
      <c r="T344" s="205" t="n">
        <v>70237.82</v>
      </c>
      <c r="U344" s="256" t="n">
        <f aca="false" ca="false" dt2D="false" dtr="false" t="normal">COUNTIF(F344:Q344, "&gt;0")</f>
        <v>1</v>
      </c>
      <c r="V344" s="256" t="n">
        <f aca="false" ca="false" dt2D="false" dtr="false" t="normal">COUNTIF(R344:T344, "&gt;0")</f>
        <v>3</v>
      </c>
      <c r="W344" s="256" t="n">
        <f aca="false" ca="false" dt2D="false" dtr="false" t="normal">+U344+V344</f>
        <v>4</v>
      </c>
    </row>
    <row customHeight="true" ht="12.75" outlineLevel="0" r="345">
      <c r="A345" s="8" t="n">
        <f aca="false" ca="false" dt2D="false" dtr="false" t="normal">A344+1</f>
        <v>305</v>
      </c>
      <c r="B345" s="8" t="n">
        <f aca="false" ca="false" dt2D="false" dtr="false" t="normal">B344+1</f>
        <v>156</v>
      </c>
      <c r="C345" s="106" t="s">
        <v>717</v>
      </c>
      <c r="D345" s="8" t="s">
        <v>1103</v>
      </c>
      <c r="E345" s="205" t="n">
        <f aca="false" ca="true" dt2D="false" dtr="false" t="normal">SUBTOTAL(9, F345:T345)</f>
        <v>10776938.870000001</v>
      </c>
      <c r="F345" s="205" t="n"/>
      <c r="G345" s="205" t="n"/>
      <c r="H345" s="205" t="n"/>
      <c r="I345" s="205" t="n"/>
      <c r="J345" s="205" t="n"/>
      <c r="K345" s="205" t="n"/>
      <c r="L345" s="205" t="n">
        <v>0</v>
      </c>
      <c r="M345" s="205" t="n"/>
      <c r="N345" s="205" t="n">
        <v>10199004.21</v>
      </c>
      <c r="O345" s="205" t="n"/>
      <c r="P345" s="205" t="n"/>
      <c r="Q345" s="205" t="n"/>
      <c r="R345" s="205" t="n">
        <v>323308.17</v>
      </c>
      <c r="S345" s="205" t="n">
        <v>24000</v>
      </c>
      <c r="T345" s="205" t="n">
        <v>230626.49</v>
      </c>
      <c r="U345" s="256" t="n">
        <f aca="false" ca="false" dt2D="false" dtr="false" t="normal">COUNTIF(F345:Q345, "&gt;0")</f>
        <v>1</v>
      </c>
      <c r="V345" s="256" t="n">
        <f aca="false" ca="false" dt2D="false" dtr="false" t="normal">COUNTIF(R345:T345, "&gt;0")</f>
        <v>3</v>
      </c>
      <c r="W345" s="256" t="n">
        <f aca="false" ca="false" dt2D="false" dtr="false" t="normal">+U345+V345</f>
        <v>4</v>
      </c>
    </row>
    <row customHeight="true" ht="12.75" outlineLevel="0" r="346">
      <c r="A346" s="8" t="n">
        <f aca="false" ca="false" dt2D="false" dtr="false" t="normal">A345+1</f>
        <v>306</v>
      </c>
      <c r="B346" s="8" t="n">
        <f aca="false" ca="false" dt2D="false" dtr="false" t="normal">B345+1</f>
        <v>157</v>
      </c>
      <c r="C346" s="106" t="s">
        <v>717</v>
      </c>
      <c r="D346" s="8" t="s">
        <v>1104</v>
      </c>
      <c r="E346" s="205" t="n">
        <f aca="false" ca="true" dt2D="false" dtr="false" t="normal">SUBTOTAL(9, F346:T346)</f>
        <v>5341835.1899999995</v>
      </c>
      <c r="F346" s="205" t="n"/>
      <c r="G346" s="205" t="n"/>
      <c r="H346" s="205" t="n"/>
      <c r="I346" s="205" t="n"/>
      <c r="J346" s="205" t="n"/>
      <c r="K346" s="205" t="n"/>
      <c r="L346" s="205" t="n">
        <v>0</v>
      </c>
      <c r="M346" s="205" t="n"/>
      <c r="N346" s="205" t="n"/>
      <c r="O346" s="205" t="n"/>
      <c r="P346" s="205" t="n"/>
      <c r="Q346" s="205" t="n">
        <v>5043264.86</v>
      </c>
      <c r="R346" s="205" t="n">
        <v>160255.06</v>
      </c>
      <c r="S346" s="205" t="n">
        <v>24000</v>
      </c>
      <c r="T346" s="205" t="n">
        <v>114315.27</v>
      </c>
      <c r="U346" s="256" t="n">
        <f aca="false" ca="false" dt2D="false" dtr="false" t="normal">COUNTIF(F346:Q346, "&gt;0")</f>
        <v>1</v>
      </c>
      <c r="V346" s="256" t="n">
        <f aca="false" ca="false" dt2D="false" dtr="false" t="normal">COUNTIF(R346:T346, "&gt;0")</f>
        <v>3</v>
      </c>
      <c r="W346" s="256" t="n">
        <f aca="false" ca="false" dt2D="false" dtr="false" t="normal">+U346+V346</f>
        <v>4</v>
      </c>
    </row>
    <row customHeight="true" ht="12.75" outlineLevel="0" r="347">
      <c r="A347" s="8" t="n">
        <f aca="false" ca="false" dt2D="false" dtr="false" t="normal">A346+1</f>
        <v>307</v>
      </c>
      <c r="B347" s="8" t="n">
        <f aca="false" ca="false" dt2D="false" dtr="false" t="normal">B346+1</f>
        <v>158</v>
      </c>
      <c r="C347" s="106" t="s">
        <v>717</v>
      </c>
      <c r="D347" s="8" t="s">
        <v>1105</v>
      </c>
      <c r="E347" s="205" t="n">
        <f aca="false" ca="true" dt2D="false" dtr="false" t="normal">SUBTOTAL(9, F347:T347)</f>
        <v>4272203.390000001</v>
      </c>
      <c r="F347" s="205" t="n">
        <v>4028612.14</v>
      </c>
      <c r="G347" s="205" t="n"/>
      <c r="H347" s="205" t="n"/>
      <c r="I347" s="205" t="n"/>
      <c r="J347" s="205" t="n"/>
      <c r="K347" s="205" t="n"/>
      <c r="L347" s="205" t="n">
        <v>0</v>
      </c>
      <c r="M347" s="205" t="n"/>
      <c r="N347" s="205" t="n"/>
      <c r="O347" s="205" t="n"/>
      <c r="P347" s="205" t="n"/>
      <c r="Q347" s="205" t="n"/>
      <c r="R347" s="205" t="n">
        <v>128166.1</v>
      </c>
      <c r="S347" s="205" t="n">
        <v>24000</v>
      </c>
      <c r="T347" s="205" t="n">
        <v>91425.15</v>
      </c>
      <c r="U347" s="256" t="n">
        <f aca="false" ca="false" dt2D="false" dtr="false" t="normal">COUNTIF(F347:Q347, "&gt;0")</f>
        <v>1</v>
      </c>
      <c r="V347" s="256" t="n">
        <f aca="false" ca="false" dt2D="false" dtr="false" t="normal">COUNTIF(R347:T347, "&gt;0")</f>
        <v>3</v>
      </c>
      <c r="W347" s="256" t="n">
        <f aca="false" ca="false" dt2D="false" dtr="false" t="normal">+U347+V347</f>
        <v>4</v>
      </c>
    </row>
    <row customHeight="true" ht="12.75" outlineLevel="0" r="348">
      <c r="A348" s="8" t="n">
        <f aca="false" ca="false" dt2D="false" dtr="false" t="normal">A347+1</f>
        <v>308</v>
      </c>
      <c r="B348" s="8" t="n">
        <f aca="false" ca="false" dt2D="false" dtr="false" t="normal">B347+1</f>
        <v>159</v>
      </c>
      <c r="C348" s="106" t="s">
        <v>717</v>
      </c>
      <c r="D348" s="8" t="s">
        <v>1106</v>
      </c>
      <c r="E348" s="205" t="n">
        <f aca="false" ca="true" dt2D="false" dtr="false" t="normal">SUBTOTAL(9, F348:T348)</f>
        <v>3115528.1199999996</v>
      </c>
      <c r="F348" s="205" t="n">
        <v>2931389.98</v>
      </c>
      <c r="G348" s="205" t="n"/>
      <c r="H348" s="205" t="n"/>
      <c r="I348" s="205" t="n"/>
      <c r="J348" s="205" t="n"/>
      <c r="K348" s="205" t="n"/>
      <c r="L348" s="205" t="n">
        <v>0</v>
      </c>
      <c r="M348" s="205" t="n"/>
      <c r="N348" s="205" t="n"/>
      <c r="O348" s="205" t="n"/>
      <c r="P348" s="205" t="n"/>
      <c r="Q348" s="205" t="n"/>
      <c r="R348" s="205" t="n">
        <v>93465.84</v>
      </c>
      <c r="S348" s="205" t="n">
        <v>24000</v>
      </c>
      <c r="T348" s="205" t="n">
        <v>66672.3</v>
      </c>
      <c r="U348" s="256" t="n">
        <f aca="false" ca="false" dt2D="false" dtr="false" t="normal">COUNTIF(F348:Q348, "&gt;0")</f>
        <v>1</v>
      </c>
      <c r="V348" s="256" t="n">
        <f aca="false" ca="false" dt2D="false" dtr="false" t="normal">COUNTIF(R348:T348, "&gt;0")</f>
        <v>3</v>
      </c>
      <c r="W348" s="256" t="n">
        <f aca="false" ca="false" dt2D="false" dtr="false" t="normal">+U348+V348</f>
        <v>4</v>
      </c>
    </row>
    <row customHeight="true" ht="12.75" outlineLevel="0" r="349">
      <c r="A349" s="8" t="n">
        <f aca="false" ca="false" dt2D="false" dtr="false" t="normal">A348+1</f>
        <v>309</v>
      </c>
      <c r="B349" s="8" t="n">
        <f aca="false" ca="false" dt2D="false" dtr="false" t="normal">B348+1</f>
        <v>160</v>
      </c>
      <c r="C349" s="106" t="s">
        <v>114</v>
      </c>
      <c r="D349" s="8" t="s">
        <v>724</v>
      </c>
      <c r="E349" s="205" t="n">
        <f aca="false" ca="true" dt2D="false" dtr="false" t="normal">SUBTOTAL(9, F349:T349)</f>
        <v>12498059.38</v>
      </c>
      <c r="F349" s="205" t="n"/>
      <c r="G349" s="205" t="n"/>
      <c r="H349" s="205" t="n"/>
      <c r="I349" s="205" t="n"/>
      <c r="J349" s="205" t="n"/>
      <c r="K349" s="205" t="n"/>
      <c r="L349" s="205" t="n">
        <v>0</v>
      </c>
      <c r="M349" s="205" t="n"/>
      <c r="N349" s="205" t="n">
        <v>11831659.13</v>
      </c>
      <c r="O349" s="205" t="n"/>
      <c r="P349" s="205" t="n"/>
      <c r="Q349" s="205" t="n"/>
      <c r="R349" s="205" t="n">
        <v>374941.78</v>
      </c>
      <c r="S349" s="205" t="n">
        <v>24000</v>
      </c>
      <c r="T349" s="205" t="n">
        <v>267458.47</v>
      </c>
      <c r="U349" s="256" t="n">
        <f aca="false" ca="false" dt2D="false" dtr="false" t="normal">COUNTIF(F349:Q349, "&gt;0")</f>
        <v>1</v>
      </c>
      <c r="V349" s="256" t="n">
        <f aca="false" ca="false" dt2D="false" dtr="false" t="normal">COUNTIF(R349:T349, "&gt;0")</f>
        <v>3</v>
      </c>
      <c r="W349" s="256" t="n">
        <f aca="false" ca="false" dt2D="false" dtr="false" t="normal">+U349+V349</f>
        <v>4</v>
      </c>
    </row>
    <row customHeight="true" ht="12.75" outlineLevel="0" r="350">
      <c r="A350" s="8" t="n">
        <f aca="false" ca="false" dt2D="false" dtr="false" t="normal">A349+1</f>
        <v>310</v>
      </c>
      <c r="B350" s="8" t="n">
        <f aca="false" ca="false" dt2D="false" dtr="false" t="normal">B349+1</f>
        <v>161</v>
      </c>
      <c r="C350" s="106" t="s">
        <v>114</v>
      </c>
      <c r="D350" s="106" t="s">
        <v>726</v>
      </c>
      <c r="E350" s="205" t="n">
        <f aca="false" ca="false" dt2D="false" dtr="false" t="normal">SUM(F350:T350)</f>
        <v>1933399.02</v>
      </c>
      <c r="F350" s="205" t="n"/>
      <c r="G350" s="205" t="n"/>
      <c r="H350" s="205" t="n">
        <v>1933399.02</v>
      </c>
      <c r="I350" s="205" t="n"/>
      <c r="J350" s="205" t="n"/>
      <c r="K350" s="205" t="n"/>
      <c r="L350" s="205" t="n"/>
      <c r="M350" s="205" t="n"/>
      <c r="N350" s="205" t="n"/>
      <c r="O350" s="205" t="n"/>
      <c r="P350" s="205" t="n"/>
      <c r="Q350" s="205" t="n"/>
      <c r="R350" s="205" t="n"/>
      <c r="S350" s="205" t="n"/>
      <c r="T350" s="205" t="n"/>
      <c r="U350" s="256" t="n">
        <f aca="false" ca="false" dt2D="false" dtr="false" t="normal">COUNTIF(F350:Q350, "&gt;0")</f>
        <v>1</v>
      </c>
      <c r="V350" s="256" t="n">
        <f aca="false" ca="false" dt2D="false" dtr="false" t="normal">COUNTIF(R350:T350, "&gt;0")</f>
        <v>0</v>
      </c>
      <c r="W350" s="256" t="n">
        <f aca="false" ca="false" dt2D="false" dtr="false" t="normal">+U350+V350</f>
        <v>1</v>
      </c>
    </row>
    <row customHeight="true" ht="12.75" outlineLevel="0" r="351">
      <c r="A351" s="8" t="n">
        <f aca="false" ca="false" dt2D="false" dtr="false" t="normal">A350+1</f>
        <v>311</v>
      </c>
      <c r="B351" s="8" t="n">
        <f aca="false" ca="false" dt2D="false" dtr="false" t="normal">B350+1</f>
        <v>162</v>
      </c>
      <c r="C351" s="106" t="s">
        <v>114</v>
      </c>
      <c r="D351" s="8" t="s">
        <v>727</v>
      </c>
      <c r="E351" s="205" t="n">
        <f aca="false" ca="true" dt2D="false" dtr="false" t="normal">SUBTOTAL(9, F351:T351)</f>
        <v>13921029.18</v>
      </c>
      <c r="F351" s="205" t="n"/>
      <c r="G351" s="205" t="n"/>
      <c r="H351" s="205" t="n"/>
      <c r="I351" s="205" t="n"/>
      <c r="J351" s="205" t="n"/>
      <c r="K351" s="205" t="n"/>
      <c r="L351" s="205" t="n">
        <v>0</v>
      </c>
      <c r="M351" s="205" t="n"/>
      <c r="N351" s="205" t="n">
        <v>13181488.28</v>
      </c>
      <c r="O351" s="205" t="n"/>
      <c r="P351" s="205" t="n"/>
      <c r="Q351" s="205" t="n"/>
      <c r="R351" s="205" t="n">
        <v>417630.88</v>
      </c>
      <c r="S351" s="205" t="n">
        <v>24000</v>
      </c>
      <c r="T351" s="205" t="n">
        <v>297910.02</v>
      </c>
      <c r="U351" s="256" t="n">
        <f aca="false" ca="false" dt2D="false" dtr="false" t="normal">COUNTIF(F351:Q351, "&gt;0")</f>
        <v>1</v>
      </c>
      <c r="V351" s="256" t="n">
        <f aca="false" ca="false" dt2D="false" dtr="false" t="normal">COUNTIF(R351:T351, "&gt;0")</f>
        <v>3</v>
      </c>
      <c r="W351" s="256" t="n">
        <f aca="false" ca="false" dt2D="false" dtr="false" t="normal">+U351+V351</f>
        <v>4</v>
      </c>
    </row>
    <row customHeight="true" ht="12.75" outlineLevel="0" r="352">
      <c r="A352" s="8" t="n">
        <f aca="false" ca="false" dt2D="false" dtr="false" t="normal">A351+1</f>
        <v>312</v>
      </c>
      <c r="B352" s="8" t="n">
        <f aca="false" ca="false" dt2D="false" dtr="false" t="normal">B351+1</f>
        <v>163</v>
      </c>
      <c r="C352" s="106" t="s">
        <v>114</v>
      </c>
      <c r="D352" s="106" t="s">
        <v>730</v>
      </c>
      <c r="E352" s="205" t="n">
        <f aca="false" ca="false" dt2D="false" dtr="false" t="normal">SUM(F352:T352)</f>
        <v>3147383.68</v>
      </c>
      <c r="F352" s="205" t="n">
        <v>0</v>
      </c>
      <c r="G352" s="205" t="n">
        <v>0</v>
      </c>
      <c r="H352" s="205" t="n">
        <v>0</v>
      </c>
      <c r="I352" s="205" t="n">
        <v>0</v>
      </c>
      <c r="J352" s="205" t="n">
        <v>0</v>
      </c>
      <c r="K352" s="205" t="n"/>
      <c r="L352" s="205" t="n"/>
      <c r="M352" s="205" t="n">
        <v>0</v>
      </c>
      <c r="N352" s="205" t="n">
        <v>0</v>
      </c>
      <c r="O352" s="205" t="n"/>
      <c r="P352" s="205" t="n">
        <v>3110879.85</v>
      </c>
      <c r="Q352" s="205" t="n"/>
      <c r="R352" s="205" t="n"/>
      <c r="S352" s="205" t="n"/>
      <c r="T352" s="205" t="n">
        <v>36503.83</v>
      </c>
      <c r="U352" s="256" t="n">
        <f aca="false" ca="false" dt2D="false" dtr="false" t="normal">COUNTIF(F352:Q352, "&gt;0")</f>
        <v>1</v>
      </c>
      <c r="V352" s="256" t="n">
        <f aca="false" ca="false" dt2D="false" dtr="false" t="normal">COUNTIF(R352:T352, "&gt;0")</f>
        <v>1</v>
      </c>
      <c r="W352" s="256" t="n">
        <f aca="false" ca="false" dt2D="false" dtr="false" t="normal">+U352+V352</f>
        <v>2</v>
      </c>
    </row>
    <row customHeight="true" ht="12.75" outlineLevel="0" r="353">
      <c r="A353" s="8" t="n">
        <f aca="false" ca="false" dt2D="false" dtr="false" t="normal">A352+1</f>
        <v>313</v>
      </c>
      <c r="B353" s="8" t="n">
        <f aca="false" ca="false" dt2D="false" dtr="false" t="normal">B352+1</f>
        <v>164</v>
      </c>
      <c r="C353" s="106" t="s">
        <v>114</v>
      </c>
      <c r="D353" s="8" t="s">
        <v>731</v>
      </c>
      <c r="E353" s="205" t="n">
        <f aca="false" ca="true" dt2D="false" dtr="false" t="normal">SUBTOTAL(9, F353:T353)</f>
        <v>13940531.129999999</v>
      </c>
      <c r="F353" s="205" t="n"/>
      <c r="G353" s="205" t="n"/>
      <c r="H353" s="205" t="n"/>
      <c r="I353" s="205" t="n"/>
      <c r="J353" s="205" t="n"/>
      <c r="K353" s="205" t="n"/>
      <c r="L353" s="205" t="n">
        <v>0</v>
      </c>
      <c r="M353" s="205" t="n"/>
      <c r="N353" s="205" t="n">
        <v>13199987.83</v>
      </c>
      <c r="O353" s="205" t="n"/>
      <c r="P353" s="205" t="n"/>
      <c r="Q353" s="205" t="n"/>
      <c r="R353" s="205" t="n">
        <v>418215.93</v>
      </c>
      <c r="S353" s="205" t="n">
        <v>24000</v>
      </c>
      <c r="T353" s="205" t="n">
        <v>298327.37</v>
      </c>
      <c r="U353" s="256" t="n">
        <f aca="false" ca="false" dt2D="false" dtr="false" t="normal">COUNTIF(F353:Q353, "&gt;0")</f>
        <v>1</v>
      </c>
      <c r="V353" s="256" t="n">
        <f aca="false" ca="false" dt2D="false" dtr="false" t="normal">COUNTIF(R353:T353, "&gt;0")</f>
        <v>3</v>
      </c>
      <c r="W353" s="256" t="n">
        <f aca="false" ca="false" dt2D="false" dtr="false" t="normal">+U353+V353</f>
        <v>4</v>
      </c>
    </row>
    <row customHeight="true" ht="12.75" outlineLevel="0" r="354">
      <c r="A354" s="8" t="n">
        <f aca="false" ca="false" dt2D="false" dtr="false" t="normal">A353+1</f>
        <v>314</v>
      </c>
      <c r="B354" s="8" t="n">
        <f aca="false" ca="false" dt2D="false" dtr="false" t="normal">B353+1</f>
        <v>165</v>
      </c>
      <c r="C354" s="106" t="s">
        <v>114</v>
      </c>
      <c r="D354" s="8" t="s">
        <v>732</v>
      </c>
      <c r="E354" s="205" t="n">
        <f aca="false" ca="true" dt2D="false" dtr="false" t="normal">SUBTOTAL(9, F354:T354)</f>
        <v>5894809.989999999</v>
      </c>
      <c r="F354" s="205" t="n">
        <v>5567816.76</v>
      </c>
      <c r="G354" s="205" t="n"/>
      <c r="H354" s="205" t="n"/>
      <c r="I354" s="205" t="n"/>
      <c r="J354" s="205" t="n"/>
      <c r="K354" s="205" t="n"/>
      <c r="L354" s="205" t="n">
        <v>0</v>
      </c>
      <c r="M354" s="205" t="n"/>
      <c r="N354" s="205" t="n"/>
      <c r="O354" s="205" t="n"/>
      <c r="P354" s="205" t="n"/>
      <c r="Q354" s="205" t="n"/>
      <c r="R354" s="205" t="n">
        <v>176844.3</v>
      </c>
      <c r="S354" s="205" t="n">
        <v>24000</v>
      </c>
      <c r="T354" s="205" t="n">
        <v>126148.93</v>
      </c>
      <c r="U354" s="256" t="n">
        <f aca="false" ca="false" dt2D="false" dtr="false" t="normal">COUNTIF(F354:Q354, "&gt;0")</f>
        <v>1</v>
      </c>
      <c r="V354" s="256" t="n">
        <f aca="false" ca="false" dt2D="false" dtr="false" t="normal">COUNTIF(R354:T354, "&gt;0")</f>
        <v>3</v>
      </c>
      <c r="W354" s="256" t="n">
        <f aca="false" ca="false" dt2D="false" dtr="false" t="normal">+U354+V354</f>
        <v>4</v>
      </c>
    </row>
    <row customHeight="true" ht="12.75" outlineLevel="0" r="355">
      <c r="A355" s="8" t="n">
        <f aca="false" ca="false" dt2D="false" dtr="false" t="normal">A354+1</f>
        <v>315</v>
      </c>
      <c r="B355" s="8" t="n">
        <f aca="false" ca="false" dt2D="false" dtr="false" t="normal">B354+1</f>
        <v>166</v>
      </c>
      <c r="C355" s="106" t="s">
        <v>114</v>
      </c>
      <c r="D355" s="8" t="s">
        <v>733</v>
      </c>
      <c r="E355" s="205" t="n">
        <f aca="false" ca="true" dt2D="false" dtr="false" t="normal">SUBTOTAL(9, F355:T355)</f>
        <v>348062.03</v>
      </c>
      <c r="F355" s="205" t="n"/>
      <c r="G355" s="205" t="n"/>
      <c r="H355" s="205" t="n"/>
      <c r="I355" s="205" t="n">
        <v>306171.64</v>
      </c>
      <c r="J355" s="205" t="n"/>
      <c r="K355" s="205" t="n"/>
      <c r="L355" s="205" t="n">
        <v>0</v>
      </c>
      <c r="M355" s="205" t="n"/>
      <c r="N355" s="205" t="n"/>
      <c r="O355" s="205" t="n"/>
      <c r="P355" s="205" t="n"/>
      <c r="Q355" s="205" t="n"/>
      <c r="R355" s="205" t="n">
        <v>10441.86</v>
      </c>
      <c r="S355" s="205" t="n">
        <v>24000</v>
      </c>
      <c r="T355" s="205" t="n">
        <v>7448.53</v>
      </c>
      <c r="U355" s="256" t="n">
        <f aca="false" ca="false" dt2D="false" dtr="false" t="normal">COUNTIF(F355:Q355, "&gt;0")</f>
        <v>1</v>
      </c>
      <c r="V355" s="256" t="n">
        <f aca="false" ca="false" dt2D="false" dtr="false" t="normal">COUNTIF(R355:T355, "&gt;0")</f>
        <v>3</v>
      </c>
      <c r="W355" s="256" t="n">
        <f aca="false" ca="false" dt2D="false" dtr="false" t="normal">+U355+V355</f>
        <v>4</v>
      </c>
    </row>
    <row customHeight="true" ht="12.75" outlineLevel="0" r="356">
      <c r="A356" s="8" t="n">
        <f aca="false" ca="false" dt2D="false" dtr="false" t="normal">A355+1</f>
        <v>316</v>
      </c>
      <c r="B356" s="8" t="n">
        <f aca="false" ca="false" dt2D="false" dtr="false" t="normal">B355+1</f>
        <v>167</v>
      </c>
      <c r="C356" s="106" t="s">
        <v>114</v>
      </c>
      <c r="D356" s="8" t="s">
        <v>735</v>
      </c>
      <c r="E356" s="205" t="n">
        <f aca="false" ca="true" dt2D="false" dtr="false" t="normal">SUBTOTAL(9, F356:T356)</f>
        <v>5655494.040000001</v>
      </c>
      <c r="F356" s="205" t="n">
        <v>3822075.65</v>
      </c>
      <c r="G356" s="205" t="n"/>
      <c r="H356" s="205" t="n"/>
      <c r="I356" s="205" t="n">
        <v>1518726</v>
      </c>
      <c r="J356" s="205" t="n"/>
      <c r="K356" s="205" t="n"/>
      <c r="L356" s="205" t="n">
        <v>0</v>
      </c>
      <c r="M356" s="205" t="n"/>
      <c r="N356" s="205" t="n"/>
      <c r="O356" s="205" t="n"/>
      <c r="P356" s="205" t="n"/>
      <c r="Q356" s="205" t="n"/>
      <c r="R356" s="205" t="n">
        <v>169664.82</v>
      </c>
      <c r="S356" s="205" t="n">
        <v>24000</v>
      </c>
      <c r="T356" s="205" t="n">
        <v>121027.57</v>
      </c>
      <c r="U356" s="256" t="n">
        <f aca="false" ca="false" dt2D="false" dtr="false" t="normal">COUNTIF(F356:Q356, "&gt;0")</f>
        <v>2</v>
      </c>
      <c r="V356" s="256" t="n">
        <f aca="false" ca="false" dt2D="false" dtr="false" t="normal">COUNTIF(R356:T356, "&gt;0")</f>
        <v>3</v>
      </c>
      <c r="W356" s="256" t="n">
        <f aca="false" ca="false" dt2D="false" dtr="false" t="normal">+U356+V356</f>
        <v>5</v>
      </c>
    </row>
    <row customHeight="true" ht="11.25" outlineLevel="0" r="357">
      <c r="A357" s="8" t="n">
        <f aca="false" ca="false" dt2D="false" dtr="false" t="normal">A356+1</f>
        <v>317</v>
      </c>
      <c r="B357" s="8" t="n">
        <f aca="false" ca="false" dt2D="false" dtr="false" t="normal">B356+1</f>
        <v>168</v>
      </c>
      <c r="C357" s="106" t="s">
        <v>114</v>
      </c>
      <c r="D357" s="8" t="s">
        <v>736</v>
      </c>
      <c r="E357" s="205" t="n">
        <f aca="false" ca="true" dt2D="false" dtr="false" t="normal">SUBTOTAL(9, F357:T357)</f>
        <v>415459.28</v>
      </c>
      <c r="F357" s="205" t="n"/>
      <c r="G357" s="205" t="n"/>
      <c r="H357" s="205" t="n"/>
      <c r="I357" s="205" t="n">
        <v>370104.67</v>
      </c>
      <c r="J357" s="205" t="n"/>
      <c r="K357" s="205" t="n"/>
      <c r="L357" s="205" t="n">
        <v>0</v>
      </c>
      <c r="M357" s="205" t="n"/>
      <c r="N357" s="205" t="n"/>
      <c r="O357" s="205" t="n"/>
      <c r="P357" s="205" t="n"/>
      <c r="Q357" s="205" t="n"/>
      <c r="R357" s="205" t="n">
        <v>12463.78</v>
      </c>
      <c r="S357" s="205" t="n">
        <v>24000</v>
      </c>
      <c r="T357" s="205" t="n">
        <v>8890.83</v>
      </c>
      <c r="U357" s="256" t="n">
        <f aca="false" ca="false" dt2D="false" dtr="false" t="normal">COUNTIF(F357:Q357, "&gt;0")</f>
        <v>1</v>
      </c>
      <c r="V357" s="256" t="n">
        <f aca="false" ca="false" dt2D="false" dtr="false" t="normal">COUNTIF(R357:T357, "&gt;0")</f>
        <v>3</v>
      </c>
      <c r="W357" s="256" t="n">
        <f aca="false" ca="false" dt2D="false" dtr="false" t="normal">+U357+V357</f>
        <v>4</v>
      </c>
    </row>
    <row customHeight="true" ht="12.75" outlineLevel="0" r="358">
      <c r="A358" s="8" t="n">
        <f aca="false" ca="false" dt2D="false" dtr="false" t="normal">A357+1</f>
        <v>318</v>
      </c>
      <c r="B358" s="8" t="n">
        <f aca="false" ca="false" dt2D="false" dtr="false" t="normal">B357+1</f>
        <v>169</v>
      </c>
      <c r="C358" s="106" t="s">
        <v>114</v>
      </c>
      <c r="D358" s="8" t="s">
        <v>737</v>
      </c>
      <c r="E358" s="205" t="n">
        <f aca="false" ca="true" dt2D="false" dtr="false" t="normal">SUBTOTAL(9, F358:T358)</f>
        <v>5873013.61</v>
      </c>
      <c r="F358" s="205" t="n">
        <v>5547140.71</v>
      </c>
      <c r="G358" s="205" t="n"/>
      <c r="H358" s="205" t="n"/>
      <c r="I358" s="205" t="n"/>
      <c r="J358" s="205" t="n"/>
      <c r="K358" s="205" t="n"/>
      <c r="L358" s="205" t="n">
        <v>0</v>
      </c>
      <c r="M358" s="205" t="n"/>
      <c r="N358" s="205" t="n"/>
      <c r="O358" s="205" t="n"/>
      <c r="P358" s="205" t="n"/>
      <c r="Q358" s="205" t="n"/>
      <c r="R358" s="205" t="n">
        <v>176190.41</v>
      </c>
      <c r="S358" s="205" t="n">
        <v>24000</v>
      </c>
      <c r="T358" s="205" t="n">
        <v>125682.49</v>
      </c>
      <c r="U358" s="256" t="n">
        <f aca="false" ca="false" dt2D="false" dtr="false" t="normal">COUNTIF(F358:Q358, "&gt;0")</f>
        <v>1</v>
      </c>
      <c r="V358" s="256" t="n">
        <f aca="false" ca="false" dt2D="false" dtr="false" t="normal">COUNTIF(R358:T358, "&gt;0")</f>
        <v>3</v>
      </c>
      <c r="W358" s="256" t="n">
        <f aca="false" ca="false" dt2D="false" dtr="false" t="normal">+U358+V358</f>
        <v>4</v>
      </c>
    </row>
    <row customHeight="true" ht="12.75" outlineLevel="0" r="359">
      <c r="A359" s="8" t="n">
        <f aca="false" ca="false" dt2D="false" dtr="false" t="normal">A358+1</f>
        <v>319</v>
      </c>
      <c r="B359" s="8" t="s">
        <v>192</v>
      </c>
      <c r="C359" s="106" t="s">
        <v>60</v>
      </c>
      <c r="D359" s="8" t="s">
        <v>160</v>
      </c>
      <c r="E359" s="205" t="n">
        <f aca="false" ca="true" dt2D="false" dtr="false" t="normal">SUBTOTAL(9, F359:T359)</f>
        <v>6597906.65</v>
      </c>
      <c r="F359" s="205" t="n"/>
      <c r="G359" s="205" t="n">
        <v>4371482.23</v>
      </c>
      <c r="H359" s="205" t="n"/>
      <c r="I359" s="261" t="n">
        <v>2023877.62</v>
      </c>
      <c r="J359" s="205" t="n"/>
      <c r="K359" s="205" t="n"/>
      <c r="L359" s="205" t="n"/>
      <c r="M359" s="205" t="n"/>
      <c r="N359" s="205" t="n"/>
      <c r="O359" s="205" t="n"/>
      <c r="P359" s="205" t="n"/>
      <c r="Q359" s="205" t="n"/>
      <c r="R359" s="205" t="n">
        <v>178546.8</v>
      </c>
      <c r="S359" s="205" t="n">
        <v>24000</v>
      </c>
      <c r="T359" s="205" t="n"/>
      <c r="U359" s="256" t="n">
        <f aca="false" ca="false" dt2D="false" dtr="false" t="normal">COUNTIF(F359:Q359, "&gt;0")</f>
        <v>2</v>
      </c>
      <c r="V359" s="256" t="n">
        <f aca="false" ca="false" dt2D="false" dtr="false" t="normal">COUNTIF(R359:T359, "&gt;0")</f>
        <v>2</v>
      </c>
      <c r="W359" s="256" t="n">
        <f aca="false" ca="false" dt2D="false" dtr="false" t="normal">+U359+V359</f>
        <v>4</v>
      </c>
    </row>
    <row customHeight="true" ht="12.75" outlineLevel="0" r="360">
      <c r="A360" s="8" t="n">
        <f aca="false" ca="false" dt2D="false" dtr="false" t="normal">A359+1</f>
        <v>320</v>
      </c>
      <c r="B360" s="8" t="n">
        <f aca="false" ca="false" dt2D="false" dtr="false" t="normal">B358+1</f>
        <v>170</v>
      </c>
      <c r="C360" s="106" t="s">
        <v>60</v>
      </c>
      <c r="D360" s="8" t="s">
        <v>679</v>
      </c>
      <c r="E360" s="205" t="n">
        <f aca="false" ca="true" dt2D="false" dtr="false" t="normal">SUBTOTAL(9, F360:T360)</f>
        <v>6291641.180000001</v>
      </c>
      <c r="F360" s="205" t="n"/>
      <c r="G360" s="205" t="n"/>
      <c r="H360" s="205" t="n"/>
      <c r="I360" s="205" t="n"/>
      <c r="J360" s="205" t="n"/>
      <c r="K360" s="205" t="n"/>
      <c r="L360" s="205" t="n">
        <v>0</v>
      </c>
      <c r="M360" s="205" t="n"/>
      <c r="N360" s="205" t="n"/>
      <c r="O360" s="205" t="n">
        <v>5944250.82</v>
      </c>
      <c r="P360" s="205" t="n"/>
      <c r="Q360" s="205" t="n"/>
      <c r="R360" s="205" t="n">
        <v>188749.24</v>
      </c>
      <c r="S360" s="205" t="n">
        <v>24000</v>
      </c>
      <c r="T360" s="205" t="n">
        <v>134641.12</v>
      </c>
      <c r="U360" s="256" t="n">
        <f aca="false" ca="false" dt2D="false" dtr="false" t="normal">COUNTIF(F360:Q360, "&gt;0")</f>
        <v>1</v>
      </c>
      <c r="V360" s="256" t="n">
        <f aca="false" ca="false" dt2D="false" dtr="false" t="normal">COUNTIF(R360:T360, "&gt;0")</f>
        <v>3</v>
      </c>
      <c r="W360" s="256" t="n">
        <f aca="false" ca="false" dt2D="false" dtr="false" t="normal">+U360+V360</f>
        <v>4</v>
      </c>
    </row>
    <row customHeight="true" ht="12.75" outlineLevel="0" r="361">
      <c r="A361" s="8" t="n">
        <f aca="false" ca="false" dt2D="false" dtr="false" t="normal">A360+1</f>
        <v>321</v>
      </c>
      <c r="B361" s="8" t="n">
        <f aca="false" ca="false" dt2D="false" dtr="false" t="normal">+B360+1</f>
        <v>171</v>
      </c>
      <c r="C361" s="106" t="s">
        <v>60</v>
      </c>
      <c r="D361" s="8" t="s">
        <v>685</v>
      </c>
      <c r="E361" s="205" t="n">
        <f aca="false" ca="true" dt2D="false" dtr="false" t="normal">SUBTOTAL(9, F361:T361)</f>
        <v>3755388.5300000003</v>
      </c>
      <c r="F361" s="205" t="n"/>
      <c r="G361" s="205" t="n"/>
      <c r="H361" s="205" t="n"/>
      <c r="I361" s="205" t="n"/>
      <c r="J361" s="205" t="n"/>
      <c r="K361" s="205" t="n"/>
      <c r="L361" s="205" t="n">
        <v>0</v>
      </c>
      <c r="M361" s="205" t="n"/>
      <c r="N361" s="205" t="n"/>
      <c r="O361" s="205" t="n">
        <v>3538361.56</v>
      </c>
      <c r="P361" s="205" t="n"/>
      <c r="Q361" s="205" t="n"/>
      <c r="R361" s="205" t="n">
        <v>112661.66</v>
      </c>
      <c r="S361" s="205" t="n">
        <v>24000</v>
      </c>
      <c r="T361" s="205" t="n">
        <v>80365.31</v>
      </c>
      <c r="U361" s="256" t="n">
        <f aca="false" ca="false" dt2D="false" dtr="false" t="normal">COUNTIF(F361:Q361, "&gt;0")</f>
        <v>1</v>
      </c>
      <c r="V361" s="256" t="n">
        <f aca="false" ca="false" dt2D="false" dtr="false" t="normal">COUNTIF(R361:T361, "&gt;0")</f>
        <v>3</v>
      </c>
      <c r="W361" s="256" t="n">
        <f aca="false" ca="false" dt2D="false" dtr="false" t="normal">+U361+V361</f>
        <v>4</v>
      </c>
    </row>
    <row customHeight="true" ht="12.75" outlineLevel="0" r="362">
      <c r="A362" s="8" t="n">
        <f aca="false" ca="false" dt2D="false" dtr="false" t="normal">A361+1</f>
        <v>322</v>
      </c>
      <c r="B362" s="8" t="n">
        <f aca="false" ca="false" dt2D="false" dtr="false" t="normal">+B361+1</f>
        <v>172</v>
      </c>
      <c r="C362" s="106" t="s">
        <v>60</v>
      </c>
      <c r="D362" s="8" t="s">
        <v>741</v>
      </c>
      <c r="E362" s="205" t="n">
        <f aca="false" ca="true" dt2D="false" dtr="false" t="normal">SUBTOTAL(9, F362:T362)</f>
        <v>7216629.850000001</v>
      </c>
      <c r="F362" s="205" t="n"/>
      <c r="G362" s="205" t="n"/>
      <c r="H362" s="205" t="n"/>
      <c r="I362" s="205" t="n"/>
      <c r="J362" s="205" t="n"/>
      <c r="K362" s="205" t="n"/>
      <c r="L362" s="205" t="n">
        <v>0</v>
      </c>
      <c r="M362" s="205" t="n"/>
      <c r="N362" s="205" t="n"/>
      <c r="O362" s="205" t="n">
        <v>6821695.07</v>
      </c>
      <c r="P362" s="205" t="n"/>
      <c r="Q362" s="205" t="n"/>
      <c r="R362" s="205" t="n">
        <v>216498.9</v>
      </c>
      <c r="S362" s="205" t="n">
        <v>24000</v>
      </c>
      <c r="T362" s="205" t="n">
        <v>154435.88</v>
      </c>
      <c r="U362" s="256" t="n">
        <f aca="false" ca="false" dt2D="false" dtr="false" t="normal">COUNTIF(F362:Q362, "&gt;0")</f>
        <v>1</v>
      </c>
      <c r="V362" s="256" t="n">
        <f aca="false" ca="false" dt2D="false" dtr="false" t="normal">COUNTIF(R362:T362, "&gt;0")</f>
        <v>3</v>
      </c>
      <c r="W362" s="256" t="n">
        <f aca="false" ca="false" dt2D="false" dtr="false" t="normal">+U362+V362</f>
        <v>4</v>
      </c>
    </row>
    <row customHeight="true" ht="12.75" outlineLevel="0" r="363">
      <c r="A363" s="8" t="n">
        <f aca="false" ca="false" dt2D="false" dtr="false" t="normal">A362+1</f>
        <v>323</v>
      </c>
      <c r="B363" s="8" t="n">
        <f aca="false" ca="false" dt2D="false" dtr="false" t="normal">+B362+1</f>
        <v>173</v>
      </c>
      <c r="C363" s="106" t="s">
        <v>60</v>
      </c>
      <c r="D363" s="8" t="s">
        <v>743</v>
      </c>
      <c r="E363" s="205" t="n">
        <f aca="false" ca="false" dt2D="false" dtr="false" t="normal">SUM(F363:T363)</f>
        <v>5885017.75</v>
      </c>
      <c r="F363" s="205" t="n"/>
      <c r="G363" s="205" t="n"/>
      <c r="H363" s="205" t="n">
        <v>2187791.9</v>
      </c>
      <c r="I363" s="205" t="n"/>
      <c r="J363" s="205" t="n"/>
      <c r="K363" s="205" t="n"/>
      <c r="L363" s="205" t="n"/>
      <c r="M363" s="205" t="n"/>
      <c r="N363" s="205" t="n">
        <v>3501376.22</v>
      </c>
      <c r="O363" s="205" t="n"/>
      <c r="P363" s="205" t="n"/>
      <c r="Q363" s="205" t="n"/>
      <c r="R363" s="205" t="n">
        <v>147849.63</v>
      </c>
      <c r="S363" s="205" t="n">
        <v>48000</v>
      </c>
      <c r="T363" s="205" t="n"/>
      <c r="U363" s="256" t="n">
        <f aca="false" ca="false" dt2D="false" dtr="false" t="normal">COUNTIF(F363:Q363, "&gt;0")</f>
        <v>2</v>
      </c>
      <c r="V363" s="256" t="n">
        <f aca="false" ca="false" dt2D="false" dtr="false" t="normal">COUNTIF(R363:T363, "&gt;0")</f>
        <v>2</v>
      </c>
      <c r="W363" s="256" t="n">
        <f aca="false" ca="false" dt2D="false" dtr="false" t="normal">+U363+V363</f>
        <v>4</v>
      </c>
    </row>
    <row customHeight="true" ht="12.75" outlineLevel="0" r="364">
      <c r="A364" s="8" t="n">
        <f aca="false" ca="false" dt2D="false" dtr="false" t="normal">A363+1</f>
        <v>324</v>
      </c>
      <c r="B364" s="8" t="n">
        <f aca="false" ca="false" dt2D="false" dtr="false" t="normal">+B363+1</f>
        <v>174</v>
      </c>
      <c r="C364" s="106" t="s">
        <v>60</v>
      </c>
      <c r="D364" s="8" t="s">
        <v>745</v>
      </c>
      <c r="E364" s="205" t="n">
        <f aca="false" ca="true" dt2D="false" dtr="false" t="normal">SUBTOTAL(9, F364:T364)</f>
        <v>3794011.5500000003</v>
      </c>
      <c r="F364" s="205" t="n"/>
      <c r="G364" s="205" t="n"/>
      <c r="H364" s="205" t="n"/>
      <c r="I364" s="205" t="n"/>
      <c r="J364" s="205" t="n"/>
      <c r="K364" s="205" t="n"/>
      <c r="L364" s="205" t="n">
        <v>0</v>
      </c>
      <c r="M364" s="205" t="n"/>
      <c r="N364" s="205" t="n">
        <v>3574999.35</v>
      </c>
      <c r="O364" s="205" t="n"/>
      <c r="P364" s="205" t="n"/>
      <c r="Q364" s="205" t="n"/>
      <c r="R364" s="205" t="n">
        <v>113820.35</v>
      </c>
      <c r="S364" s="205" t="n">
        <v>24000</v>
      </c>
      <c r="T364" s="205" t="n">
        <v>81191.85</v>
      </c>
      <c r="U364" s="256" t="n">
        <f aca="false" ca="false" dt2D="false" dtr="false" t="normal">COUNTIF(F364:Q364, "&gt;0")</f>
        <v>1</v>
      </c>
      <c r="V364" s="256" t="n">
        <f aca="false" ca="false" dt2D="false" dtr="false" t="normal">COUNTIF(R364:T364, "&gt;0")</f>
        <v>3</v>
      </c>
      <c r="W364" s="256" t="n">
        <f aca="false" ca="false" dt2D="false" dtr="false" t="normal">+U364+V364</f>
        <v>4</v>
      </c>
    </row>
    <row customHeight="true" ht="12.75" outlineLevel="0" r="365">
      <c r="A365" s="8" t="n">
        <f aca="false" ca="false" dt2D="false" dtr="false" t="normal">A364+1</f>
        <v>325</v>
      </c>
      <c r="B365" s="8" t="n">
        <f aca="false" ca="false" dt2D="false" dtr="false" t="normal">+B364+1</f>
        <v>175</v>
      </c>
      <c r="C365" s="106" t="s">
        <v>60</v>
      </c>
      <c r="D365" s="8" t="s">
        <v>747</v>
      </c>
      <c r="E365" s="205" t="n">
        <f aca="false" ca="true" dt2D="false" dtr="false" t="normal">SUBTOTAL(9, F365:T365)</f>
        <v>13693223.65</v>
      </c>
      <c r="F365" s="205" t="n">
        <v>7437261.57</v>
      </c>
      <c r="G365" s="205" t="n"/>
      <c r="H365" s="205" t="n">
        <v>2241587.77</v>
      </c>
      <c r="I365" s="205" t="n"/>
      <c r="J365" s="205" t="n"/>
      <c r="K365" s="205" t="n"/>
      <c r="L365" s="205" t="n">
        <v>0</v>
      </c>
      <c r="M365" s="205" t="n"/>
      <c r="N365" s="205" t="n">
        <v>3286542.61</v>
      </c>
      <c r="O365" s="205" t="n"/>
      <c r="P365" s="205" t="n"/>
      <c r="Q365" s="205" t="n"/>
      <c r="R365" s="205" t="n">
        <v>410796.71</v>
      </c>
      <c r="S365" s="205" t="n">
        <v>24000</v>
      </c>
      <c r="T365" s="205" t="n">
        <v>293034.99</v>
      </c>
      <c r="U365" s="256" t="n">
        <f aca="false" ca="false" dt2D="false" dtr="false" t="normal">COUNTIF(F365:Q365, "&gt;0")</f>
        <v>3</v>
      </c>
      <c r="V365" s="256" t="n">
        <f aca="false" ca="false" dt2D="false" dtr="false" t="normal">COUNTIF(R365:T365, "&gt;0")</f>
        <v>3</v>
      </c>
      <c r="W365" s="256" t="n">
        <f aca="false" ca="false" dt2D="false" dtr="false" t="normal">+U365+V365</f>
        <v>6</v>
      </c>
    </row>
    <row customHeight="true" ht="12" outlineLevel="0" r="366">
      <c r="A366" s="8" t="n">
        <f aca="false" ca="false" dt2D="false" dtr="false" t="normal">A365+1</f>
        <v>326</v>
      </c>
      <c r="B366" s="8" t="n">
        <f aca="false" ca="false" dt2D="false" dtr="false" t="normal">+B365+1</f>
        <v>176</v>
      </c>
      <c r="C366" s="106" t="s">
        <v>60</v>
      </c>
      <c r="D366" s="8" t="s">
        <v>748</v>
      </c>
      <c r="E366" s="205" t="n">
        <f aca="false" ca="true" dt2D="false" dtr="false" t="normal">SUBTOTAL(9, F366:T366)</f>
        <v>9352207.38</v>
      </c>
      <c r="F366" s="205" t="n"/>
      <c r="G366" s="205" t="n"/>
      <c r="H366" s="205" t="n">
        <v>8847503.92</v>
      </c>
      <c r="I366" s="205" t="n"/>
      <c r="J366" s="205" t="n"/>
      <c r="K366" s="205" t="n"/>
      <c r="L366" s="205" t="n">
        <v>0</v>
      </c>
      <c r="M366" s="205" t="n"/>
      <c r="N366" s="205" t="n"/>
      <c r="O366" s="205" t="n"/>
      <c r="P366" s="205" t="n"/>
      <c r="Q366" s="205" t="n"/>
      <c r="R366" s="205" t="n">
        <v>280566.22</v>
      </c>
      <c r="S366" s="205" t="n">
        <v>24000</v>
      </c>
      <c r="T366" s="205" t="n">
        <v>200137.24</v>
      </c>
      <c r="U366" s="256" t="n">
        <f aca="false" ca="false" dt2D="false" dtr="false" t="normal">COUNTIF(F366:Q366, "&gt;0")</f>
        <v>1</v>
      </c>
      <c r="V366" s="256" t="n">
        <f aca="false" ca="false" dt2D="false" dtr="false" t="normal">COUNTIF(R366:T366, "&gt;0")</f>
        <v>3</v>
      </c>
      <c r="W366" s="256" t="n">
        <f aca="false" ca="false" dt2D="false" dtr="false" t="normal">+U366+V366</f>
        <v>4</v>
      </c>
    </row>
    <row customHeight="true" ht="12" outlineLevel="0" r="367">
      <c r="A367" s="8" t="n">
        <f aca="false" ca="false" dt2D="false" dtr="false" t="normal">A366+1</f>
        <v>327</v>
      </c>
      <c r="B367" s="8" t="n">
        <f aca="false" ca="false" dt2D="false" dtr="false" t="normal">+B366+1</f>
        <v>177</v>
      </c>
      <c r="C367" s="106" t="s">
        <v>60</v>
      </c>
      <c r="D367" s="8" t="s">
        <v>749</v>
      </c>
      <c r="E367" s="205" t="n">
        <f aca="false" ca="true" dt2D="false" dtr="false" t="normal">SUBTOTAL(9, F367:T367)</f>
        <v>4920967.640000001</v>
      </c>
      <c r="F367" s="205" t="n"/>
      <c r="G367" s="205" t="n"/>
      <c r="H367" s="205" t="n">
        <v>4644029.9</v>
      </c>
      <c r="I367" s="205" t="n"/>
      <c r="J367" s="205" t="n"/>
      <c r="K367" s="205" t="n"/>
      <c r="L367" s="205" t="n">
        <v>0</v>
      </c>
      <c r="M367" s="205" t="n"/>
      <c r="N367" s="205" t="n"/>
      <c r="O367" s="205" t="n"/>
      <c r="P367" s="205" t="n"/>
      <c r="Q367" s="205" t="n"/>
      <c r="R367" s="205" t="n">
        <v>147629.03</v>
      </c>
      <c r="S367" s="205" t="n">
        <v>24000</v>
      </c>
      <c r="T367" s="205" t="n">
        <v>105308.71</v>
      </c>
      <c r="U367" s="256" t="n">
        <f aca="false" ca="false" dt2D="false" dtr="false" t="normal">COUNTIF(F367:Q367, "&gt;0")</f>
        <v>1</v>
      </c>
      <c r="V367" s="256" t="n">
        <f aca="false" ca="false" dt2D="false" dtr="false" t="normal">COUNTIF(R367:T367, "&gt;0")</f>
        <v>3</v>
      </c>
      <c r="W367" s="256" t="n">
        <f aca="false" ca="false" dt2D="false" dtr="false" t="normal">+U367+V367</f>
        <v>4</v>
      </c>
    </row>
    <row customHeight="true" ht="12.75" outlineLevel="0" r="368">
      <c r="A368" s="8" t="n">
        <f aca="false" ca="false" dt2D="false" dtr="false" t="normal">A367+1</f>
        <v>328</v>
      </c>
      <c r="B368" s="8" t="n">
        <f aca="false" ca="false" dt2D="false" dtr="false" t="normal">+B367+1</f>
        <v>178</v>
      </c>
      <c r="C368" s="106" t="s">
        <v>60</v>
      </c>
      <c r="D368" s="8" t="s">
        <v>751</v>
      </c>
      <c r="E368" s="205" t="n">
        <f aca="false" ca="true" dt2D="false" dtr="false" t="normal">SUBTOTAL(9, F368:T368)</f>
        <v>4514897.749999999</v>
      </c>
      <c r="F368" s="205" t="n"/>
      <c r="G368" s="205" t="n"/>
      <c r="H368" s="205" t="n">
        <v>2565941.18</v>
      </c>
      <c r="I368" s="205" t="n">
        <v>1692890.83</v>
      </c>
      <c r="J368" s="205" t="n"/>
      <c r="K368" s="205" t="n"/>
      <c r="L368" s="205" t="n">
        <v>0</v>
      </c>
      <c r="M368" s="205" t="n"/>
      <c r="N368" s="205" t="n"/>
      <c r="O368" s="205" t="n"/>
      <c r="P368" s="205" t="n"/>
      <c r="Q368" s="205" t="n"/>
      <c r="R368" s="205" t="n">
        <v>135446.93</v>
      </c>
      <c r="S368" s="205" t="n">
        <v>24000</v>
      </c>
      <c r="T368" s="205" t="n">
        <v>96618.81</v>
      </c>
      <c r="U368" s="256" t="n">
        <f aca="false" ca="false" dt2D="false" dtr="false" t="normal">COUNTIF(F368:Q368, "&gt;0")</f>
        <v>2</v>
      </c>
      <c r="V368" s="256" t="n">
        <f aca="false" ca="false" dt2D="false" dtr="false" t="normal">COUNTIF(R368:T368, "&gt;0")</f>
        <v>3</v>
      </c>
      <c r="W368" s="256" t="n">
        <f aca="false" ca="false" dt2D="false" dtr="false" t="normal">+U368+V368</f>
        <v>5</v>
      </c>
    </row>
    <row customHeight="true" ht="12.75" outlineLevel="0" r="369">
      <c r="A369" s="8" t="n">
        <f aca="false" ca="false" dt2D="false" dtr="false" t="normal">A368+1</f>
        <v>329</v>
      </c>
      <c r="B369" s="8" t="s">
        <v>192</v>
      </c>
      <c r="C369" s="106" t="s">
        <v>60</v>
      </c>
      <c r="D369" s="8" t="s">
        <v>177</v>
      </c>
      <c r="E369" s="205" t="n">
        <f aca="false" ca="true" dt2D="false" dtr="false" t="normal">SUBTOTAL(9, F369:T369)</f>
        <v>18454893.369999997</v>
      </c>
      <c r="F369" s="205" t="n"/>
      <c r="G369" s="205" t="n"/>
      <c r="H369" s="205" t="n">
        <v>0</v>
      </c>
      <c r="I369" s="261" t="n">
        <v>5400315.79</v>
      </c>
      <c r="J369" s="205" t="n"/>
      <c r="K369" s="205" t="n"/>
      <c r="L369" s="205" t="n"/>
      <c r="M369" s="205" t="n"/>
      <c r="N369" s="205" t="n">
        <v>12568150.18</v>
      </c>
      <c r="O369" s="205" t="n"/>
      <c r="P369" s="205" t="n"/>
      <c r="Q369" s="205" t="n"/>
      <c r="R369" s="205" t="n">
        <v>462427.4</v>
      </c>
      <c r="S369" s="205" t="n">
        <v>24000</v>
      </c>
      <c r="T369" s="205" t="n"/>
      <c r="U369" s="256" t="n">
        <f aca="false" ca="false" dt2D="false" dtr="false" t="normal">COUNTIF(F369:Q369, "&gt;0")</f>
        <v>2</v>
      </c>
      <c r="V369" s="256" t="n">
        <f aca="false" ca="false" dt2D="false" dtr="false" t="normal">COUNTIF(R369:T369, "&gt;0")</f>
        <v>2</v>
      </c>
      <c r="W369" s="256" t="n">
        <f aca="false" ca="false" dt2D="false" dtr="false" t="normal">+U369+V369</f>
        <v>4</v>
      </c>
    </row>
    <row customHeight="true" ht="12.75" outlineLevel="0" r="370">
      <c r="A370" s="8" t="n">
        <f aca="false" ca="false" dt2D="false" dtr="false" t="normal">A369+1</f>
        <v>330</v>
      </c>
      <c r="B370" s="8" t="n">
        <f aca="false" ca="false" dt2D="false" dtr="false" t="normal">+B368+1</f>
        <v>179</v>
      </c>
      <c r="C370" s="106" t="s">
        <v>60</v>
      </c>
      <c r="D370" s="8" t="s">
        <v>755</v>
      </c>
      <c r="E370" s="205" t="n">
        <f aca="false" ca="true" dt2D="false" dtr="false" t="normal">SUBTOTAL(9, F370:T370)</f>
        <v>33746757.29</v>
      </c>
      <c r="F370" s="205" t="n">
        <v>16745003.75</v>
      </c>
      <c r="G370" s="205" t="n">
        <v>6846605.84</v>
      </c>
      <c r="H370" s="205" t="n">
        <v>5055320.25</v>
      </c>
      <c r="I370" s="205" t="n">
        <v>3341244.12</v>
      </c>
      <c r="J370" s="205" t="n"/>
      <c r="K370" s="205" t="n"/>
      <c r="L370" s="205" t="n">
        <v>0</v>
      </c>
      <c r="M370" s="205" t="n"/>
      <c r="N370" s="205" t="n"/>
      <c r="O370" s="205" t="n"/>
      <c r="P370" s="205" t="n"/>
      <c r="Q370" s="205" t="n"/>
      <c r="R370" s="205" t="n">
        <v>1012402.72</v>
      </c>
      <c r="S370" s="205" t="n">
        <v>24000</v>
      </c>
      <c r="T370" s="205" t="n">
        <v>722180.61</v>
      </c>
      <c r="U370" s="256" t="n">
        <f aca="false" ca="false" dt2D="false" dtr="false" t="normal">COUNTIF(F370:Q370, "&gt;0")</f>
        <v>4</v>
      </c>
      <c r="V370" s="256" t="n">
        <f aca="false" ca="false" dt2D="false" dtr="false" t="normal">COUNTIF(R370:T370, "&gt;0")</f>
        <v>3</v>
      </c>
      <c r="W370" s="256" t="n">
        <f aca="false" ca="false" dt2D="false" dtr="false" t="normal">+U370+V370</f>
        <v>7</v>
      </c>
    </row>
    <row customHeight="true" ht="12.75" outlineLevel="0" r="371">
      <c r="A371" s="8" t="n">
        <f aca="false" ca="false" dt2D="false" dtr="false" t="normal">A370+1</f>
        <v>331</v>
      </c>
      <c r="B371" s="8" t="n">
        <f aca="false" ca="false" dt2D="false" dtr="false" t="normal">+B370+1</f>
        <v>180</v>
      </c>
      <c r="C371" s="106" t="s">
        <v>60</v>
      </c>
      <c r="D371" s="8" t="s">
        <v>757</v>
      </c>
      <c r="E371" s="205" t="n">
        <f aca="false" ca="true" dt2D="false" dtr="false" t="normal">SUBTOTAL(9, F371:T371)</f>
        <v>17643005.049999997</v>
      </c>
      <c r="F371" s="205" t="n">
        <v>8751524.21</v>
      </c>
      <c r="G371" s="205" t="n">
        <v>3576583.01</v>
      </c>
      <c r="H371" s="205" t="n">
        <v>2640088.27</v>
      </c>
      <c r="I371" s="205" t="n">
        <v>1743959.1</v>
      </c>
      <c r="J371" s="205" t="n"/>
      <c r="K371" s="205" t="n"/>
      <c r="L371" s="205" t="n">
        <v>0</v>
      </c>
      <c r="M371" s="205" t="n"/>
      <c r="N371" s="205" t="n"/>
      <c r="O371" s="205" t="n"/>
      <c r="P371" s="205" t="n"/>
      <c r="Q371" s="205" t="n"/>
      <c r="R371" s="205" t="n">
        <v>529290.15</v>
      </c>
      <c r="S371" s="205" t="n">
        <v>24000</v>
      </c>
      <c r="T371" s="205" t="n">
        <v>377560.31</v>
      </c>
      <c r="U371" s="256" t="n">
        <f aca="false" ca="false" dt2D="false" dtr="false" t="normal">COUNTIF(F371:Q371, "&gt;0")</f>
        <v>4</v>
      </c>
      <c r="V371" s="256" t="n">
        <f aca="false" ca="false" dt2D="false" dtr="false" t="normal">COUNTIF(R371:T371, "&gt;0")</f>
        <v>3</v>
      </c>
      <c r="W371" s="256" t="n">
        <f aca="false" ca="false" dt2D="false" dtr="false" t="normal">+U371+V371</f>
        <v>7</v>
      </c>
    </row>
    <row customHeight="true" ht="12.75" outlineLevel="0" r="372">
      <c r="A372" s="8" t="n">
        <f aca="false" ca="false" dt2D="false" dtr="false" t="normal">A371+1</f>
        <v>332</v>
      </c>
      <c r="B372" s="8" t="n">
        <f aca="false" ca="false" dt2D="false" dtr="false" t="normal">+B371+1</f>
        <v>181</v>
      </c>
      <c r="C372" s="106" t="s">
        <v>60</v>
      </c>
      <c r="D372" s="8" t="s">
        <v>759</v>
      </c>
      <c r="E372" s="205" t="n">
        <f aca="false" ca="false" dt2D="false" dtr="false" t="normal">SUM(F372:T372)</f>
        <v>5868814.88</v>
      </c>
      <c r="F372" s="205" t="n"/>
      <c r="G372" s="205" t="n"/>
      <c r="H372" s="205" t="n">
        <v>5868814.88</v>
      </c>
      <c r="I372" s="205" t="n"/>
      <c r="J372" s="205" t="n"/>
      <c r="K372" s="205" t="n"/>
      <c r="L372" s="205" t="n"/>
      <c r="M372" s="205" t="n">
        <v>0</v>
      </c>
      <c r="N372" s="205" t="n">
        <v>0</v>
      </c>
      <c r="O372" s="205" t="n">
        <v>0</v>
      </c>
      <c r="P372" s="205" t="n">
        <v>0</v>
      </c>
      <c r="Q372" s="205" t="n">
        <v>0</v>
      </c>
      <c r="R372" s="205" t="n"/>
      <c r="S372" s="205" t="n"/>
      <c r="T372" s="205" t="n"/>
      <c r="U372" s="256" t="n">
        <f aca="false" ca="false" dt2D="false" dtr="false" t="normal">COUNTIF(F372:Q372, "&gt;0")</f>
        <v>1</v>
      </c>
      <c r="V372" s="256" t="n">
        <f aca="false" ca="false" dt2D="false" dtr="false" t="normal">COUNTIF(R372:T372, "&gt;0")</f>
        <v>0</v>
      </c>
      <c r="W372" s="256" t="n">
        <f aca="false" ca="false" dt2D="false" dtr="false" t="normal">+U372+V372</f>
        <v>1</v>
      </c>
    </row>
    <row customHeight="true" ht="12.75" outlineLevel="0" r="373">
      <c r="A373" s="8" t="n">
        <f aca="false" ca="false" dt2D="false" dtr="false" t="normal">A372+1</f>
        <v>333</v>
      </c>
      <c r="B373" s="8" t="n">
        <f aca="false" ca="false" dt2D="false" dtr="false" t="normal">+B372+1</f>
        <v>182</v>
      </c>
      <c r="C373" s="106" t="s">
        <v>60</v>
      </c>
      <c r="D373" s="8" t="s">
        <v>760</v>
      </c>
      <c r="E373" s="205" t="n">
        <f aca="false" ca="true" dt2D="false" dtr="false" t="normal">SUBTOTAL(9, F373:T373)</f>
        <v>9191184.739999998</v>
      </c>
      <c r="F373" s="205" t="n"/>
      <c r="G373" s="205" t="n">
        <v>3572073.17</v>
      </c>
      <c r="H373" s="205" t="n"/>
      <c r="I373" s="205" t="n">
        <v>1738686.98</v>
      </c>
      <c r="J373" s="205" t="n"/>
      <c r="K373" s="205" t="n"/>
      <c r="L373" s="205" t="n">
        <v>0</v>
      </c>
      <c r="M373" s="205" t="n">
        <v>3382764.1</v>
      </c>
      <c r="N373" s="205" t="n"/>
      <c r="O373" s="205" t="n"/>
      <c r="P373" s="205" t="n"/>
      <c r="Q373" s="205" t="n"/>
      <c r="R373" s="205" t="n">
        <v>276455.54</v>
      </c>
      <c r="S373" s="205" t="n">
        <v>24000</v>
      </c>
      <c r="T373" s="205" t="n">
        <v>197204.95</v>
      </c>
      <c r="U373" s="256" t="n">
        <f aca="false" ca="false" dt2D="false" dtr="false" t="normal">COUNTIF(F373:Q373, "&gt;0")</f>
        <v>3</v>
      </c>
      <c r="V373" s="256" t="n">
        <f aca="false" ca="false" dt2D="false" dtr="false" t="normal">COUNTIF(R373:T373, "&gt;0")</f>
        <v>3</v>
      </c>
      <c r="W373" s="256" t="n">
        <f aca="false" ca="false" dt2D="false" dtr="false" t="normal">+U373+V373</f>
        <v>6</v>
      </c>
    </row>
    <row customHeight="true" ht="12" outlineLevel="0" r="374">
      <c r="A374" s="8" t="n">
        <f aca="false" ca="false" dt2D="false" dtr="false" t="normal">A373+1</f>
        <v>334</v>
      </c>
      <c r="B374" s="8" t="n">
        <f aca="false" ca="false" dt2D="false" dtr="false" t="normal">+B373+1</f>
        <v>183</v>
      </c>
      <c r="C374" s="106" t="s">
        <v>60</v>
      </c>
      <c r="D374" s="8" t="s">
        <v>762</v>
      </c>
      <c r="E374" s="205" t="n">
        <f aca="false" ca="true" dt2D="false" dtr="false" t="normal">SUBTOTAL(9, F374:T374)</f>
        <v>2609045.89</v>
      </c>
      <c r="F374" s="205" t="n"/>
      <c r="G374" s="205" t="n"/>
      <c r="H374" s="205" t="n">
        <v>2450940.93</v>
      </c>
      <c r="I374" s="205" t="n"/>
      <c r="J374" s="205" t="n"/>
      <c r="K374" s="205" t="n"/>
      <c r="L374" s="205" t="n">
        <v>0</v>
      </c>
      <c r="M374" s="205" t="n"/>
      <c r="N374" s="205" t="n"/>
      <c r="O374" s="205" t="n"/>
      <c r="P374" s="205" t="n"/>
      <c r="Q374" s="205" t="n"/>
      <c r="R374" s="205" t="n">
        <v>78271.38</v>
      </c>
      <c r="S374" s="205" t="n">
        <v>24000</v>
      </c>
      <c r="T374" s="205" t="n">
        <v>55833.58</v>
      </c>
      <c r="U374" s="256" t="n">
        <f aca="false" ca="false" dt2D="false" dtr="false" t="normal">COUNTIF(F374:Q374, "&gt;0")</f>
        <v>1</v>
      </c>
      <c r="V374" s="256" t="n">
        <f aca="false" ca="false" dt2D="false" dtr="false" t="normal">COUNTIF(R374:T374, "&gt;0")</f>
        <v>3</v>
      </c>
      <c r="W374" s="256" t="n">
        <f aca="false" ca="false" dt2D="false" dtr="false" t="normal">+U374+V374</f>
        <v>4</v>
      </c>
    </row>
    <row customHeight="true" ht="12.75" outlineLevel="0" r="375">
      <c r="A375" s="8" t="n">
        <f aca="false" ca="false" dt2D="false" dtr="false" t="normal">A374+1</f>
        <v>335</v>
      </c>
      <c r="B375" s="8" t="n">
        <f aca="false" ca="false" dt2D="false" dtr="false" t="normal">+B374+1</f>
        <v>184</v>
      </c>
      <c r="C375" s="106" t="s">
        <v>60</v>
      </c>
      <c r="D375" s="8" t="s">
        <v>763</v>
      </c>
      <c r="E375" s="205" t="n">
        <f aca="false" ca="true" dt2D="false" dtr="false" t="normal">SUBTOTAL(9, F375:T375)</f>
        <v>11240661.95</v>
      </c>
      <c r="F375" s="205" t="n"/>
      <c r="G375" s="205" t="n"/>
      <c r="H375" s="205" t="n">
        <v>10638891.92</v>
      </c>
      <c r="I375" s="205" t="n"/>
      <c r="J375" s="205" t="n"/>
      <c r="K375" s="205" t="n"/>
      <c r="L375" s="205" t="n">
        <v>0</v>
      </c>
      <c r="M375" s="205" t="n"/>
      <c r="N375" s="205" t="n"/>
      <c r="O375" s="205" t="n"/>
      <c r="P375" s="205" t="n"/>
      <c r="Q375" s="205" t="n"/>
      <c r="R375" s="205" t="n">
        <v>337219.86</v>
      </c>
      <c r="S375" s="205" t="n">
        <v>24000</v>
      </c>
      <c r="T375" s="205" t="n">
        <v>240550.17</v>
      </c>
      <c r="U375" s="256" t="n">
        <f aca="false" ca="false" dt2D="false" dtr="false" t="normal">COUNTIF(F375:Q375, "&gt;0")</f>
        <v>1</v>
      </c>
      <c r="V375" s="256" t="n">
        <f aca="false" ca="false" dt2D="false" dtr="false" t="normal">COUNTIF(R375:T375, "&gt;0")</f>
        <v>3</v>
      </c>
      <c r="W375" s="256" t="n">
        <f aca="false" ca="false" dt2D="false" dtr="false" t="normal">+U375+V375</f>
        <v>4</v>
      </c>
    </row>
    <row customHeight="true" ht="12.75" outlineLevel="0" r="376">
      <c r="A376" s="8" t="n">
        <f aca="false" ca="false" dt2D="false" dtr="false" t="normal">A375+1</f>
        <v>336</v>
      </c>
      <c r="B376" s="8" t="n">
        <f aca="false" ca="false" dt2D="false" dtr="false" t="normal">+B375+1</f>
        <v>185</v>
      </c>
      <c r="C376" s="106" t="s">
        <v>60</v>
      </c>
      <c r="D376" s="8" t="s">
        <v>764</v>
      </c>
      <c r="E376" s="205" t="n">
        <f aca="false" ca="true" dt2D="false" dtr="false" t="normal">SUBTOTAL(9, F376:T376)</f>
        <v>13345284.9</v>
      </c>
      <c r="F376" s="205" t="n"/>
      <c r="G376" s="205" t="n">
        <v>3306354.96</v>
      </c>
      <c r="H376" s="205" t="n"/>
      <c r="I376" s="205" t="n"/>
      <c r="J376" s="205" t="n"/>
      <c r="K376" s="205" t="n"/>
      <c r="L376" s="205" t="n">
        <v>0</v>
      </c>
      <c r="M376" s="205" t="n"/>
      <c r="N376" s="205" t="n">
        <v>3577083.47</v>
      </c>
      <c r="O376" s="205" t="n">
        <v>5751898.82</v>
      </c>
      <c r="P376" s="205" t="n"/>
      <c r="Q376" s="205" t="n"/>
      <c r="R376" s="205" t="n">
        <v>400358.55</v>
      </c>
      <c r="S376" s="205" t="n">
        <v>24000</v>
      </c>
      <c r="T376" s="205" t="n">
        <v>285589.1</v>
      </c>
      <c r="U376" s="256" t="n">
        <f aca="false" ca="false" dt2D="false" dtr="false" t="normal">COUNTIF(F376:Q376, "&gt;0")</f>
        <v>3</v>
      </c>
      <c r="V376" s="256" t="n">
        <f aca="false" ca="false" dt2D="false" dtr="false" t="normal">COUNTIF(R376:T376, "&gt;0")</f>
        <v>3</v>
      </c>
      <c r="W376" s="256" t="n">
        <f aca="false" ca="false" dt2D="false" dtr="false" t="normal">+U376+V376</f>
        <v>6</v>
      </c>
    </row>
    <row customHeight="true" ht="13.5" outlineLevel="0" r="377">
      <c r="A377" s="8" t="n">
        <f aca="false" ca="false" dt2D="false" dtr="false" t="normal">A376+1</f>
        <v>337</v>
      </c>
      <c r="B377" s="8" t="n">
        <f aca="false" ca="false" dt2D="false" dtr="false" t="normal">+B376+1</f>
        <v>186</v>
      </c>
      <c r="C377" s="106" t="s">
        <v>60</v>
      </c>
      <c r="D377" s="8" t="s">
        <v>765</v>
      </c>
      <c r="E377" s="205" t="n">
        <f aca="false" ca="true" dt2D="false" dtr="false" t="normal">SUBTOTAL(9, F377:T377)</f>
        <v>2393720.32</v>
      </c>
      <c r="F377" s="205" t="n"/>
      <c r="G377" s="205" t="n"/>
      <c r="H377" s="205" t="n">
        <v>2246683.1</v>
      </c>
      <c r="I377" s="205" t="n"/>
      <c r="J377" s="205" t="n"/>
      <c r="K377" s="205" t="n"/>
      <c r="L377" s="205" t="n">
        <v>0</v>
      </c>
      <c r="M377" s="205" t="n"/>
      <c r="N377" s="205" t="n"/>
      <c r="O377" s="205" t="n"/>
      <c r="P377" s="205" t="n"/>
      <c r="Q377" s="205" t="n"/>
      <c r="R377" s="205" t="n">
        <v>71811.61</v>
      </c>
      <c r="S377" s="205" t="n">
        <v>24000</v>
      </c>
      <c r="T377" s="205" t="n">
        <v>51225.61</v>
      </c>
      <c r="U377" s="256" t="n">
        <f aca="false" ca="false" dt2D="false" dtr="false" t="normal">COUNTIF(F377:Q377, "&gt;0")</f>
        <v>1</v>
      </c>
      <c r="V377" s="256" t="n">
        <f aca="false" ca="false" dt2D="false" dtr="false" t="normal">COUNTIF(R377:T377, "&gt;0")</f>
        <v>3</v>
      </c>
      <c r="W377" s="256" t="n">
        <f aca="false" ca="false" dt2D="false" dtr="false" t="normal">+U377+V377</f>
        <v>4</v>
      </c>
    </row>
    <row customHeight="true" ht="12" outlineLevel="0" r="378">
      <c r="A378" s="8" t="n">
        <f aca="false" ca="false" dt2D="false" dtr="false" t="normal">A377+1</f>
        <v>338</v>
      </c>
      <c r="B378" s="8" t="n">
        <f aca="false" ca="false" dt2D="false" dtr="false" t="normal">+B377+1</f>
        <v>187</v>
      </c>
      <c r="C378" s="106" t="s">
        <v>60</v>
      </c>
      <c r="D378" s="8" t="s">
        <v>766</v>
      </c>
      <c r="E378" s="205" t="n">
        <f aca="false" ca="true" dt2D="false" dtr="false" t="normal">SUBTOTAL(9, F378:T378)</f>
        <v>8237237.23</v>
      </c>
      <c r="F378" s="205" t="n"/>
      <c r="G378" s="205" t="n"/>
      <c r="H378" s="205" t="n"/>
      <c r="I378" s="205" t="n"/>
      <c r="J378" s="205" t="n"/>
      <c r="K378" s="205" t="n"/>
      <c r="L378" s="205" t="n">
        <v>0</v>
      </c>
      <c r="M378" s="205" t="n"/>
      <c r="N378" s="205" t="n">
        <v>7789843.23</v>
      </c>
      <c r="O378" s="205" t="n"/>
      <c r="P378" s="205" t="n"/>
      <c r="Q378" s="205" t="n"/>
      <c r="R378" s="205" t="n">
        <v>247117.12</v>
      </c>
      <c r="S378" s="205" t="n">
        <v>24000</v>
      </c>
      <c r="T378" s="205" t="n">
        <v>176276.88</v>
      </c>
      <c r="U378" s="256" t="n">
        <f aca="false" ca="false" dt2D="false" dtr="false" t="normal">COUNTIF(F378:Q378, "&gt;0")</f>
        <v>1</v>
      </c>
      <c r="V378" s="256" t="n">
        <f aca="false" ca="false" dt2D="false" dtr="false" t="normal">COUNTIF(R378:T378, "&gt;0")</f>
        <v>3</v>
      </c>
      <c r="W378" s="256" t="n">
        <f aca="false" ca="false" dt2D="false" dtr="false" t="normal">+U378+V378</f>
        <v>4</v>
      </c>
    </row>
    <row customHeight="true" ht="12.75" outlineLevel="0" r="379">
      <c r="A379" s="8" t="n">
        <f aca="false" ca="false" dt2D="false" dtr="false" t="normal">A378+1</f>
        <v>339</v>
      </c>
      <c r="B379" s="8" t="n">
        <f aca="false" ca="false" dt2D="false" dtr="false" t="normal">+B378+1</f>
        <v>188</v>
      </c>
      <c r="C379" s="106" t="s">
        <v>60</v>
      </c>
      <c r="D379" s="8" t="s">
        <v>767</v>
      </c>
      <c r="E379" s="205" t="n">
        <f aca="false" ca="true" dt2D="false" dtr="false" t="normal">SUBTOTAL(9, F379:T379)</f>
        <v>7890313.76</v>
      </c>
      <c r="F379" s="205" t="n"/>
      <c r="G379" s="205" t="n"/>
      <c r="H379" s="205" t="n"/>
      <c r="I379" s="205" t="n"/>
      <c r="J379" s="205" t="n"/>
      <c r="K379" s="205" t="n"/>
      <c r="L379" s="205" t="n">
        <v>0</v>
      </c>
      <c r="M379" s="205" t="n"/>
      <c r="N379" s="205" t="n">
        <v>7460751.64</v>
      </c>
      <c r="O379" s="205" t="n"/>
      <c r="P379" s="205" t="n"/>
      <c r="Q379" s="205" t="n"/>
      <c r="R379" s="205" t="n">
        <v>236709.41</v>
      </c>
      <c r="S379" s="205" t="n">
        <v>24000</v>
      </c>
      <c r="T379" s="205" t="n">
        <v>168852.71</v>
      </c>
      <c r="U379" s="256" t="n">
        <f aca="false" ca="false" dt2D="false" dtr="false" t="normal">COUNTIF(F379:Q379, "&gt;0")</f>
        <v>1</v>
      </c>
      <c r="V379" s="256" t="n">
        <f aca="false" ca="false" dt2D="false" dtr="false" t="normal">COUNTIF(R379:T379, "&gt;0")</f>
        <v>3</v>
      </c>
      <c r="W379" s="256" t="n">
        <f aca="false" ca="false" dt2D="false" dtr="false" t="normal">+U379+V379</f>
        <v>4</v>
      </c>
    </row>
    <row customHeight="true" ht="12.75" outlineLevel="0" r="380">
      <c r="A380" s="8" t="n">
        <f aca="false" ca="false" dt2D="false" dtr="false" t="normal">A379+1</f>
        <v>340</v>
      </c>
      <c r="B380" s="8" t="n">
        <f aca="false" ca="false" dt2D="false" dtr="false" t="normal">+B379+1</f>
        <v>189</v>
      </c>
      <c r="C380" s="106" t="s">
        <v>60</v>
      </c>
      <c r="D380" s="8" t="s">
        <v>769</v>
      </c>
      <c r="E380" s="205" t="n">
        <f aca="false" ca="true" dt2D="false" dtr="false" t="normal">SUBTOTAL(9, F380:T380)</f>
        <v>3446295.12</v>
      </c>
      <c r="F380" s="205" t="n"/>
      <c r="G380" s="205" t="n"/>
      <c r="H380" s="205" t="n"/>
      <c r="I380" s="205" t="n"/>
      <c r="J380" s="205" t="n"/>
      <c r="K380" s="205" t="n"/>
      <c r="L380" s="205" t="n">
        <v>0</v>
      </c>
      <c r="M380" s="205" t="n"/>
      <c r="N380" s="205" t="n">
        <v>3245155.55</v>
      </c>
      <c r="O380" s="205" t="n"/>
      <c r="P380" s="205" t="n"/>
      <c r="Q380" s="205" t="n"/>
      <c r="R380" s="205" t="n">
        <v>103388.85</v>
      </c>
      <c r="S380" s="205" t="n">
        <v>24000</v>
      </c>
      <c r="T380" s="205" t="n">
        <v>73750.72</v>
      </c>
      <c r="U380" s="256" t="n">
        <f aca="false" ca="false" dt2D="false" dtr="false" t="normal">COUNTIF(F380:Q380, "&gt;0")</f>
        <v>1</v>
      </c>
      <c r="V380" s="256" t="n">
        <f aca="false" ca="false" dt2D="false" dtr="false" t="normal">COUNTIF(R380:T380, "&gt;0")</f>
        <v>3</v>
      </c>
      <c r="W380" s="256" t="n">
        <f aca="false" ca="false" dt2D="false" dtr="false" t="normal">+U380+V380</f>
        <v>4</v>
      </c>
    </row>
    <row customHeight="true" ht="12.75" outlineLevel="0" r="381">
      <c r="A381" s="8" t="n">
        <f aca="false" ca="false" dt2D="false" dtr="false" t="normal">A380+1</f>
        <v>341</v>
      </c>
      <c r="B381" s="8" t="n">
        <f aca="false" ca="false" dt2D="false" dtr="false" t="normal">+B380+1</f>
        <v>190</v>
      </c>
      <c r="C381" s="106" t="s">
        <v>60</v>
      </c>
      <c r="D381" s="8" t="s">
        <v>770</v>
      </c>
      <c r="E381" s="205" t="n">
        <f aca="false" ca="true" dt2D="false" dtr="false" t="normal">SUBTOTAL(9, F381:T381)</f>
        <v>20643917.16</v>
      </c>
      <c r="F381" s="205" t="n">
        <v>8856515.86</v>
      </c>
      <c r="G381" s="205" t="n"/>
      <c r="H381" s="205" t="n">
        <v>0</v>
      </c>
      <c r="I381" s="205" t="n">
        <v>4101658.63</v>
      </c>
      <c r="J381" s="205" t="n"/>
      <c r="K381" s="205" t="n"/>
      <c r="L381" s="205" t="n"/>
      <c r="M381" s="205" t="n"/>
      <c r="N381" s="205" t="n"/>
      <c r="O381" s="205" t="n">
        <v>7341623.32</v>
      </c>
      <c r="P381" s="205" t="n"/>
      <c r="Q381" s="205" t="n"/>
      <c r="R381" s="205" t="n">
        <v>320119.35</v>
      </c>
      <c r="S381" s="205" t="n">
        <v>24000</v>
      </c>
      <c r="T381" s="205" t="n"/>
      <c r="U381" s="256" t="n">
        <f aca="false" ca="false" dt2D="false" dtr="false" t="normal">COUNTIF(F381:Q381, "&gt;0")</f>
        <v>3</v>
      </c>
      <c r="V381" s="256" t="n">
        <f aca="false" ca="false" dt2D="false" dtr="false" t="normal">COUNTIF(R381:T381, "&gt;0")</f>
        <v>2</v>
      </c>
      <c r="W381" s="256" t="n">
        <f aca="false" ca="false" dt2D="false" dtr="false" t="normal">+U381+V381</f>
        <v>5</v>
      </c>
    </row>
    <row customHeight="true" ht="12" outlineLevel="0" r="382">
      <c r="A382" s="8" t="n">
        <f aca="false" ca="false" dt2D="false" dtr="false" t="normal">A381+1</f>
        <v>342</v>
      </c>
      <c r="B382" s="8" t="n">
        <f aca="false" ca="false" dt2D="false" dtr="false" t="normal">+B381+1</f>
        <v>191</v>
      </c>
      <c r="C382" s="106" t="s">
        <v>60</v>
      </c>
      <c r="D382" s="8" t="s">
        <v>701</v>
      </c>
      <c r="E382" s="205" t="n">
        <f aca="false" ca="true" dt2D="false" dtr="false" t="normal">SUBTOTAL(9, F382:T382)</f>
        <v>16500668.560000002</v>
      </c>
      <c r="F382" s="205" t="n">
        <v>9074061.21</v>
      </c>
      <c r="G382" s="205" t="n"/>
      <c r="H382" s="205" t="n"/>
      <c r="I382" s="205" t="n"/>
      <c r="J382" s="205" t="n"/>
      <c r="K382" s="205" t="n"/>
      <c r="L382" s="205" t="n">
        <v>0</v>
      </c>
      <c r="M382" s="205" t="n"/>
      <c r="N382" s="205" t="n"/>
      <c r="O382" s="205" t="n">
        <v>6554472.98</v>
      </c>
      <c r="P382" s="205" t="n"/>
      <c r="Q382" s="205" t="n"/>
      <c r="R382" s="205" t="n">
        <v>495020.06</v>
      </c>
      <c r="S382" s="205" t="n">
        <v>24000</v>
      </c>
      <c r="T382" s="205" t="n">
        <v>353114.31</v>
      </c>
      <c r="U382" s="256" t="n">
        <f aca="false" ca="false" dt2D="false" dtr="false" t="normal">COUNTIF(F382:Q382, "&gt;0")</f>
        <v>2</v>
      </c>
      <c r="V382" s="256" t="n">
        <f aca="false" ca="false" dt2D="false" dtr="false" t="normal">COUNTIF(R382:T382, "&gt;0")</f>
        <v>3</v>
      </c>
      <c r="W382" s="256" t="n">
        <f aca="false" ca="false" dt2D="false" dtr="false" t="normal">+U382+V382</f>
        <v>5</v>
      </c>
    </row>
    <row customHeight="true" ht="12.75" outlineLevel="0" r="383">
      <c r="A383" s="8" t="n">
        <f aca="false" ca="false" dt2D="false" dtr="false" t="normal">A382+1</f>
        <v>343</v>
      </c>
      <c r="B383" s="8" t="n">
        <f aca="false" ca="false" dt2D="false" dtr="false" t="normal">+B382+1</f>
        <v>192</v>
      </c>
      <c r="C383" s="106" t="s">
        <v>60</v>
      </c>
      <c r="D383" s="8" t="s">
        <v>772</v>
      </c>
      <c r="E383" s="205" t="n">
        <f aca="false" ca="true" dt2D="false" dtr="false" t="normal">SUBTOTAL(9, F383:T383)</f>
        <v>17626523.1</v>
      </c>
      <c r="F383" s="205" t="n">
        <v>9694010.84</v>
      </c>
      <c r="G383" s="205" t="n"/>
      <c r="H383" s="205" t="n"/>
      <c r="I383" s="205" t="n"/>
      <c r="J383" s="205" t="n"/>
      <c r="K383" s="205" t="n"/>
      <c r="L383" s="205" t="n">
        <v>0</v>
      </c>
      <c r="M383" s="205" t="n"/>
      <c r="N383" s="205" t="n"/>
      <c r="O383" s="205" t="n">
        <v>7002508.98</v>
      </c>
      <c r="P383" s="205" t="n"/>
      <c r="Q383" s="205" t="n"/>
      <c r="R383" s="205" t="n">
        <v>528795.69</v>
      </c>
      <c r="S383" s="205" t="n">
        <v>24000</v>
      </c>
      <c r="T383" s="205" t="n">
        <v>377207.59</v>
      </c>
      <c r="U383" s="256" t="n">
        <f aca="false" ca="false" dt2D="false" dtr="false" t="normal">COUNTIF(F383:Q383, "&gt;0")</f>
        <v>2</v>
      </c>
      <c r="V383" s="256" t="n">
        <f aca="false" ca="false" dt2D="false" dtr="false" t="normal">COUNTIF(R383:T383, "&gt;0")</f>
        <v>3</v>
      </c>
      <c r="W383" s="256" t="n">
        <f aca="false" ca="false" dt2D="false" dtr="false" t="normal">+U383+V383</f>
        <v>5</v>
      </c>
    </row>
    <row customHeight="true" ht="12.75" outlineLevel="0" r="384">
      <c r="A384" s="8" t="n">
        <f aca="false" ca="false" dt2D="false" dtr="false" t="normal">A383+1</f>
        <v>344</v>
      </c>
      <c r="B384" s="8" t="n">
        <f aca="false" ca="false" dt2D="false" dtr="false" t="normal">+B383+1</f>
        <v>193</v>
      </c>
      <c r="C384" s="106" t="s">
        <v>60</v>
      </c>
      <c r="D384" s="106" t="s">
        <v>443</v>
      </c>
      <c r="E384" s="205" t="n">
        <f aca="false" ca="true" dt2D="false" dtr="false" t="normal">SUBTOTAL(9, F384:T384)</f>
        <v>2414605.0599999996</v>
      </c>
      <c r="F384" s="205" t="n"/>
      <c r="G384" s="205" t="n"/>
      <c r="H384" s="205" t="n">
        <v>2266494.36</v>
      </c>
      <c r="I384" s="205" t="n"/>
      <c r="J384" s="205" t="n"/>
      <c r="K384" s="205" t="n"/>
      <c r="L384" s="205" t="n">
        <v>0</v>
      </c>
      <c r="M384" s="205" t="n"/>
      <c r="N384" s="205" t="n"/>
      <c r="O384" s="205" t="n"/>
      <c r="P384" s="205" t="n"/>
      <c r="Q384" s="205" t="n"/>
      <c r="R384" s="205" t="n">
        <v>72438.15</v>
      </c>
      <c r="S384" s="205" t="n">
        <v>24000</v>
      </c>
      <c r="T384" s="205" t="n">
        <v>51672.55</v>
      </c>
      <c r="U384" s="256" t="n">
        <f aca="false" ca="false" dt2D="false" dtr="false" t="normal">COUNTIF(F384:Q384, "&gt;0")</f>
        <v>1</v>
      </c>
      <c r="V384" s="256" t="n">
        <f aca="false" ca="false" dt2D="false" dtr="false" t="normal">COUNTIF(R384:T384, "&gt;0")</f>
        <v>3</v>
      </c>
      <c r="W384" s="256" t="n">
        <f aca="false" ca="false" dt2D="false" dtr="false" t="normal">+U384+V384</f>
        <v>4</v>
      </c>
    </row>
    <row customHeight="true" ht="12.75" outlineLevel="0" r="385">
      <c r="A385" s="8" t="n">
        <f aca="false" ca="false" dt2D="false" dtr="false" t="normal">A384+1</f>
        <v>345</v>
      </c>
      <c r="B385" s="8" t="n">
        <f aca="false" ca="false" dt2D="false" dtr="false" t="normal">+B384+1</f>
        <v>194</v>
      </c>
      <c r="C385" s="106" t="s">
        <v>60</v>
      </c>
      <c r="D385" s="8" t="s">
        <v>774</v>
      </c>
      <c r="E385" s="205" t="n">
        <f aca="false" ca="true" dt2D="false" dtr="false" t="normal">SUBTOTAL(9, F385:T385)</f>
        <v>4328047.1</v>
      </c>
      <c r="F385" s="205" t="n"/>
      <c r="G385" s="205" t="n"/>
      <c r="H385" s="205" t="n"/>
      <c r="I385" s="205" t="n"/>
      <c r="J385" s="205" t="n"/>
      <c r="K385" s="205" t="n"/>
      <c r="L385" s="205" t="n">
        <v>0</v>
      </c>
      <c r="M385" s="205" t="n"/>
      <c r="N385" s="205" t="n">
        <v>4081585.48</v>
      </c>
      <c r="O385" s="205" t="n"/>
      <c r="P385" s="205" t="n"/>
      <c r="Q385" s="205" t="n"/>
      <c r="R385" s="205" t="n">
        <v>129841.41</v>
      </c>
      <c r="S385" s="205" t="n">
        <v>24000</v>
      </c>
      <c r="T385" s="205" t="n">
        <v>92620.21</v>
      </c>
      <c r="U385" s="256" t="n">
        <f aca="false" ca="false" dt2D="false" dtr="false" t="normal">COUNTIF(F385:Q385, "&gt;0")</f>
        <v>1</v>
      </c>
      <c r="V385" s="256" t="n">
        <f aca="false" ca="false" dt2D="false" dtr="false" t="normal">COUNTIF(R385:T385, "&gt;0")</f>
        <v>3</v>
      </c>
      <c r="W385" s="256" t="n">
        <f aca="false" ca="false" dt2D="false" dtr="false" t="normal">+U385+V385</f>
        <v>4</v>
      </c>
    </row>
    <row customHeight="true" ht="12.75" outlineLevel="0" r="386">
      <c r="A386" s="8" t="n">
        <f aca="false" ca="false" dt2D="false" dtr="false" t="normal">A385+1</f>
        <v>346</v>
      </c>
      <c r="B386" s="8" t="n">
        <f aca="false" ca="false" dt2D="false" dtr="false" t="normal">+B385+1</f>
        <v>195</v>
      </c>
      <c r="C386" s="106" t="s">
        <v>60</v>
      </c>
      <c r="D386" s="106" t="s">
        <v>61</v>
      </c>
      <c r="E386" s="205" t="n">
        <f aca="false" ca="true" dt2D="false" dtr="false" t="normal">SUBTOTAL(9, F386:T386)</f>
        <v>23859725.990000002</v>
      </c>
      <c r="F386" s="205" t="n"/>
      <c r="G386" s="205" t="n"/>
      <c r="H386" s="205" t="n">
        <v>5630231.69</v>
      </c>
      <c r="I386" s="205" t="n">
        <v>3720777.67</v>
      </c>
      <c r="J386" s="205" t="n"/>
      <c r="K386" s="205" t="n"/>
      <c r="L386" s="205" t="n">
        <v>0</v>
      </c>
      <c r="M386" s="205" t="n"/>
      <c r="N386" s="205" t="n"/>
      <c r="O386" s="205" t="n">
        <v>13258326.71</v>
      </c>
      <c r="P386" s="205" t="n"/>
      <c r="Q386" s="205" t="n"/>
      <c r="R386" s="205" t="n">
        <v>715791.78</v>
      </c>
      <c r="S386" s="205" t="n">
        <v>24000</v>
      </c>
      <c r="T386" s="205" t="n">
        <v>510598.14</v>
      </c>
      <c r="U386" s="256" t="n">
        <f aca="false" ca="false" dt2D="false" dtr="false" t="normal">COUNTIF(F386:Q386, "&gt;0")</f>
        <v>3</v>
      </c>
      <c r="V386" s="256" t="n">
        <f aca="false" ca="false" dt2D="false" dtr="false" t="normal">COUNTIF(R386:T386, "&gt;0")</f>
        <v>3</v>
      </c>
      <c r="W386" s="256" t="n">
        <f aca="false" ca="false" dt2D="false" dtr="false" t="normal">+U386+V386</f>
        <v>6</v>
      </c>
    </row>
    <row customHeight="true" ht="12.75" outlineLevel="0" r="387">
      <c r="A387" s="8" t="n">
        <f aca="false" ca="false" dt2D="false" dtr="false" t="normal">A386+1</f>
        <v>347</v>
      </c>
      <c r="B387" s="8" t="n">
        <f aca="false" ca="false" dt2D="false" dtr="false" t="normal">+B386+1</f>
        <v>196</v>
      </c>
      <c r="C387" s="106" t="s">
        <v>60</v>
      </c>
      <c r="D387" s="8" t="s">
        <v>708</v>
      </c>
      <c r="E387" s="205" t="n">
        <f aca="false" ca="true" dt2D="false" dtr="false" t="normal">SUBTOTAL(9, F387:T387)</f>
        <v>74264173.64</v>
      </c>
      <c r="F387" s="205" t="n">
        <v>38458455.21</v>
      </c>
      <c r="G387" s="205" t="n">
        <v>15732826.43</v>
      </c>
      <c r="H387" s="205" t="n">
        <v>11620232.49</v>
      </c>
      <c r="I387" s="205" t="n">
        <v>7684902.95</v>
      </c>
      <c r="J387" s="205" t="n"/>
      <c r="K387" s="205" t="n"/>
      <c r="L387" s="205" t="n">
        <v>0</v>
      </c>
      <c r="M387" s="205" t="n"/>
      <c r="N387" s="205" t="n"/>
      <c r="O387" s="205" t="n"/>
      <c r="P387" s="205" t="n"/>
      <c r="Q387" s="205" t="n"/>
      <c r="R387" s="205" t="n">
        <v>434099.16</v>
      </c>
      <c r="S387" s="205" t="n">
        <v>24000</v>
      </c>
      <c r="T387" s="205" t="n">
        <v>309657.4</v>
      </c>
      <c r="U387" s="256" t="n">
        <f aca="false" ca="false" dt2D="false" dtr="false" t="normal">COUNTIF(F387:Q387, "&gt;0")</f>
        <v>4</v>
      </c>
      <c r="V387" s="256" t="n">
        <f aca="false" ca="false" dt2D="false" dtr="false" t="normal">COUNTIF(R387:T387, "&gt;0")</f>
        <v>3</v>
      </c>
      <c r="W387" s="256" t="n">
        <f aca="false" ca="false" dt2D="false" dtr="false" t="normal">+U387+V387</f>
        <v>7</v>
      </c>
    </row>
    <row customHeight="true" ht="12.75" outlineLevel="0" r="388">
      <c r="A388" s="8" t="n">
        <f aca="false" ca="false" dt2D="false" dtr="false" t="normal">A387+1</f>
        <v>348</v>
      </c>
      <c r="B388" s="8" t="n">
        <f aca="false" ca="false" dt2D="false" dtr="false" t="normal">+B387+1</f>
        <v>197</v>
      </c>
      <c r="C388" s="106" t="s">
        <v>60</v>
      </c>
      <c r="D388" s="8" t="s">
        <v>193</v>
      </c>
      <c r="E388" s="205" t="n">
        <f aca="false" ca="true" dt2D="false" dtr="false" t="normal">SUBTOTAL(9, F388:T388)</f>
        <v>4957936.16</v>
      </c>
      <c r="F388" s="261" t="n"/>
      <c r="G388" s="205" t="n"/>
      <c r="H388" s="205" t="n">
        <v>0</v>
      </c>
      <c r="I388" s="205" t="n"/>
      <c r="J388" s="205" t="n"/>
      <c r="K388" s="205" t="n"/>
      <c r="L388" s="205" t="n"/>
      <c r="M388" s="205" t="n"/>
      <c r="N388" s="205" t="n">
        <v>4957936.16</v>
      </c>
      <c r="O388" s="205" t="n"/>
      <c r="P388" s="205" t="n"/>
      <c r="Q388" s="205" t="n"/>
      <c r="R388" s="205" t="n"/>
      <c r="S388" s="205" t="n"/>
      <c r="T388" s="205" t="n"/>
      <c r="U388" s="256" t="n">
        <f aca="false" ca="false" dt2D="false" dtr="false" t="normal">COUNTIF(F388:Q388, "&gt;0")</f>
        <v>1</v>
      </c>
      <c r="V388" s="256" t="n">
        <f aca="false" ca="false" dt2D="false" dtr="false" t="normal">COUNTIF(R388:T388, "&gt;0")</f>
        <v>0</v>
      </c>
      <c r="W388" s="256" t="n">
        <f aca="false" ca="false" dt2D="false" dtr="false" t="normal">+U388+V388</f>
        <v>1</v>
      </c>
      <c r="AC388" s="0" t="n">
        <v>2025</v>
      </c>
    </row>
    <row customHeight="true" ht="12.75" outlineLevel="0" r="389">
      <c r="A389" s="8" t="n">
        <f aca="false" ca="false" dt2D="false" dtr="false" t="normal">A388+1</f>
        <v>349</v>
      </c>
      <c r="B389" s="8" t="n">
        <f aca="false" ca="false" dt2D="false" dtr="false" t="normal">+B388+1</f>
        <v>198</v>
      </c>
      <c r="C389" s="106" t="s">
        <v>60</v>
      </c>
      <c r="D389" s="8" t="s">
        <v>776</v>
      </c>
      <c r="E389" s="205" t="n">
        <f aca="false" ca="true" dt2D="false" dtr="false" t="normal">SUBTOTAL(9, F389:T389)</f>
        <v>17017940.66</v>
      </c>
      <c r="F389" s="205" t="n"/>
      <c r="G389" s="205" t="n"/>
      <c r="H389" s="205" t="n"/>
      <c r="I389" s="205" t="n"/>
      <c r="J389" s="205" t="n"/>
      <c r="K389" s="205" t="n"/>
      <c r="L389" s="205" t="n">
        <v>0</v>
      </c>
      <c r="M389" s="205" t="n"/>
      <c r="N389" s="205" t="n">
        <v>16119218.51</v>
      </c>
      <c r="O389" s="205" t="n"/>
      <c r="P389" s="205" t="n"/>
      <c r="Q389" s="205" t="n"/>
      <c r="R389" s="205" t="n">
        <v>510538.22</v>
      </c>
      <c r="S389" s="205" t="n">
        <v>24000</v>
      </c>
      <c r="T389" s="205" t="n">
        <v>364183.93</v>
      </c>
      <c r="U389" s="256" t="n">
        <f aca="false" ca="false" dt2D="false" dtr="false" t="normal">COUNTIF(F389:Q389, "&gt;0")</f>
        <v>1</v>
      </c>
      <c r="V389" s="256" t="n">
        <f aca="false" ca="false" dt2D="false" dtr="false" t="normal">COUNTIF(R389:T389, "&gt;0")</f>
        <v>3</v>
      </c>
      <c r="W389" s="256" t="n">
        <f aca="false" ca="false" dt2D="false" dtr="false" t="normal">+U389+V389</f>
        <v>4</v>
      </c>
    </row>
    <row customHeight="true" ht="12.75" outlineLevel="0" r="390">
      <c r="A390" s="8" t="n">
        <f aca="false" ca="false" dt2D="false" dtr="false" t="normal">A389+1</f>
        <v>350</v>
      </c>
      <c r="B390" s="8" t="n">
        <f aca="false" ca="false" dt2D="false" dtr="false" t="normal">+B389+1</f>
        <v>199</v>
      </c>
      <c r="C390" s="106" t="s">
        <v>60</v>
      </c>
      <c r="D390" s="8" t="s">
        <v>777</v>
      </c>
      <c r="E390" s="205" t="n">
        <f aca="false" ca="true" dt2D="false" dtr="false" t="normal">SUBTOTAL(9, F390:T390)</f>
        <v>12113009.41</v>
      </c>
      <c r="F390" s="205" t="n"/>
      <c r="G390" s="205" t="n"/>
      <c r="H390" s="205" t="n"/>
      <c r="I390" s="205" t="n"/>
      <c r="J390" s="205" t="n"/>
      <c r="K390" s="205" t="n"/>
      <c r="L390" s="205" t="n">
        <v>0</v>
      </c>
      <c r="M390" s="205" t="n"/>
      <c r="N390" s="205" t="n">
        <v>11466400.73</v>
      </c>
      <c r="O390" s="205" t="n"/>
      <c r="P390" s="205" t="n"/>
      <c r="Q390" s="205" t="n"/>
      <c r="R390" s="205" t="n">
        <v>363390.28</v>
      </c>
      <c r="S390" s="205" t="n">
        <v>24000</v>
      </c>
      <c r="T390" s="205" t="n">
        <v>259218.4</v>
      </c>
      <c r="U390" s="256" t="n">
        <f aca="false" ca="false" dt2D="false" dtr="false" t="normal">COUNTIF(F390:Q390, "&gt;0")</f>
        <v>1</v>
      </c>
      <c r="V390" s="256" t="n">
        <f aca="false" ca="false" dt2D="false" dtr="false" t="normal">COUNTIF(R390:T390, "&gt;0")</f>
        <v>3</v>
      </c>
      <c r="W390" s="256" t="n">
        <f aca="false" ca="false" dt2D="false" dtr="false" t="normal">+U390+V390</f>
        <v>4</v>
      </c>
    </row>
    <row customHeight="true" ht="12.75" outlineLevel="0" r="391">
      <c r="A391" s="8" t="n">
        <f aca="false" ca="false" dt2D="false" dtr="false" t="normal">A390+1</f>
        <v>351</v>
      </c>
      <c r="B391" s="8" t="s">
        <v>192</v>
      </c>
      <c r="C391" s="106" t="s">
        <v>60</v>
      </c>
      <c r="D391" s="8" t="s">
        <v>202</v>
      </c>
      <c r="E391" s="205" t="n">
        <f aca="false" ca="false" dt2D="false" dtr="false" t="normal">SUM(F391:T391)</f>
        <v>5952910.87</v>
      </c>
      <c r="F391" s="205" t="n"/>
      <c r="G391" s="205" t="n"/>
      <c r="H391" s="205" t="n">
        <v>5856805.74</v>
      </c>
      <c r="I391" s="205" t="n"/>
      <c r="J391" s="205" t="n"/>
      <c r="K391" s="205" t="n"/>
      <c r="L391" s="205" t="n"/>
      <c r="M391" s="205" t="n"/>
      <c r="N391" s="205" t="n"/>
      <c r="O391" s="205" t="n"/>
      <c r="P391" s="205" t="n"/>
      <c r="Q391" s="205" t="n"/>
      <c r="R391" s="205" t="n">
        <v>72105.13</v>
      </c>
      <c r="S391" s="205" t="n">
        <v>24000</v>
      </c>
      <c r="T391" s="205" t="n"/>
      <c r="U391" s="256" t="n">
        <f aca="false" ca="false" dt2D="false" dtr="false" t="normal">COUNTIF(F391:Q391, "&gt;0")</f>
        <v>1</v>
      </c>
      <c r="V391" s="256" t="n">
        <f aca="false" ca="false" dt2D="false" dtr="false" t="normal">COUNTIF(R391:T391, "&gt;0")</f>
        <v>2</v>
      </c>
      <c r="W391" s="256" t="n">
        <f aca="false" ca="false" dt2D="false" dtr="false" t="normal">+U391+V391</f>
        <v>3</v>
      </c>
    </row>
    <row customHeight="true" ht="12.75" outlineLevel="0" r="392">
      <c r="A392" s="8" t="n">
        <f aca="false" ca="false" dt2D="false" dtr="false" t="normal">A391+1</f>
        <v>352</v>
      </c>
      <c r="B392" s="8" t="n">
        <f aca="false" ca="false" dt2D="false" dtr="false" t="normal">B390+1</f>
        <v>200</v>
      </c>
      <c r="C392" s="106" t="s">
        <v>60</v>
      </c>
      <c r="D392" s="8" t="s">
        <v>780</v>
      </c>
      <c r="E392" s="205" t="n">
        <f aca="false" ca="true" dt2D="false" dtr="false" t="normal">SUBTOTAL(9, F392:T392)</f>
        <v>9013117.81</v>
      </c>
      <c r="F392" s="205" t="n"/>
      <c r="G392" s="205" t="n"/>
      <c r="H392" s="205" t="n">
        <v>2537966.94</v>
      </c>
      <c r="I392" s="205" t="n"/>
      <c r="J392" s="205" t="n"/>
      <c r="K392" s="205" t="n"/>
      <c r="L392" s="205" t="n">
        <v>0</v>
      </c>
      <c r="M392" s="205" t="n"/>
      <c r="N392" s="205" t="n"/>
      <c r="O392" s="205" t="n">
        <v>5987876.62</v>
      </c>
      <c r="P392" s="205" t="n"/>
      <c r="Q392" s="205" t="n"/>
      <c r="R392" s="205" t="n">
        <v>270393.53</v>
      </c>
      <c r="S392" s="205" t="n">
        <v>24000</v>
      </c>
      <c r="T392" s="205" t="n">
        <v>192880.72</v>
      </c>
      <c r="U392" s="256" t="n">
        <f aca="false" ca="false" dt2D="false" dtr="false" t="normal">COUNTIF(F392:Q392, "&gt;0")</f>
        <v>2</v>
      </c>
      <c r="V392" s="256" t="n">
        <f aca="false" ca="false" dt2D="false" dtr="false" t="normal">COUNTIF(R392:T392, "&gt;0")</f>
        <v>3</v>
      </c>
      <c r="W392" s="256" t="n">
        <f aca="false" ca="false" dt2D="false" dtr="false" t="normal">+U392+V392</f>
        <v>5</v>
      </c>
    </row>
    <row customHeight="true" ht="12.75" outlineLevel="0" r="393">
      <c r="A393" s="8" t="n">
        <f aca="false" ca="false" dt2D="false" dtr="false" t="normal">A392+1</f>
        <v>353</v>
      </c>
      <c r="B393" s="8" t="s">
        <v>192</v>
      </c>
      <c r="C393" s="106" t="s">
        <v>60</v>
      </c>
      <c r="D393" s="8" t="s">
        <v>204</v>
      </c>
      <c r="E393" s="205" t="n">
        <f aca="false" ca="false" dt2D="false" dtr="false" t="normal">SUM(F393:T393)</f>
        <v>8605979.19</v>
      </c>
      <c r="F393" s="205" t="n"/>
      <c r="G393" s="205" t="n"/>
      <c r="H393" s="205" t="n">
        <v>8513138.9</v>
      </c>
      <c r="I393" s="205" t="n"/>
      <c r="J393" s="205" t="n"/>
      <c r="K393" s="205" t="n"/>
      <c r="L393" s="205" t="n"/>
      <c r="M393" s="205" t="n"/>
      <c r="N393" s="205" t="n"/>
      <c r="O393" s="205" t="n"/>
      <c r="P393" s="205" t="n"/>
      <c r="Q393" s="205" t="n"/>
      <c r="R393" s="205" t="n">
        <v>68840.29</v>
      </c>
      <c r="S393" s="205" t="n">
        <v>24000</v>
      </c>
      <c r="T393" s="205" t="n"/>
      <c r="U393" s="256" t="n">
        <f aca="false" ca="false" dt2D="false" dtr="false" t="normal">COUNTIF(F393:Q393, "&gt;0")</f>
        <v>1</v>
      </c>
      <c r="V393" s="256" t="n">
        <f aca="false" ca="false" dt2D="false" dtr="false" t="normal">COUNTIF(R393:T393, "&gt;0")</f>
        <v>2</v>
      </c>
      <c r="W393" s="256" t="n">
        <f aca="false" ca="false" dt2D="false" dtr="false" t="normal">+U393+V393</f>
        <v>3</v>
      </c>
    </row>
    <row customHeight="true" ht="12.75" outlineLevel="0" r="394">
      <c r="A394" s="8" t="n">
        <f aca="false" ca="false" dt2D="false" dtr="false" t="normal">A393+1</f>
        <v>354</v>
      </c>
      <c r="B394" s="8" t="n">
        <f aca="false" ca="false" dt2D="false" dtr="false" t="normal">B392+1</f>
        <v>201</v>
      </c>
      <c r="C394" s="106" t="s">
        <v>60</v>
      </c>
      <c r="D394" s="8" t="s">
        <v>781</v>
      </c>
      <c r="E394" s="205" t="n">
        <f aca="false" ca="true" dt2D="false" dtr="false" t="normal">SUBTOTAL(9, F394:T394)</f>
        <v>6259005.350000001</v>
      </c>
      <c r="F394" s="205" t="n"/>
      <c r="G394" s="205" t="n"/>
      <c r="H394" s="205" t="n"/>
      <c r="I394" s="205" t="n"/>
      <c r="J394" s="205" t="n"/>
      <c r="K394" s="205" t="n"/>
      <c r="L394" s="205" t="n">
        <v>0</v>
      </c>
      <c r="M394" s="205" t="n"/>
      <c r="N394" s="205" t="n"/>
      <c r="O394" s="205" t="n">
        <v>5913292.48</v>
      </c>
      <c r="P394" s="205" t="n"/>
      <c r="Q394" s="205" t="n"/>
      <c r="R394" s="205" t="n">
        <v>187770.16</v>
      </c>
      <c r="S394" s="205" t="n">
        <v>24000</v>
      </c>
      <c r="T394" s="205" t="n">
        <v>133942.71</v>
      </c>
      <c r="U394" s="256" t="n">
        <f aca="false" ca="false" dt2D="false" dtr="false" t="normal">COUNTIF(F394:Q394, "&gt;0")</f>
        <v>1</v>
      </c>
      <c r="V394" s="256" t="n">
        <f aca="false" ca="false" dt2D="false" dtr="false" t="normal">COUNTIF(R394:T394, "&gt;0")</f>
        <v>3</v>
      </c>
      <c r="W394" s="256" t="n">
        <f aca="false" ca="false" dt2D="false" dtr="false" t="normal">+U394+V394</f>
        <v>4</v>
      </c>
    </row>
    <row customHeight="true" ht="12.75" outlineLevel="0" r="395">
      <c r="A395" s="8" t="n">
        <f aca="false" ca="false" dt2D="false" dtr="false" t="normal">A394+1</f>
        <v>355</v>
      </c>
      <c r="B395" s="8" t="n">
        <f aca="false" ca="false" dt2D="false" dtr="false" t="normal">+B394+1</f>
        <v>202</v>
      </c>
      <c r="C395" s="106" t="s">
        <v>60</v>
      </c>
      <c r="D395" s="8" t="s">
        <v>450</v>
      </c>
      <c r="E395" s="205" t="n">
        <f aca="false" ca="true" dt2D="false" dtr="false" t="normal">SUBTOTAL(9, F395:T395)</f>
        <v>2713469.61</v>
      </c>
      <c r="F395" s="205" t="n"/>
      <c r="G395" s="205" t="n"/>
      <c r="H395" s="205" t="n">
        <v>2549997.27</v>
      </c>
      <c r="I395" s="205" t="n"/>
      <c r="J395" s="205" t="n"/>
      <c r="K395" s="205" t="n"/>
      <c r="L395" s="205" t="n">
        <v>0</v>
      </c>
      <c r="M395" s="205" t="n"/>
      <c r="N395" s="205" t="n"/>
      <c r="O395" s="205" t="n"/>
      <c r="P395" s="205" t="n"/>
      <c r="Q395" s="205" t="n"/>
      <c r="R395" s="205" t="n">
        <v>81404.09</v>
      </c>
      <c r="S395" s="205" t="n">
        <v>24000</v>
      </c>
      <c r="T395" s="205" t="n">
        <v>58068.25</v>
      </c>
      <c r="U395" s="256" t="n">
        <f aca="false" ca="false" dt2D="false" dtr="false" t="normal">COUNTIF(F395:Q395, "&gt;0")</f>
        <v>1</v>
      </c>
      <c r="V395" s="256" t="n">
        <f aca="false" ca="false" dt2D="false" dtr="false" t="normal">COUNTIF(R395:T395, "&gt;0")</f>
        <v>3</v>
      </c>
      <c r="W395" s="256" t="n">
        <f aca="false" ca="false" dt2D="false" dtr="false" t="normal">+U395+V395</f>
        <v>4</v>
      </c>
    </row>
    <row customHeight="true" ht="12.75" outlineLevel="0" r="396">
      <c r="A396" s="8" t="n">
        <f aca="false" ca="false" dt2D="false" dtr="false" t="normal">A395+1</f>
        <v>356</v>
      </c>
      <c r="B396" s="8" t="n">
        <f aca="false" ca="false" dt2D="false" dtr="false" t="normal">+B395+1</f>
        <v>203</v>
      </c>
      <c r="C396" s="106" t="s">
        <v>60</v>
      </c>
      <c r="D396" s="8" t="s">
        <v>784</v>
      </c>
      <c r="E396" s="205" t="n">
        <f aca="false" ca="true" dt2D="false" dtr="false" t="normal">SUBTOTAL(9, F396:T396)</f>
        <v>10483838.330000002</v>
      </c>
      <c r="F396" s="205" t="n"/>
      <c r="G396" s="205" t="n"/>
      <c r="H396" s="205" t="n">
        <v>3949777.22</v>
      </c>
      <c r="I396" s="205" t="n"/>
      <c r="J396" s="205" t="n"/>
      <c r="K396" s="205" t="n"/>
      <c r="L396" s="205" t="n">
        <v>0</v>
      </c>
      <c r="M396" s="205" t="n"/>
      <c r="N396" s="205" t="n"/>
      <c r="O396" s="205" t="n">
        <v>5971191.82</v>
      </c>
      <c r="P396" s="205" t="n"/>
      <c r="Q396" s="205" t="n"/>
      <c r="R396" s="205" t="n">
        <v>314515.15</v>
      </c>
      <c r="S396" s="205" t="n">
        <v>24000</v>
      </c>
      <c r="T396" s="205" t="n">
        <v>224354.14</v>
      </c>
      <c r="U396" s="256" t="n">
        <f aca="false" ca="false" dt2D="false" dtr="false" t="normal">COUNTIF(F396:Q396, "&gt;0")</f>
        <v>2</v>
      </c>
      <c r="V396" s="256" t="n">
        <f aca="false" ca="false" dt2D="false" dtr="false" t="normal">COUNTIF(R396:T396, "&gt;0")</f>
        <v>3</v>
      </c>
      <c r="W396" s="256" t="n">
        <f aca="false" ca="false" dt2D="false" dtr="false" t="normal">+U396+V396</f>
        <v>5</v>
      </c>
    </row>
    <row customHeight="true" ht="12.75" outlineLevel="0" r="397">
      <c r="A397" s="8" t="n">
        <f aca="false" ca="false" dt2D="false" dtr="false" t="normal">A396+1</f>
        <v>357</v>
      </c>
      <c r="B397" s="8" t="n">
        <f aca="false" ca="false" dt2D="false" dtr="false" t="normal">+B396+1</f>
        <v>204</v>
      </c>
      <c r="C397" s="106" t="s">
        <v>60</v>
      </c>
      <c r="D397" s="8" t="s">
        <v>728</v>
      </c>
      <c r="E397" s="205" t="n">
        <f aca="false" ca="false" dt2D="false" dtr="false" t="normal">SUM(F397:T397)</f>
        <v>17322738.03</v>
      </c>
      <c r="F397" s="205" t="n">
        <v>11373379.88</v>
      </c>
      <c r="G397" s="205" t="n">
        <v>2350578.19</v>
      </c>
      <c r="H397" s="205" t="n"/>
      <c r="I397" s="205" t="n">
        <v>3598779.96</v>
      </c>
      <c r="J397" s="205" t="n"/>
      <c r="K397" s="205" t="n"/>
      <c r="L397" s="205" t="n"/>
      <c r="M397" s="205" t="n"/>
      <c r="N397" s="205" t="n"/>
      <c r="O397" s="205" t="n"/>
      <c r="P397" s="205" t="n"/>
      <c r="Q397" s="205" t="n"/>
      <c r="R397" s="205" t="n"/>
      <c r="S397" s="205" t="n"/>
      <c r="T397" s="205" t="n"/>
      <c r="U397" s="256" t="n">
        <f aca="false" ca="false" dt2D="false" dtr="false" t="normal">COUNTIF(F397:Q397, "&gt;0")</f>
        <v>3</v>
      </c>
      <c r="V397" s="256" t="n">
        <f aca="false" ca="false" dt2D="false" dtr="false" t="normal">COUNTIF(R397:T397, "&gt;0")</f>
        <v>0</v>
      </c>
      <c r="W397" s="256" t="n">
        <f aca="false" ca="false" dt2D="false" dtr="false" t="normal">+U397+V397</f>
        <v>3</v>
      </c>
    </row>
    <row customHeight="true" ht="12.75" outlineLevel="0" r="398">
      <c r="A398" s="8" t="n">
        <f aca="false" ca="false" dt2D="false" dtr="false" t="normal">A397+1</f>
        <v>358</v>
      </c>
      <c r="B398" s="8" t="n">
        <f aca="false" ca="false" dt2D="false" dtr="false" t="normal">+B397+1</f>
        <v>205</v>
      </c>
      <c r="C398" s="106" t="s">
        <v>60</v>
      </c>
      <c r="D398" s="8" t="s">
        <v>788</v>
      </c>
      <c r="E398" s="205" t="n">
        <f aca="false" ca="true" dt2D="false" dtr="false" t="normal">SUBTOTAL(9, F398:T398)</f>
        <v>2173463.6300000004</v>
      </c>
      <c r="F398" s="205" t="n"/>
      <c r="G398" s="205" t="n"/>
      <c r="H398" s="205" t="n">
        <v>2037747.6</v>
      </c>
      <c r="I398" s="205" t="n"/>
      <c r="J398" s="205" t="n"/>
      <c r="K398" s="205" t="n"/>
      <c r="L398" s="205" t="n">
        <v>0</v>
      </c>
      <c r="M398" s="205" t="n"/>
      <c r="N398" s="205" t="n"/>
      <c r="O398" s="205" t="n"/>
      <c r="P398" s="205" t="n"/>
      <c r="Q398" s="205" t="n"/>
      <c r="R398" s="205" t="n">
        <v>65203.91</v>
      </c>
      <c r="S398" s="205" t="n">
        <v>24000</v>
      </c>
      <c r="T398" s="205" t="n">
        <v>46512.12</v>
      </c>
      <c r="U398" s="256" t="n">
        <f aca="false" ca="false" dt2D="false" dtr="false" t="normal">COUNTIF(F398:Q398, "&gt;0")</f>
        <v>1</v>
      </c>
      <c r="V398" s="256" t="n">
        <f aca="false" ca="false" dt2D="false" dtr="false" t="normal">COUNTIF(R398:T398, "&gt;0")</f>
        <v>3</v>
      </c>
      <c r="W398" s="256" t="n">
        <f aca="false" ca="false" dt2D="false" dtr="false" t="normal">+U398+V398</f>
        <v>4</v>
      </c>
    </row>
    <row customHeight="true" ht="12.75" outlineLevel="0" r="399">
      <c r="A399" s="8" t="n">
        <f aca="false" ca="false" dt2D="false" dtr="false" t="normal">A398+1</f>
        <v>359</v>
      </c>
      <c r="B399" s="8" t="n">
        <f aca="false" ca="false" dt2D="false" dtr="false" t="normal">+B398+1</f>
        <v>206</v>
      </c>
      <c r="C399" s="106" t="s">
        <v>60</v>
      </c>
      <c r="D399" s="8" t="s">
        <v>791</v>
      </c>
      <c r="E399" s="205" t="n">
        <f aca="false" ca="true" dt2D="false" dtr="false" t="normal">SUBTOTAL(9, F399:T399)</f>
        <v>10924527.58</v>
      </c>
      <c r="F399" s="205" t="n"/>
      <c r="G399" s="205" t="n"/>
      <c r="H399" s="205" t="n">
        <v>3314183.4</v>
      </c>
      <c r="I399" s="205" t="n"/>
      <c r="J399" s="205" t="n"/>
      <c r="K399" s="205" t="n"/>
      <c r="L399" s="205" t="n">
        <v>0</v>
      </c>
      <c r="M399" s="205" t="n"/>
      <c r="N399" s="205" t="n"/>
      <c r="O399" s="205" t="n">
        <v>7024823.46</v>
      </c>
      <c r="P399" s="205" t="n"/>
      <c r="Q399" s="205" t="n"/>
      <c r="R399" s="205" t="n">
        <v>327735.83</v>
      </c>
      <c r="S399" s="205" t="n">
        <v>24000</v>
      </c>
      <c r="T399" s="205" t="n">
        <v>233784.89</v>
      </c>
      <c r="U399" s="256" t="n">
        <f aca="false" ca="false" dt2D="false" dtr="false" t="normal">COUNTIF(F399:Q399, "&gt;0")</f>
        <v>2</v>
      </c>
      <c r="V399" s="256" t="n">
        <f aca="false" ca="false" dt2D="false" dtr="false" t="normal">COUNTIF(R399:T399, "&gt;0")</f>
        <v>3</v>
      </c>
      <c r="W399" s="256" t="n">
        <f aca="false" ca="false" dt2D="false" dtr="false" t="normal">+U399+V399</f>
        <v>5</v>
      </c>
    </row>
    <row customHeight="true" ht="12.75" outlineLevel="0" r="400">
      <c r="A400" s="8" t="n">
        <f aca="false" ca="false" dt2D="false" dtr="false" t="normal">A399+1</f>
        <v>360</v>
      </c>
      <c r="B400" s="8" t="n">
        <f aca="false" ca="false" dt2D="false" dtr="false" t="normal">+B399+1</f>
        <v>207</v>
      </c>
      <c r="C400" s="106" t="s">
        <v>60</v>
      </c>
      <c r="D400" s="8" t="s">
        <v>792</v>
      </c>
      <c r="E400" s="205" t="n">
        <f aca="false" ca="true" dt2D="false" dtr="false" t="normal">SUBTOTAL(9, F400:T400)</f>
        <v>11593946.12</v>
      </c>
      <c r="F400" s="205" t="n"/>
      <c r="G400" s="205" t="n"/>
      <c r="H400" s="205" t="n"/>
      <c r="I400" s="205" t="n">
        <v>1615974.17</v>
      </c>
      <c r="J400" s="205" t="n"/>
      <c r="K400" s="205" t="n"/>
      <c r="L400" s="205" t="n">
        <v>0</v>
      </c>
      <c r="M400" s="205" t="n"/>
      <c r="N400" s="205" t="n">
        <v>3588232.29</v>
      </c>
      <c r="O400" s="205" t="n">
        <v>5769810.83</v>
      </c>
      <c r="P400" s="205" t="n"/>
      <c r="Q400" s="205" t="n"/>
      <c r="R400" s="205" t="n">
        <v>347818.38</v>
      </c>
      <c r="S400" s="205" t="n">
        <v>24000</v>
      </c>
      <c r="T400" s="205" t="n">
        <v>248110.45</v>
      </c>
      <c r="U400" s="256" t="n">
        <f aca="false" ca="false" dt2D="false" dtr="false" t="normal">COUNTIF(F400:Q400, "&gt;0")</f>
        <v>3</v>
      </c>
      <c r="V400" s="256" t="n">
        <f aca="false" ca="false" dt2D="false" dtr="false" t="normal">COUNTIF(R400:T400, "&gt;0")</f>
        <v>3</v>
      </c>
      <c r="W400" s="256" t="n">
        <f aca="false" ca="false" dt2D="false" dtr="false" t="normal">+U400+V400</f>
        <v>6</v>
      </c>
    </row>
    <row customHeight="true" ht="12.75" outlineLevel="0" r="401">
      <c r="A401" s="8" t="n">
        <f aca="false" ca="false" dt2D="false" dtr="false" t="normal">A400+1</f>
        <v>361</v>
      </c>
      <c r="B401" s="8" t="n">
        <f aca="false" ca="false" dt2D="false" dtr="false" t="normal">+B400+1</f>
        <v>208</v>
      </c>
      <c r="C401" s="106" t="s">
        <v>60</v>
      </c>
      <c r="D401" s="8" t="s">
        <v>795</v>
      </c>
      <c r="E401" s="205" t="n">
        <f aca="false" ca="true" dt2D="false" dtr="false" t="normal">SUBTOTAL(9, F401:T401)</f>
        <v>11296257.090000002</v>
      </c>
      <c r="F401" s="205" t="n"/>
      <c r="G401" s="205" t="n">
        <v>3313309.02</v>
      </c>
      <c r="H401" s="205" t="n"/>
      <c r="I401" s="205" t="n">
        <v>1614336.43</v>
      </c>
      <c r="J401" s="205" t="n"/>
      <c r="K401" s="205" t="n"/>
      <c r="L401" s="205" t="n">
        <v>0</v>
      </c>
      <c r="M401" s="205" t="n"/>
      <c r="N401" s="205" t="n"/>
      <c r="O401" s="205" t="n">
        <v>5763984.03</v>
      </c>
      <c r="P401" s="205" t="n"/>
      <c r="Q401" s="205" t="n"/>
      <c r="R401" s="205" t="n">
        <v>338887.71</v>
      </c>
      <c r="S401" s="205" t="n">
        <v>24000</v>
      </c>
      <c r="T401" s="205" t="n">
        <v>241739.9</v>
      </c>
      <c r="U401" s="256" t="n">
        <f aca="false" ca="false" dt2D="false" dtr="false" t="normal">COUNTIF(F401:Q401, "&gt;0")</f>
        <v>3</v>
      </c>
      <c r="V401" s="256" t="n">
        <f aca="false" ca="false" dt2D="false" dtr="false" t="normal">COUNTIF(R401:T401, "&gt;0")</f>
        <v>3</v>
      </c>
      <c r="W401" s="256" t="n">
        <f aca="false" ca="false" dt2D="false" dtr="false" t="normal">+U401+V401</f>
        <v>6</v>
      </c>
    </row>
    <row customHeight="true" ht="12.75" outlineLevel="0" r="402">
      <c r="A402" s="8" t="n">
        <f aca="false" ca="false" dt2D="false" dtr="false" t="normal">A401+1</f>
        <v>362</v>
      </c>
      <c r="B402" s="8" t="n">
        <f aca="false" ca="false" dt2D="false" dtr="false" t="normal">+B401+1</f>
        <v>209</v>
      </c>
      <c r="C402" s="106" t="s">
        <v>60</v>
      </c>
      <c r="D402" s="8" t="s">
        <v>796</v>
      </c>
      <c r="E402" s="205" t="n">
        <f aca="false" ca="true" dt2D="false" dtr="false" t="normal">SUBTOTAL(9, F402:T402)</f>
        <v>8677257.440000001</v>
      </c>
      <c r="F402" s="205" t="n"/>
      <c r="G402" s="205" t="n"/>
      <c r="H402" s="205" t="n">
        <v>2442946.23</v>
      </c>
      <c r="I402" s="205" t="n"/>
      <c r="J402" s="205" t="n"/>
      <c r="K402" s="205" t="n"/>
      <c r="L402" s="205" t="n">
        <v>0</v>
      </c>
      <c r="M402" s="205" t="n"/>
      <c r="N402" s="205" t="n"/>
      <c r="O402" s="205" t="n">
        <v>5764300.18</v>
      </c>
      <c r="P402" s="205" t="n"/>
      <c r="Q402" s="205" t="n"/>
      <c r="R402" s="205" t="n">
        <v>260317.72</v>
      </c>
      <c r="S402" s="205" t="n">
        <v>24000</v>
      </c>
      <c r="T402" s="205" t="n">
        <v>185693.31</v>
      </c>
      <c r="U402" s="256" t="n">
        <f aca="false" ca="false" dt2D="false" dtr="false" t="normal">COUNTIF(F402:Q402, "&gt;0")</f>
        <v>2</v>
      </c>
      <c r="V402" s="256" t="n">
        <f aca="false" ca="false" dt2D="false" dtr="false" t="normal">COUNTIF(R402:T402, "&gt;0")</f>
        <v>3</v>
      </c>
      <c r="W402" s="256" t="n">
        <f aca="false" ca="false" dt2D="false" dtr="false" t="normal">+U402+V402</f>
        <v>5</v>
      </c>
    </row>
    <row customHeight="true" ht="12.75" outlineLevel="0" r="403">
      <c r="A403" s="8" t="n">
        <f aca="false" ca="false" dt2D="false" dtr="false" t="normal">A402+1</f>
        <v>363</v>
      </c>
      <c r="B403" s="8" t="n">
        <f aca="false" ca="false" dt2D="false" dtr="false" t="normal">+B402+1</f>
        <v>210</v>
      </c>
      <c r="C403" s="106" t="s">
        <v>60</v>
      </c>
      <c r="D403" s="8" t="s">
        <v>463</v>
      </c>
      <c r="E403" s="205" t="n">
        <f aca="false" ca="true" dt2D="false" dtr="false" t="normal">SUBTOTAL(9, F403:T403)</f>
        <v>7808606.220000001</v>
      </c>
      <c r="F403" s="205" t="n"/>
      <c r="G403" s="205" t="n"/>
      <c r="H403" s="205" t="n"/>
      <c r="I403" s="205" t="n"/>
      <c r="J403" s="205" t="n"/>
      <c r="K403" s="205" t="n"/>
      <c r="L403" s="205" t="n">
        <v>0</v>
      </c>
      <c r="M403" s="205" t="n"/>
      <c r="N403" s="205" t="n"/>
      <c r="O403" s="205" t="n">
        <v>7383243.86</v>
      </c>
      <c r="P403" s="205" t="n"/>
      <c r="Q403" s="205" t="n"/>
      <c r="R403" s="205" t="n">
        <v>234258.19</v>
      </c>
      <c r="S403" s="205" t="n">
        <v>24000</v>
      </c>
      <c r="T403" s="205" t="n">
        <v>167104.17</v>
      </c>
      <c r="U403" s="256" t="n">
        <f aca="false" ca="false" dt2D="false" dtr="false" t="normal">COUNTIF(F403:Q403, "&gt;0")</f>
        <v>1</v>
      </c>
      <c r="V403" s="256" t="n">
        <f aca="false" ca="false" dt2D="false" dtr="false" t="normal">COUNTIF(R403:T403, "&gt;0")</f>
        <v>3</v>
      </c>
      <c r="W403" s="256" t="n">
        <f aca="false" ca="false" dt2D="false" dtr="false" t="normal">+U403+V403</f>
        <v>4</v>
      </c>
    </row>
    <row customHeight="true" ht="12.75" outlineLevel="0" r="404">
      <c r="A404" s="8" t="n">
        <f aca="false" ca="false" dt2D="false" dtr="false" t="normal">A403+1</f>
        <v>364</v>
      </c>
      <c r="B404" s="8" t="n">
        <f aca="false" ca="false" dt2D="false" dtr="false" t="normal">+B403+1</f>
        <v>211</v>
      </c>
      <c r="C404" s="106" t="s">
        <v>60</v>
      </c>
      <c r="D404" s="8" t="s">
        <v>746</v>
      </c>
      <c r="E404" s="205" t="n">
        <f aca="false" ca="true" dt2D="false" dtr="false" t="normal">SUBTOTAL(9, F404:T404)</f>
        <v>24443883.71</v>
      </c>
      <c r="F404" s="205" t="n"/>
      <c r="G404" s="205" t="n"/>
      <c r="H404" s="205" t="n"/>
      <c r="I404" s="205" t="n"/>
      <c r="J404" s="205" t="n"/>
      <c r="K404" s="205" t="n"/>
      <c r="L404" s="205" t="n"/>
      <c r="M404" s="205" t="n"/>
      <c r="N404" s="205" t="n"/>
      <c r="O404" s="205" t="n">
        <v>8351661.97</v>
      </c>
      <c r="P404" s="205" t="n"/>
      <c r="Q404" s="205" t="n">
        <v>14811806.12</v>
      </c>
      <c r="R404" s="205" t="n">
        <v>733316.51</v>
      </c>
      <c r="S404" s="205" t="n">
        <v>24000</v>
      </c>
      <c r="T404" s="205" t="n">
        <v>523099.11</v>
      </c>
      <c r="U404" s="256" t="n">
        <f aca="false" ca="false" dt2D="false" dtr="false" t="normal">COUNTIF(F404:Q404, "&gt;0")</f>
        <v>2</v>
      </c>
      <c r="V404" s="256" t="n">
        <f aca="false" ca="false" dt2D="false" dtr="false" t="normal">COUNTIF(R404:T404, "&gt;0")</f>
        <v>3</v>
      </c>
      <c r="W404" s="256" t="n">
        <f aca="false" ca="false" dt2D="false" dtr="false" t="normal">+U404+V404</f>
        <v>5</v>
      </c>
    </row>
    <row customHeight="true" ht="12.75" outlineLevel="0" r="405">
      <c r="A405" s="8" t="n">
        <f aca="false" ca="false" dt2D="false" dtr="false" t="normal">A404+1</f>
        <v>365</v>
      </c>
      <c r="B405" s="8" t="n">
        <f aca="false" ca="false" dt2D="false" dtr="false" t="normal">+B404+1</f>
        <v>212</v>
      </c>
      <c r="C405" s="106" t="s">
        <v>60</v>
      </c>
      <c r="D405" s="8" t="s">
        <v>799</v>
      </c>
      <c r="E405" s="205" t="n">
        <f aca="false" ca="true" dt2D="false" dtr="false" t="normal">SUBTOTAL(9, F405:T405)</f>
        <v>8962898.790000001</v>
      </c>
      <c r="F405" s="205" t="n"/>
      <c r="G405" s="205" t="n"/>
      <c r="H405" s="205" t="n"/>
      <c r="I405" s="205" t="n"/>
      <c r="J405" s="205" t="n"/>
      <c r="K405" s="205" t="n"/>
      <c r="L405" s="205" t="n">
        <v>0</v>
      </c>
      <c r="M405" s="205" t="n"/>
      <c r="N405" s="205" t="n"/>
      <c r="O405" s="205" t="n">
        <v>8478205.8</v>
      </c>
      <c r="P405" s="205" t="n"/>
      <c r="Q405" s="205" t="n"/>
      <c r="R405" s="205" t="n">
        <v>268886.96</v>
      </c>
      <c r="S405" s="205" t="n">
        <v>24000</v>
      </c>
      <c r="T405" s="205" t="n">
        <v>191806.03</v>
      </c>
      <c r="U405" s="256" t="n">
        <f aca="false" ca="false" dt2D="false" dtr="false" t="normal">COUNTIF(F405:Q405, "&gt;0")</f>
        <v>1</v>
      </c>
      <c r="V405" s="256" t="n">
        <f aca="false" ca="false" dt2D="false" dtr="false" t="normal">COUNTIF(R405:T405, "&gt;0")</f>
        <v>3</v>
      </c>
      <c r="W405" s="256" t="n">
        <f aca="false" ca="false" dt2D="false" dtr="false" t="normal">+U405+V405</f>
        <v>4</v>
      </c>
    </row>
    <row customHeight="true" ht="12.75" outlineLevel="0" r="406">
      <c r="A406" s="8" t="n">
        <f aca="false" ca="false" dt2D="false" dtr="false" t="normal">A405+1</f>
        <v>366</v>
      </c>
      <c r="B406" s="8" t="n">
        <f aca="false" ca="false" dt2D="false" dtr="false" t="normal">+B405+1</f>
        <v>213</v>
      </c>
      <c r="C406" s="106" t="s">
        <v>60</v>
      </c>
      <c r="D406" s="8" t="s">
        <v>800</v>
      </c>
      <c r="E406" s="205" t="n">
        <f aca="false" ca="true" dt2D="false" dtr="false" t="normal">SUBTOTAL(9, F406:T406)</f>
        <v>12699101.429999998</v>
      </c>
      <c r="F406" s="205" t="n"/>
      <c r="G406" s="205" t="n"/>
      <c r="H406" s="205" t="n"/>
      <c r="I406" s="205" t="n"/>
      <c r="J406" s="205" t="n"/>
      <c r="K406" s="205" t="n"/>
      <c r="L406" s="205" t="n">
        <v>0</v>
      </c>
      <c r="M406" s="205" t="n"/>
      <c r="N406" s="205" t="n"/>
      <c r="O406" s="205" t="n">
        <v>12022367.62</v>
      </c>
      <c r="P406" s="205" t="n"/>
      <c r="Q406" s="205" t="n"/>
      <c r="R406" s="205" t="n">
        <v>380973.04</v>
      </c>
      <c r="S406" s="205" t="n">
        <v>24000</v>
      </c>
      <c r="T406" s="205" t="n">
        <v>271760.77</v>
      </c>
      <c r="U406" s="256" t="n">
        <f aca="false" ca="false" dt2D="false" dtr="false" t="normal">COUNTIF(F406:Q406, "&gt;0")</f>
        <v>1</v>
      </c>
      <c r="V406" s="256" t="n">
        <f aca="false" ca="false" dt2D="false" dtr="false" t="normal">COUNTIF(R406:T406, "&gt;0")</f>
        <v>3</v>
      </c>
      <c r="W406" s="256" t="n">
        <f aca="false" ca="false" dt2D="false" dtr="false" t="normal">+U406+V406</f>
        <v>4</v>
      </c>
    </row>
    <row customHeight="true" ht="12.75" outlineLevel="0" r="407">
      <c r="A407" s="8" t="n">
        <f aca="false" ca="false" dt2D="false" dtr="false" t="normal">A406+1</f>
        <v>367</v>
      </c>
      <c r="B407" s="8" t="n">
        <f aca="false" ca="false" dt2D="false" dtr="false" t="normal">+B406+1</f>
        <v>214</v>
      </c>
      <c r="C407" s="106" t="s">
        <v>60</v>
      </c>
      <c r="D407" s="8" t="s">
        <v>801</v>
      </c>
      <c r="E407" s="205" t="n">
        <f aca="false" ca="true" dt2D="false" dtr="false" t="normal">SUBTOTAL(9, F407:T407)</f>
        <v>8036765.38</v>
      </c>
      <c r="F407" s="205" t="n"/>
      <c r="G407" s="205" t="n"/>
      <c r="H407" s="205" t="n">
        <v>4576876.55</v>
      </c>
      <c r="I407" s="205" t="n">
        <v>3022799.09</v>
      </c>
      <c r="J407" s="205" t="n"/>
      <c r="K407" s="205" t="n"/>
      <c r="L407" s="205" t="n">
        <v>0</v>
      </c>
      <c r="M407" s="205" t="n"/>
      <c r="N407" s="205" t="n"/>
      <c r="O407" s="205" t="n"/>
      <c r="P407" s="205" t="n"/>
      <c r="Q407" s="205" t="n"/>
      <c r="R407" s="205" t="n">
        <v>241102.96</v>
      </c>
      <c r="S407" s="205" t="n">
        <v>24000</v>
      </c>
      <c r="T407" s="205" t="n">
        <v>171986.78</v>
      </c>
      <c r="U407" s="256" t="n">
        <f aca="false" ca="false" dt2D="false" dtr="false" t="normal">COUNTIF(F407:Q407, "&gt;0")</f>
        <v>2</v>
      </c>
      <c r="V407" s="256" t="n">
        <f aca="false" ca="false" dt2D="false" dtr="false" t="normal">COUNTIF(R407:T407, "&gt;0")</f>
        <v>3</v>
      </c>
      <c r="W407" s="256" t="n">
        <f aca="false" ca="false" dt2D="false" dtr="false" t="normal">+U407+V407</f>
        <v>5</v>
      </c>
    </row>
    <row customHeight="true" ht="12.75" outlineLevel="0" r="408">
      <c r="A408" s="8" t="n">
        <f aca="false" ca="false" dt2D="false" dtr="false" t="normal">A407+1</f>
        <v>368</v>
      </c>
      <c r="B408" s="8" t="n">
        <f aca="false" ca="false" dt2D="false" dtr="false" t="normal">+B407+1</f>
        <v>215</v>
      </c>
      <c r="C408" s="106" t="s">
        <v>60</v>
      </c>
      <c r="D408" s="8" t="s">
        <v>464</v>
      </c>
      <c r="E408" s="205" t="n">
        <f aca="false" ca="true" dt2D="false" dtr="false" t="normal">SUBTOTAL(9, F408:T408)</f>
        <v>1073430.74</v>
      </c>
      <c r="F408" s="205" t="n"/>
      <c r="G408" s="205" t="n"/>
      <c r="H408" s="205" t="n">
        <v>994256.4</v>
      </c>
      <c r="I408" s="205" t="n"/>
      <c r="J408" s="205" t="n"/>
      <c r="K408" s="205" t="n"/>
      <c r="L408" s="205" t="n">
        <v>0</v>
      </c>
      <c r="M408" s="205" t="n"/>
      <c r="N408" s="205" t="n"/>
      <c r="O408" s="205" t="n"/>
      <c r="P408" s="205" t="n"/>
      <c r="Q408" s="205" t="n"/>
      <c r="R408" s="205" t="n">
        <v>32202.92</v>
      </c>
      <c r="S408" s="205" t="n">
        <v>24000</v>
      </c>
      <c r="T408" s="205" t="n">
        <v>22971.42</v>
      </c>
      <c r="U408" s="256" t="n">
        <f aca="false" ca="false" dt2D="false" dtr="false" t="normal">COUNTIF(F408:Q408, "&gt;0")</f>
        <v>1</v>
      </c>
      <c r="V408" s="256" t="n">
        <f aca="false" ca="false" dt2D="false" dtr="false" t="normal">COUNTIF(R408:T408, "&gt;0")</f>
        <v>3</v>
      </c>
      <c r="W408" s="256" t="n">
        <f aca="false" ca="false" dt2D="false" dtr="false" t="normal">+U408+V408</f>
        <v>4</v>
      </c>
    </row>
    <row customHeight="true" ht="13.5" outlineLevel="0" r="409">
      <c r="A409" s="8" t="n">
        <f aca="false" ca="false" dt2D="false" dtr="false" t="normal">A408+1</f>
        <v>369</v>
      </c>
      <c r="B409" s="8" t="n">
        <f aca="false" ca="false" dt2D="false" dtr="false" t="normal">+B408+1</f>
        <v>216</v>
      </c>
      <c r="C409" s="106" t="s">
        <v>60</v>
      </c>
      <c r="D409" s="8" t="s">
        <v>802</v>
      </c>
      <c r="E409" s="205" t="n">
        <f aca="false" ca="true" dt2D="false" dtr="false" t="normal">SUBTOTAL(9, F409:T409)</f>
        <v>4098808.5399999996</v>
      </c>
      <c r="F409" s="205" t="n"/>
      <c r="G409" s="205" t="n"/>
      <c r="H409" s="205" t="n"/>
      <c r="I409" s="205" t="n">
        <v>3864129.78</v>
      </c>
      <c r="J409" s="205" t="n"/>
      <c r="K409" s="205" t="n"/>
      <c r="L409" s="205" t="n">
        <v>0</v>
      </c>
      <c r="M409" s="205" t="n"/>
      <c r="N409" s="205" t="n"/>
      <c r="O409" s="205" t="n"/>
      <c r="P409" s="205" t="n"/>
      <c r="Q409" s="205" t="n"/>
      <c r="R409" s="205" t="n">
        <v>122964.26</v>
      </c>
      <c r="S409" s="205" t="n">
        <v>24000</v>
      </c>
      <c r="T409" s="205" t="n">
        <v>87714.5</v>
      </c>
      <c r="U409" s="256" t="n">
        <f aca="false" ca="false" dt2D="false" dtr="false" t="normal">COUNTIF(F409:Q409, "&gt;0")</f>
        <v>1</v>
      </c>
      <c r="V409" s="256" t="n">
        <f aca="false" ca="false" dt2D="false" dtr="false" t="normal">COUNTIF(R409:T409, "&gt;0")</f>
        <v>3</v>
      </c>
      <c r="W409" s="256" t="n">
        <f aca="false" ca="false" dt2D="false" dtr="false" t="normal">+U409+V409</f>
        <v>4</v>
      </c>
    </row>
    <row customHeight="true" ht="12.75" outlineLevel="0" r="410">
      <c r="A410" s="8" t="n">
        <f aca="false" ca="false" dt2D="false" dtr="false" t="normal">A409+1</f>
        <v>370</v>
      </c>
      <c r="B410" s="8" t="n">
        <f aca="false" ca="false" dt2D="false" dtr="false" t="normal">+B409+1</f>
        <v>217</v>
      </c>
      <c r="C410" s="106" t="s">
        <v>60</v>
      </c>
      <c r="D410" s="8" t="s">
        <v>803</v>
      </c>
      <c r="E410" s="205" t="n">
        <f aca="false" ca="false" dt2D="false" dtr="false" t="normal">SUM(F410:T410)</f>
        <v>4123863.01</v>
      </c>
      <c r="F410" s="205" t="n"/>
      <c r="G410" s="205" t="n">
        <v>0</v>
      </c>
      <c r="H410" s="205" t="n">
        <v>4123863.01</v>
      </c>
      <c r="I410" s="205" t="n">
        <v>0</v>
      </c>
      <c r="J410" s="205" t="n">
        <v>0</v>
      </c>
      <c r="K410" s="205" t="n"/>
      <c r="L410" s="205" t="n">
        <v>0</v>
      </c>
      <c r="M410" s="205" t="n">
        <v>0</v>
      </c>
      <c r="N410" s="205" t="n">
        <v>0</v>
      </c>
      <c r="O410" s="205" t="n">
        <v>0</v>
      </c>
      <c r="P410" s="205" t="n">
        <v>0</v>
      </c>
      <c r="Q410" s="205" t="n">
        <v>0</v>
      </c>
      <c r="R410" s="205" t="n"/>
      <c r="S410" s="205" t="n"/>
      <c r="T410" s="205" t="n"/>
      <c r="U410" s="256" t="n">
        <f aca="false" ca="false" dt2D="false" dtr="false" t="normal">COUNTIF(F410:Q410, "&gt;0")</f>
        <v>1</v>
      </c>
      <c r="V410" s="256" t="n">
        <f aca="false" ca="false" dt2D="false" dtr="false" t="normal">COUNTIF(R410:T410, "&gt;0")</f>
        <v>0</v>
      </c>
      <c r="W410" s="256" t="n">
        <f aca="false" ca="false" dt2D="false" dtr="false" t="normal">+U410+V410</f>
        <v>1</v>
      </c>
    </row>
    <row customHeight="true" ht="12.75" outlineLevel="0" r="411">
      <c r="A411" s="8" t="n">
        <f aca="false" ca="false" dt2D="false" dtr="false" t="normal">A410+1</f>
        <v>371</v>
      </c>
      <c r="B411" s="8" t="n">
        <f aca="false" ca="false" dt2D="false" dtr="false" t="normal">+B410+1</f>
        <v>218</v>
      </c>
      <c r="C411" s="106" t="s">
        <v>60</v>
      </c>
      <c r="D411" s="8" t="s">
        <v>804</v>
      </c>
      <c r="E411" s="205" t="n">
        <f aca="false" ca="false" dt2D="false" dtr="false" t="normal">SUM(F411:T411)</f>
        <v>24464288.47</v>
      </c>
      <c r="F411" s="205" t="n">
        <v>0</v>
      </c>
      <c r="G411" s="205" t="n">
        <v>0</v>
      </c>
      <c r="H411" s="205" t="n">
        <v>0</v>
      </c>
      <c r="I411" s="205" t="n">
        <v>0</v>
      </c>
      <c r="J411" s="205" t="n">
        <v>0</v>
      </c>
      <c r="K411" s="205" t="n"/>
      <c r="L411" s="205" t="n"/>
      <c r="M411" s="205" t="n">
        <v>0</v>
      </c>
      <c r="N411" s="205" t="n">
        <v>0</v>
      </c>
      <c r="O411" s="205" t="n">
        <v>0</v>
      </c>
      <c r="P411" s="205" t="n">
        <v>24464288.47</v>
      </c>
      <c r="Q411" s="205" t="n">
        <v>0</v>
      </c>
      <c r="R411" s="205" t="n"/>
      <c r="S411" s="205" t="n"/>
      <c r="T411" s="205" t="n"/>
      <c r="U411" s="256" t="n">
        <f aca="false" ca="false" dt2D="false" dtr="false" t="normal">COUNTIF(F411:Q411, "&gt;0")</f>
        <v>1</v>
      </c>
      <c r="V411" s="256" t="n">
        <f aca="false" ca="false" dt2D="false" dtr="false" t="normal">COUNTIF(R411:T411, "&gt;0")</f>
        <v>0</v>
      </c>
      <c r="W411" s="256" t="n">
        <f aca="false" ca="false" dt2D="false" dtr="false" t="normal">+U411+V411</f>
        <v>1</v>
      </c>
    </row>
    <row customHeight="true" ht="12.75" outlineLevel="0" r="412">
      <c r="A412" s="8" t="n">
        <f aca="false" ca="false" dt2D="false" dtr="false" t="normal">A411+1</f>
        <v>372</v>
      </c>
      <c r="B412" s="8" t="n">
        <f aca="false" ca="false" dt2D="false" dtr="false" t="normal">+B411+1</f>
        <v>219</v>
      </c>
      <c r="C412" s="106" t="s">
        <v>60</v>
      </c>
      <c r="D412" s="8" t="s">
        <v>750</v>
      </c>
      <c r="E412" s="205" t="n">
        <f aca="false" ca="true" dt2D="false" dtr="false" t="normal">SUBTOTAL(9, F412:T412)</f>
        <v>2870556.5400000005</v>
      </c>
      <c r="F412" s="205" t="n"/>
      <c r="G412" s="205" t="n"/>
      <c r="H412" s="205" t="n">
        <v>2699009.93</v>
      </c>
      <c r="I412" s="205" t="n"/>
      <c r="J412" s="205" t="n"/>
      <c r="K412" s="205" t="n"/>
      <c r="L412" s="205" t="n">
        <v>0</v>
      </c>
      <c r="M412" s="205" t="n"/>
      <c r="N412" s="205" t="n"/>
      <c r="O412" s="205" t="n"/>
      <c r="P412" s="205" t="n"/>
      <c r="Q412" s="205" t="n"/>
      <c r="R412" s="205" t="n">
        <v>86116.7</v>
      </c>
      <c r="S412" s="205" t="n">
        <v>24000</v>
      </c>
      <c r="T412" s="205" t="n">
        <v>61429.91</v>
      </c>
      <c r="U412" s="256" t="n">
        <f aca="false" ca="false" dt2D="false" dtr="false" t="normal">COUNTIF(F412:Q412, "&gt;0")</f>
        <v>1</v>
      </c>
      <c r="V412" s="256" t="n">
        <f aca="false" ca="false" dt2D="false" dtr="false" t="normal">COUNTIF(R412:T412, "&gt;0")</f>
        <v>3</v>
      </c>
      <c r="W412" s="256" t="n">
        <f aca="false" ca="false" dt2D="false" dtr="false" t="normal">+U412+V412</f>
        <v>4</v>
      </c>
    </row>
    <row customHeight="true" ht="12.75" outlineLevel="0" r="413">
      <c r="A413" s="8" t="n">
        <f aca="false" ca="false" dt2D="false" dtr="false" t="normal">A412+1</f>
        <v>373</v>
      </c>
      <c r="B413" s="8" t="n">
        <f aca="false" ca="false" dt2D="false" dtr="false" t="normal">+B412+1</f>
        <v>220</v>
      </c>
      <c r="C413" s="106" t="s">
        <v>60</v>
      </c>
      <c r="D413" s="8" t="s">
        <v>752</v>
      </c>
      <c r="E413" s="205" t="n">
        <f aca="false" ca="true" dt2D="false" dtr="false" t="normal">SUBTOTAL(9, F413:T413)</f>
        <v>15823375.879999999</v>
      </c>
      <c r="F413" s="205" t="n">
        <v>8761005.44</v>
      </c>
      <c r="G413" s="205" t="n"/>
      <c r="H413" s="205" t="n"/>
      <c r="I413" s="205" t="n"/>
      <c r="J413" s="205" t="n"/>
      <c r="K413" s="205" t="n"/>
      <c r="L413" s="205" t="n">
        <v>0</v>
      </c>
      <c r="M413" s="205" t="n"/>
      <c r="N413" s="205" t="n"/>
      <c r="O413" s="205" t="n">
        <v>6225048.92</v>
      </c>
      <c r="P413" s="205" t="n"/>
      <c r="Q413" s="205" t="n"/>
      <c r="R413" s="205" t="n">
        <v>474701.28</v>
      </c>
      <c r="S413" s="205" t="n">
        <v>24000</v>
      </c>
      <c r="T413" s="205" t="n">
        <v>338620.24</v>
      </c>
      <c r="U413" s="256" t="n">
        <f aca="false" ca="false" dt2D="false" dtr="false" t="normal">COUNTIF(F413:Q413, "&gt;0")</f>
        <v>2</v>
      </c>
      <c r="V413" s="256" t="n">
        <f aca="false" ca="false" dt2D="false" dtr="false" t="normal">COUNTIF(R413:T413, "&gt;0")</f>
        <v>3</v>
      </c>
      <c r="W413" s="256" t="n">
        <f aca="false" ca="false" dt2D="false" dtr="false" t="normal">+U413+V413</f>
        <v>5</v>
      </c>
    </row>
    <row customHeight="true" ht="12.75" outlineLevel="0" r="414">
      <c r="A414" s="8" t="n">
        <f aca="false" ca="false" dt2D="false" dtr="false" t="normal">A413+1</f>
        <v>374</v>
      </c>
      <c r="B414" s="8" t="n">
        <f aca="false" ca="false" dt2D="false" dtr="false" t="normal">+B413+1</f>
        <v>221</v>
      </c>
      <c r="C414" s="106" t="s">
        <v>60</v>
      </c>
      <c r="D414" s="8" t="s">
        <v>753</v>
      </c>
      <c r="E414" s="205" t="n">
        <f aca="false" ca="true" dt2D="false" dtr="false" t="normal">SUBTOTAL(9, F414:T414)</f>
        <v>14451952.04</v>
      </c>
      <c r="F414" s="205" t="n">
        <v>8512752.32</v>
      </c>
      <c r="G414" s="205" t="n">
        <v>3477722.88</v>
      </c>
      <c r="H414" s="205" t="n"/>
      <c r="I414" s="205" t="n">
        <v>1694646.51</v>
      </c>
      <c r="J414" s="205" t="n"/>
      <c r="K414" s="205" t="n"/>
      <c r="L414" s="205" t="n">
        <v>0</v>
      </c>
      <c r="M414" s="205" t="n"/>
      <c r="N414" s="205" t="n"/>
      <c r="O414" s="205" t="n"/>
      <c r="P414" s="205" t="n"/>
      <c r="Q414" s="205" t="n"/>
      <c r="R414" s="205" t="n">
        <v>433558.56</v>
      </c>
      <c r="S414" s="205" t="n">
        <v>24000</v>
      </c>
      <c r="T414" s="205" t="n">
        <v>309271.77</v>
      </c>
      <c r="U414" s="256" t="n">
        <f aca="false" ca="false" dt2D="false" dtr="false" t="normal">COUNTIF(F414:Q414, "&gt;0")</f>
        <v>3</v>
      </c>
      <c r="V414" s="256" t="n">
        <f aca="false" ca="false" dt2D="false" dtr="false" t="normal">COUNTIF(R414:T414, "&gt;0")</f>
        <v>3</v>
      </c>
      <c r="W414" s="256" t="n">
        <f aca="false" ca="false" dt2D="false" dtr="false" t="normal">+U414+V414</f>
        <v>6</v>
      </c>
    </row>
    <row customHeight="true" ht="12.75" outlineLevel="0" r="415">
      <c r="A415" s="8" t="n">
        <f aca="false" ca="false" dt2D="false" dtr="false" t="normal">A414+1</f>
        <v>375</v>
      </c>
      <c r="B415" s="8" t="s">
        <v>192</v>
      </c>
      <c r="C415" s="106" t="s">
        <v>60</v>
      </c>
      <c r="D415" s="8" t="s">
        <v>219</v>
      </c>
      <c r="E415" s="205" t="n">
        <f aca="false" ca="false" dt2D="false" dtr="false" t="normal">SUM(F415:T415)</f>
        <v>21617572.61</v>
      </c>
      <c r="F415" s="205" t="n">
        <v>21617572.61</v>
      </c>
      <c r="G415" s="205" t="n"/>
      <c r="H415" s="205" t="n"/>
      <c r="I415" s="205" t="n"/>
      <c r="J415" s="205" t="n"/>
      <c r="K415" s="205" t="n"/>
      <c r="L415" s="205" t="n"/>
      <c r="M415" s="205" t="n"/>
      <c r="N415" s="205" t="n"/>
      <c r="O415" s="205" t="n"/>
      <c r="P415" s="205" t="n"/>
      <c r="Q415" s="205" t="n"/>
      <c r="R415" s="205" t="n"/>
      <c r="S415" s="205" t="n"/>
      <c r="T415" s="205" t="n"/>
      <c r="U415" s="256" t="n">
        <f aca="false" ca="false" dt2D="false" dtr="false" t="normal">COUNTIF(F415:Q415, "&gt;0")</f>
        <v>1</v>
      </c>
      <c r="V415" s="256" t="n">
        <f aca="false" ca="false" dt2D="false" dtr="false" t="normal">COUNTIF(R415:T415, "&gt;0")</f>
        <v>0</v>
      </c>
      <c r="W415" s="256" t="n">
        <f aca="false" ca="false" dt2D="false" dtr="false" t="normal">+U415+V415</f>
        <v>1</v>
      </c>
      <c r="AA415" s="0" t="s">
        <v>1080</v>
      </c>
    </row>
    <row customHeight="true" ht="12.75" outlineLevel="0" r="416">
      <c r="A416" s="8" t="n">
        <f aca="false" ca="false" dt2D="false" dtr="false" t="normal">A415+1</f>
        <v>376</v>
      </c>
      <c r="B416" s="8" t="n">
        <f aca="false" ca="false" dt2D="false" dtr="false" t="normal">B414+1</f>
        <v>222</v>
      </c>
      <c r="C416" s="106" t="s">
        <v>60</v>
      </c>
      <c r="D416" s="8" t="s">
        <v>808</v>
      </c>
      <c r="E416" s="205" t="n">
        <f aca="false" ca="true" dt2D="false" dtr="false" t="normal">SUBTOTAL(9, F416:T416)</f>
        <v>3140152.8699999996</v>
      </c>
      <c r="F416" s="205" t="n"/>
      <c r="G416" s="205" t="n"/>
      <c r="H416" s="205" t="n"/>
      <c r="I416" s="205" t="n"/>
      <c r="J416" s="205" t="n"/>
      <c r="K416" s="205" t="n"/>
      <c r="L416" s="205" t="n">
        <v>0</v>
      </c>
      <c r="M416" s="205" t="n"/>
      <c r="N416" s="205" t="n">
        <v>2954749.01</v>
      </c>
      <c r="O416" s="205" t="n"/>
      <c r="P416" s="205" t="n"/>
      <c r="Q416" s="205" t="n"/>
      <c r="R416" s="205" t="n">
        <v>94204.59</v>
      </c>
      <c r="S416" s="205" t="n">
        <v>24000</v>
      </c>
      <c r="T416" s="205" t="n">
        <v>67199.27</v>
      </c>
      <c r="U416" s="256" t="n">
        <f aca="false" ca="false" dt2D="false" dtr="false" t="normal">COUNTIF(F416:Q416, "&gt;0")</f>
        <v>1</v>
      </c>
      <c r="V416" s="256" t="n">
        <f aca="false" ca="false" dt2D="false" dtr="false" t="normal">COUNTIF(R416:T416, "&gt;0")</f>
        <v>3</v>
      </c>
      <c r="W416" s="256" t="n">
        <f aca="false" ca="false" dt2D="false" dtr="false" t="normal">+U416+V416</f>
        <v>4</v>
      </c>
    </row>
    <row customHeight="true" ht="12" outlineLevel="0" r="417">
      <c r="A417" s="8" t="n">
        <f aca="false" ca="false" dt2D="false" dtr="false" t="normal">A416+1</f>
        <v>377</v>
      </c>
      <c r="B417" s="8" t="n">
        <f aca="false" ca="false" dt2D="false" dtr="false" t="normal">+B416+1</f>
        <v>223</v>
      </c>
      <c r="C417" s="106" t="s">
        <v>60</v>
      </c>
      <c r="D417" s="8" t="s">
        <v>811</v>
      </c>
      <c r="E417" s="205" t="n">
        <f aca="false" ca="true" dt2D="false" dtr="false" t="normal">SUBTOTAL(9, F417:T417)</f>
        <v>13753570.34</v>
      </c>
      <c r="F417" s="205" t="n"/>
      <c r="G417" s="205" t="n"/>
      <c r="H417" s="205" t="n">
        <v>13022636.82</v>
      </c>
      <c r="I417" s="205" t="n"/>
      <c r="J417" s="205" t="n"/>
      <c r="K417" s="205" t="n"/>
      <c r="L417" s="205" t="n">
        <v>0</v>
      </c>
      <c r="M417" s="205" t="n"/>
      <c r="N417" s="205" t="n"/>
      <c r="O417" s="205" t="n"/>
      <c r="P417" s="205" t="n"/>
      <c r="Q417" s="205" t="n"/>
      <c r="R417" s="205" t="n">
        <v>412607.11</v>
      </c>
      <c r="S417" s="205" t="n">
        <v>24000</v>
      </c>
      <c r="T417" s="205" t="n">
        <v>294326.41</v>
      </c>
      <c r="U417" s="256" t="n">
        <f aca="false" ca="false" dt2D="false" dtr="false" t="normal">COUNTIF(F417:Q417, "&gt;0")</f>
        <v>1</v>
      </c>
      <c r="V417" s="256" t="n">
        <f aca="false" ca="false" dt2D="false" dtr="false" t="normal">COUNTIF(R417:T417, "&gt;0")</f>
        <v>3</v>
      </c>
      <c r="W417" s="256" t="n">
        <f aca="false" ca="false" dt2D="false" dtr="false" t="normal">+U417+V417</f>
        <v>4</v>
      </c>
    </row>
    <row customHeight="true" ht="12.75" outlineLevel="0" r="418">
      <c r="A418" s="8" t="n">
        <f aca="false" ca="false" dt2D="false" dtr="false" t="normal">A417+1</f>
        <v>378</v>
      </c>
      <c r="B418" s="8" t="n">
        <f aca="false" ca="false" dt2D="false" dtr="false" t="normal">+B417+1</f>
        <v>224</v>
      </c>
      <c r="C418" s="106" t="s">
        <v>60</v>
      </c>
      <c r="D418" s="8" t="s">
        <v>812</v>
      </c>
      <c r="E418" s="205" t="n">
        <f aca="false" ca="true" dt2D="false" dtr="false" t="normal">SUBTOTAL(9, F418:T418)</f>
        <v>13240781.13</v>
      </c>
      <c r="F418" s="205" t="n"/>
      <c r="G418" s="205" t="n"/>
      <c r="H418" s="205" t="n"/>
      <c r="I418" s="205" t="n"/>
      <c r="J418" s="205" t="n"/>
      <c r="K418" s="205" t="n"/>
      <c r="L418" s="205" t="n">
        <v>0</v>
      </c>
      <c r="M418" s="205" t="n"/>
      <c r="N418" s="205" t="n"/>
      <c r="O418" s="205" t="n">
        <v>12536204.98</v>
      </c>
      <c r="P418" s="205" t="n"/>
      <c r="Q418" s="205" t="n"/>
      <c r="R418" s="205" t="n">
        <v>397223.43</v>
      </c>
      <c r="S418" s="205" t="n">
        <v>24000</v>
      </c>
      <c r="T418" s="205" t="n">
        <v>283352.72</v>
      </c>
      <c r="U418" s="256" t="n">
        <f aca="false" ca="false" dt2D="false" dtr="false" t="normal">COUNTIF(F418:Q418, "&gt;0")</f>
        <v>1</v>
      </c>
      <c r="V418" s="256" t="n">
        <f aca="false" ca="false" dt2D="false" dtr="false" t="normal">COUNTIF(R418:T418, "&gt;0")</f>
        <v>3</v>
      </c>
      <c r="W418" s="256" t="n">
        <f aca="false" ca="false" dt2D="false" dtr="false" t="normal">+U418+V418</f>
        <v>4</v>
      </c>
    </row>
    <row customHeight="true" ht="12.75" outlineLevel="0" r="419">
      <c r="A419" s="8" t="n">
        <f aca="false" ca="false" dt2D="false" dtr="false" t="normal">A418+1</f>
        <v>379</v>
      </c>
      <c r="B419" s="8" t="n">
        <f aca="false" ca="false" dt2D="false" dtr="false" t="normal">+B418+1</f>
        <v>225</v>
      </c>
      <c r="C419" s="106" t="s">
        <v>60</v>
      </c>
      <c r="D419" s="8" t="s">
        <v>815</v>
      </c>
      <c r="E419" s="205" t="n">
        <f aca="false" ca="true" dt2D="false" dtr="false" t="normal">SUBTOTAL(9, F419:T419)</f>
        <v>9452394.120000001</v>
      </c>
      <c r="F419" s="205" t="n"/>
      <c r="G419" s="205" t="n"/>
      <c r="H419" s="205" t="n"/>
      <c r="I419" s="205" t="n"/>
      <c r="J419" s="205" t="n"/>
      <c r="K419" s="205" t="n"/>
      <c r="L419" s="205" t="n">
        <v>0</v>
      </c>
      <c r="M419" s="205" t="n"/>
      <c r="N419" s="205" t="n"/>
      <c r="O419" s="205" t="n">
        <v>8942541.07</v>
      </c>
      <c r="P419" s="205" t="n"/>
      <c r="Q419" s="205" t="n"/>
      <c r="R419" s="205" t="n">
        <v>283571.82</v>
      </c>
      <c r="S419" s="205" t="n">
        <v>24000</v>
      </c>
      <c r="T419" s="205" t="n">
        <v>202281.23</v>
      </c>
      <c r="U419" s="256" t="n">
        <f aca="false" ca="false" dt2D="false" dtr="false" t="normal">COUNTIF(F419:Q419, "&gt;0")</f>
        <v>1</v>
      </c>
      <c r="V419" s="256" t="n">
        <f aca="false" ca="false" dt2D="false" dtr="false" t="normal">COUNTIF(R419:T419, "&gt;0")</f>
        <v>3</v>
      </c>
      <c r="W419" s="256" t="n">
        <f aca="false" ca="false" dt2D="false" dtr="false" t="normal">+U419+V419</f>
        <v>4</v>
      </c>
    </row>
    <row customHeight="true" ht="12.75" outlineLevel="0" r="420">
      <c r="A420" s="8" t="n">
        <f aca="false" ca="false" dt2D="false" dtr="false" t="normal">A419+1</f>
        <v>380</v>
      </c>
      <c r="B420" s="8" t="n">
        <f aca="false" ca="false" dt2D="false" dtr="false" t="normal">+B419+1</f>
        <v>226</v>
      </c>
      <c r="C420" s="106" t="s">
        <v>60</v>
      </c>
      <c r="D420" s="8" t="s">
        <v>817</v>
      </c>
      <c r="E420" s="205" t="n">
        <f aca="false" ca="true" dt2D="false" dtr="false" t="normal">SUBTOTAL(9, F420:T420)</f>
        <v>3902818.06</v>
      </c>
      <c r="F420" s="205" t="n"/>
      <c r="G420" s="205" t="n"/>
      <c r="H420" s="205" t="n"/>
      <c r="I420" s="205" t="n"/>
      <c r="J420" s="205" t="n"/>
      <c r="K420" s="205" t="n"/>
      <c r="L420" s="205" t="n">
        <v>0</v>
      </c>
      <c r="M420" s="205" t="n"/>
      <c r="N420" s="205" t="n">
        <v>3678213.21</v>
      </c>
      <c r="O420" s="205" t="n"/>
      <c r="P420" s="205" t="n"/>
      <c r="Q420" s="205" t="n"/>
      <c r="R420" s="205" t="n">
        <v>117084.54</v>
      </c>
      <c r="S420" s="205" t="n">
        <v>24000</v>
      </c>
      <c r="T420" s="205" t="n">
        <v>83520.31</v>
      </c>
      <c r="U420" s="256" t="n">
        <f aca="false" ca="false" dt2D="false" dtr="false" t="normal">COUNTIF(F420:Q420, "&gt;0")</f>
        <v>1</v>
      </c>
      <c r="V420" s="256" t="n">
        <f aca="false" ca="false" dt2D="false" dtr="false" t="normal">COUNTIF(R420:T420, "&gt;0")</f>
        <v>3</v>
      </c>
      <c r="W420" s="256" t="n">
        <f aca="false" ca="false" dt2D="false" dtr="false" t="normal">+U420+V420</f>
        <v>4</v>
      </c>
    </row>
    <row customHeight="true" ht="12.75" outlineLevel="0" r="421">
      <c r="A421" s="8" t="n">
        <f aca="false" ca="false" dt2D="false" dtr="false" t="normal">A420+1</f>
        <v>381</v>
      </c>
      <c r="B421" s="8" t="n">
        <f aca="false" ca="false" dt2D="false" dtr="false" t="normal">+B420+1</f>
        <v>227</v>
      </c>
      <c r="C421" s="106" t="s">
        <v>60</v>
      </c>
      <c r="D421" s="8" t="s">
        <v>66</v>
      </c>
      <c r="E421" s="205" t="n">
        <f aca="false" ca="true" dt2D="false" dtr="false" t="normal">SUBTOTAL(9, F421:T421)</f>
        <v>3439557.97</v>
      </c>
      <c r="F421" s="205" t="n"/>
      <c r="G421" s="205" t="n">
        <v>2656877.13</v>
      </c>
      <c r="H421" s="205" t="n"/>
      <c r="I421" s="205" t="n">
        <v>581887.56</v>
      </c>
      <c r="J421" s="205" t="n"/>
      <c r="K421" s="205" t="n"/>
      <c r="L421" s="205" t="n">
        <v>0</v>
      </c>
      <c r="M421" s="205" t="n"/>
      <c r="N421" s="205" t="n"/>
      <c r="O421" s="205" t="n"/>
      <c r="P421" s="205" t="n"/>
      <c r="Q421" s="205" t="n"/>
      <c r="R421" s="205" t="n">
        <v>103186.74</v>
      </c>
      <c r="S421" s="205" t="n">
        <v>24000</v>
      </c>
      <c r="T421" s="205" t="n">
        <v>73606.54</v>
      </c>
      <c r="U421" s="256" t="n">
        <f aca="false" ca="false" dt2D="false" dtr="false" t="normal">COUNTIF(F421:Q421, "&gt;0")</f>
        <v>2</v>
      </c>
      <c r="V421" s="256" t="n">
        <f aca="false" ca="false" dt2D="false" dtr="false" t="normal">COUNTIF(R421:T421, "&gt;0")</f>
        <v>3</v>
      </c>
      <c r="W421" s="256" t="n">
        <f aca="false" ca="false" dt2D="false" dtr="false" t="normal">+U421+V421</f>
        <v>5</v>
      </c>
    </row>
    <row customHeight="true" ht="12.75" outlineLevel="0" r="422">
      <c r="A422" s="8" t="n">
        <f aca="false" ca="false" dt2D="false" dtr="false" t="normal">A421+1</f>
        <v>382</v>
      </c>
      <c r="B422" s="8" t="n">
        <f aca="false" ca="false" dt2D="false" dtr="false" t="normal">+B421+1</f>
        <v>228</v>
      </c>
      <c r="C422" s="106" t="s">
        <v>60</v>
      </c>
      <c r="D422" s="8" t="s">
        <v>819</v>
      </c>
      <c r="E422" s="205" t="n">
        <f aca="false" ca="true" dt2D="false" dtr="false" t="normal">SUBTOTAL(9, F422:T422)</f>
        <v>4169311.9199999995</v>
      </c>
      <c r="F422" s="205" t="n"/>
      <c r="G422" s="205" t="n"/>
      <c r="H422" s="205" t="n"/>
      <c r="I422" s="205" t="n"/>
      <c r="J422" s="205" t="n"/>
      <c r="K422" s="205" t="n"/>
      <c r="L422" s="205" t="n">
        <v>0</v>
      </c>
      <c r="M422" s="205" t="n"/>
      <c r="N422" s="205" t="n">
        <v>3931009.28</v>
      </c>
      <c r="O422" s="205" t="n"/>
      <c r="P422" s="205" t="n"/>
      <c r="Q422" s="205" t="n"/>
      <c r="R422" s="205" t="n">
        <v>125079.36</v>
      </c>
      <c r="S422" s="205" t="n">
        <v>24000</v>
      </c>
      <c r="T422" s="205" t="n">
        <v>89223.28</v>
      </c>
      <c r="U422" s="256" t="n">
        <f aca="false" ca="false" dt2D="false" dtr="false" t="normal">COUNTIF(F422:Q422, "&gt;0")</f>
        <v>1</v>
      </c>
      <c r="V422" s="256" t="n">
        <f aca="false" ca="false" dt2D="false" dtr="false" t="normal">COUNTIF(R422:T422, "&gt;0")</f>
        <v>3</v>
      </c>
      <c r="W422" s="256" t="n">
        <f aca="false" ca="false" dt2D="false" dtr="false" t="normal">+U422+V422</f>
        <v>4</v>
      </c>
    </row>
    <row customHeight="true" ht="12.75" outlineLevel="0" r="423">
      <c r="A423" s="8" t="n">
        <f aca="false" ca="false" dt2D="false" dtr="false" t="normal">A422+1</f>
        <v>383</v>
      </c>
      <c r="B423" s="8" t="n">
        <f aca="false" ca="false" dt2D="false" dtr="false" t="normal">+B422+1</f>
        <v>229</v>
      </c>
      <c r="C423" s="106" t="s">
        <v>60</v>
      </c>
      <c r="D423" s="8" t="s">
        <v>820</v>
      </c>
      <c r="E423" s="205" t="n">
        <f aca="false" ca="false" dt2D="false" dtr="false" t="normal">SUM(F423:T423)</f>
        <v>5617049.31</v>
      </c>
      <c r="F423" s="205" t="n"/>
      <c r="G423" s="205" t="n">
        <v>3514287.04</v>
      </c>
      <c r="H423" s="205" t="n">
        <v>259294.84</v>
      </c>
      <c r="I423" s="205" t="n">
        <v>1690632.42</v>
      </c>
      <c r="J423" s="205" t="n"/>
      <c r="K423" s="205" t="n"/>
      <c r="L423" s="205" t="n"/>
      <c r="M423" s="205" t="n"/>
      <c r="N423" s="205" t="n"/>
      <c r="O423" s="205" t="n"/>
      <c r="P423" s="205" t="n"/>
      <c r="Q423" s="205" t="n"/>
      <c r="R423" s="205" t="n">
        <v>128835.01</v>
      </c>
      <c r="S423" s="205" t="n">
        <v>24000</v>
      </c>
      <c r="T423" s="205" t="n"/>
      <c r="U423" s="256" t="n">
        <f aca="false" ca="false" dt2D="false" dtr="false" t="normal">COUNTIF(F423:Q423, "&gt;0")</f>
        <v>3</v>
      </c>
      <c r="V423" s="256" t="n">
        <f aca="false" ca="false" dt2D="false" dtr="false" t="normal">COUNTIF(R423:T423, "&gt;0")</f>
        <v>2</v>
      </c>
      <c r="W423" s="256" t="n">
        <f aca="false" ca="false" dt2D="false" dtr="false" t="normal">+U423+V423</f>
        <v>5</v>
      </c>
    </row>
    <row customHeight="true" ht="12" outlineLevel="0" r="424">
      <c r="A424" s="8" t="n">
        <f aca="false" ca="false" dt2D="false" dtr="false" t="normal">A423+1</f>
        <v>384</v>
      </c>
      <c r="B424" s="8" t="n">
        <f aca="false" ca="false" dt2D="false" dtr="false" t="normal">+B423+1</f>
        <v>230</v>
      </c>
      <c r="C424" s="106" t="s">
        <v>60</v>
      </c>
      <c r="D424" s="8" t="s">
        <v>821</v>
      </c>
      <c r="E424" s="205" t="n">
        <f aca="false" ca="true" dt2D="false" dtr="false" t="normal">SUBTOTAL(9, F424:T424)</f>
        <v>1529857.24</v>
      </c>
      <c r="F424" s="205" t="n"/>
      <c r="G424" s="205" t="n"/>
      <c r="H424" s="205" t="n"/>
      <c r="I424" s="205" t="n">
        <v>1427222.58</v>
      </c>
      <c r="J424" s="205" t="n"/>
      <c r="K424" s="205" t="n"/>
      <c r="L424" s="205" t="n">
        <v>0</v>
      </c>
      <c r="M424" s="205" t="n"/>
      <c r="N424" s="205" t="n"/>
      <c r="O424" s="205" t="n"/>
      <c r="P424" s="205" t="n"/>
      <c r="Q424" s="205" t="n"/>
      <c r="R424" s="205" t="n">
        <v>45895.72</v>
      </c>
      <c r="S424" s="205" t="n">
        <v>24000</v>
      </c>
      <c r="T424" s="205" t="n">
        <v>32738.94</v>
      </c>
      <c r="U424" s="256" t="n">
        <f aca="false" ca="false" dt2D="false" dtr="false" t="normal">COUNTIF(F424:Q424, "&gt;0")</f>
        <v>1</v>
      </c>
      <c r="V424" s="256" t="n">
        <f aca="false" ca="false" dt2D="false" dtr="false" t="normal">COUNTIF(R424:T424, "&gt;0")</f>
        <v>3</v>
      </c>
      <c r="W424" s="256" t="n">
        <f aca="false" ca="false" dt2D="false" dtr="false" t="normal">+U424+V424</f>
        <v>4</v>
      </c>
    </row>
    <row customHeight="true" ht="12.75" outlineLevel="0" r="425">
      <c r="A425" s="8" t="n">
        <f aca="false" ca="false" dt2D="false" dtr="false" t="normal">A424+1</f>
        <v>385</v>
      </c>
      <c r="B425" s="8" t="n">
        <f aca="false" ca="false" dt2D="false" dtr="false" t="normal">+B424+1</f>
        <v>231</v>
      </c>
      <c r="C425" s="106" t="s">
        <v>60</v>
      </c>
      <c r="D425" s="8" t="s">
        <v>822</v>
      </c>
      <c r="E425" s="205" t="n">
        <f aca="false" ca="true" dt2D="false" dtr="false" t="normal">SUBTOTAL(9, F425:T425)</f>
        <v>8586567.9</v>
      </c>
      <c r="F425" s="205" t="n"/>
      <c r="G425" s="205" t="n"/>
      <c r="H425" s="205" t="n"/>
      <c r="I425" s="205" t="n"/>
      <c r="J425" s="205" t="n"/>
      <c r="K425" s="205" t="n"/>
      <c r="L425" s="205" t="n">
        <v>0</v>
      </c>
      <c r="M425" s="205" t="n"/>
      <c r="N425" s="205" t="n">
        <v>8121218.31</v>
      </c>
      <c r="O425" s="205" t="n"/>
      <c r="P425" s="205" t="n"/>
      <c r="Q425" s="205" t="n"/>
      <c r="R425" s="205" t="n">
        <v>257597.04</v>
      </c>
      <c r="S425" s="205" t="n">
        <v>24000</v>
      </c>
      <c r="T425" s="205" t="n">
        <v>183752.55</v>
      </c>
      <c r="U425" s="256" t="n">
        <f aca="false" ca="false" dt2D="false" dtr="false" t="normal">COUNTIF(F425:Q425, "&gt;0")</f>
        <v>1</v>
      </c>
      <c r="V425" s="256" t="n">
        <f aca="false" ca="false" dt2D="false" dtr="false" t="normal">COUNTIF(R425:T425, "&gt;0")</f>
        <v>3</v>
      </c>
      <c r="W425" s="256" t="n">
        <f aca="false" ca="false" dt2D="false" dtr="false" t="normal">+U425+V425</f>
        <v>4</v>
      </c>
    </row>
    <row customHeight="true" ht="12.75" outlineLevel="0" r="426">
      <c r="A426" s="8" t="n">
        <f aca="false" ca="false" dt2D="false" dtr="false" t="normal">A425+1</f>
        <v>386</v>
      </c>
      <c r="B426" s="8" t="n">
        <f aca="false" ca="false" dt2D="false" dtr="false" t="normal">+B425+1</f>
        <v>232</v>
      </c>
      <c r="C426" s="106" t="s">
        <v>60</v>
      </c>
      <c r="D426" s="8" t="s">
        <v>823</v>
      </c>
      <c r="E426" s="205" t="n">
        <f aca="false" ca="false" dt2D="false" dtr="false" t="normal">SUM(F426:T426)</f>
        <v>9892552.73</v>
      </c>
      <c r="F426" s="205" t="n">
        <v>6480351.24</v>
      </c>
      <c r="G426" s="205" t="n"/>
      <c r="H426" s="205" t="n"/>
      <c r="I426" s="205" t="n"/>
      <c r="J426" s="205" t="n"/>
      <c r="K426" s="205" t="n"/>
      <c r="L426" s="205" t="n"/>
      <c r="M426" s="205" t="n"/>
      <c r="N426" s="205" t="n"/>
      <c r="O426" s="205" t="n">
        <v>3412201.49</v>
      </c>
      <c r="P426" s="205" t="n"/>
      <c r="Q426" s="205" t="n"/>
      <c r="R426" s="205" t="n"/>
      <c r="S426" s="205" t="n"/>
      <c r="T426" s="205" t="n"/>
      <c r="U426" s="256" t="n">
        <f aca="false" ca="false" dt2D="false" dtr="false" t="normal">COUNTIF(F426:Q426, "&gt;0")</f>
        <v>2</v>
      </c>
      <c r="V426" s="256" t="n">
        <f aca="false" ca="false" dt2D="false" dtr="false" t="normal">COUNTIF(R426:T426, "&gt;0")</f>
        <v>0</v>
      </c>
      <c r="W426" s="256" t="n">
        <f aca="false" ca="false" dt2D="false" dtr="false" t="normal">+U426+V426</f>
        <v>2</v>
      </c>
    </row>
    <row customHeight="true" ht="12.75" outlineLevel="0" r="427">
      <c r="A427" s="8" t="n">
        <f aca="false" ca="false" dt2D="false" dtr="false" t="normal">A426+1</f>
        <v>387</v>
      </c>
      <c r="B427" s="8" t="n">
        <f aca="false" ca="false" dt2D="false" dtr="false" t="normal">+B426+1</f>
        <v>233</v>
      </c>
      <c r="C427" s="106" t="s">
        <v>60</v>
      </c>
      <c r="D427" s="8" t="s">
        <v>824</v>
      </c>
      <c r="E427" s="205" t="n">
        <f aca="false" ca="true" dt2D="false" dtr="false" t="normal">SUBTOTAL(9, F427:T427)</f>
        <v>5788948.85</v>
      </c>
      <c r="F427" s="205" t="n"/>
      <c r="G427" s="205" t="n"/>
      <c r="H427" s="205" t="n"/>
      <c r="I427" s="205" t="n"/>
      <c r="J427" s="205" t="n"/>
      <c r="K427" s="205" t="n"/>
      <c r="L427" s="205" t="n">
        <v>0</v>
      </c>
      <c r="M427" s="205" t="n"/>
      <c r="N427" s="205" t="n">
        <v>5467396.87</v>
      </c>
      <c r="O427" s="205" t="n"/>
      <c r="P427" s="205" t="n"/>
      <c r="Q427" s="205" t="n"/>
      <c r="R427" s="205" t="n">
        <v>173668.47</v>
      </c>
      <c r="S427" s="205" t="n">
        <v>24000</v>
      </c>
      <c r="T427" s="205" t="n">
        <v>123883.51</v>
      </c>
      <c r="U427" s="256" t="n">
        <f aca="false" ca="false" dt2D="false" dtr="false" t="normal">COUNTIF(F427:Q427, "&gt;0")</f>
        <v>1</v>
      </c>
      <c r="V427" s="256" t="n">
        <f aca="false" ca="false" dt2D="false" dtr="false" t="normal">COUNTIF(R427:T427, "&gt;0")</f>
        <v>3</v>
      </c>
      <c r="W427" s="256" t="n">
        <f aca="false" ca="false" dt2D="false" dtr="false" t="normal">+U427+V427</f>
        <v>4</v>
      </c>
    </row>
    <row customHeight="true" ht="12.75" outlineLevel="0" r="428">
      <c r="A428" s="8" t="n">
        <f aca="false" ca="false" dt2D="false" dtr="false" t="normal">A427+1</f>
        <v>388</v>
      </c>
      <c r="B428" s="8" t="n">
        <f aca="false" ca="false" dt2D="false" dtr="false" t="normal">+B427+1</f>
        <v>234</v>
      </c>
      <c r="C428" s="106" t="s">
        <v>60</v>
      </c>
      <c r="D428" s="8" t="s">
        <v>825</v>
      </c>
      <c r="E428" s="205" t="n">
        <f aca="false" ca="true" dt2D="false" dtr="false" t="normal">SUBTOTAL(9, F428:T428)</f>
        <v>4728071.08</v>
      </c>
      <c r="F428" s="205" t="n"/>
      <c r="G428" s="205" t="n"/>
      <c r="H428" s="205" t="n"/>
      <c r="I428" s="205" t="n"/>
      <c r="J428" s="205" t="n"/>
      <c r="K428" s="205" t="n"/>
      <c r="L428" s="205" t="n">
        <v>0</v>
      </c>
      <c r="M428" s="205" t="n"/>
      <c r="N428" s="205" t="n">
        <v>4461048.23</v>
      </c>
      <c r="O428" s="205" t="n"/>
      <c r="P428" s="205" t="n"/>
      <c r="Q428" s="205" t="n"/>
      <c r="R428" s="205" t="n">
        <v>141842.13</v>
      </c>
      <c r="S428" s="205" t="n">
        <v>24000</v>
      </c>
      <c r="T428" s="205" t="n">
        <v>101180.72</v>
      </c>
      <c r="U428" s="256" t="n">
        <f aca="false" ca="false" dt2D="false" dtr="false" t="normal">COUNTIF(F428:Q428, "&gt;0")</f>
        <v>1</v>
      </c>
      <c r="V428" s="256" t="n">
        <f aca="false" ca="false" dt2D="false" dtr="false" t="normal">COUNTIF(R428:T428, "&gt;0")</f>
        <v>3</v>
      </c>
      <c r="W428" s="256" t="n">
        <f aca="false" ca="false" dt2D="false" dtr="false" t="normal">+U428+V428</f>
        <v>4</v>
      </c>
    </row>
    <row customHeight="true" ht="12.75" outlineLevel="0" r="429">
      <c r="A429" s="8" t="n">
        <f aca="false" ca="false" dt2D="false" dtr="false" t="normal">A428+1</f>
        <v>389</v>
      </c>
      <c r="B429" s="8" t="n">
        <f aca="false" ca="false" dt2D="false" dtr="false" t="normal">+B428+1</f>
        <v>235</v>
      </c>
      <c r="C429" s="106" t="s">
        <v>214</v>
      </c>
      <c r="D429" s="8" t="s">
        <v>793</v>
      </c>
      <c r="E429" s="205" t="n">
        <f aca="false" ca="true" dt2D="false" dtr="false" t="normal">SUBTOTAL(9, F429:T429)</f>
        <v>4755590.47</v>
      </c>
      <c r="F429" s="205" t="n">
        <v>3785023.09</v>
      </c>
      <c r="G429" s="205" t="n"/>
      <c r="H429" s="205" t="n"/>
      <c r="I429" s="205" t="n"/>
      <c r="J429" s="205" t="n">
        <v>702130.03</v>
      </c>
      <c r="K429" s="205" t="n"/>
      <c r="L429" s="205" t="n">
        <v>0</v>
      </c>
      <c r="M429" s="205" t="n"/>
      <c r="N429" s="205" t="n"/>
      <c r="O429" s="205" t="n"/>
      <c r="P429" s="205" t="n"/>
      <c r="Q429" s="205" t="n"/>
      <c r="R429" s="205" t="n">
        <v>142667.71</v>
      </c>
      <c r="S429" s="205" t="n">
        <v>24000</v>
      </c>
      <c r="T429" s="205" t="n">
        <v>101769.64</v>
      </c>
      <c r="U429" s="256" t="n">
        <f aca="false" ca="false" dt2D="false" dtr="false" t="normal">COUNTIF(F429:Q429, "&gt;0")</f>
        <v>2</v>
      </c>
      <c r="V429" s="256" t="n">
        <f aca="false" ca="false" dt2D="false" dtr="false" t="normal">COUNTIF(R429:T429, "&gt;0")</f>
        <v>3</v>
      </c>
      <c r="W429" s="256" t="n">
        <f aca="false" ca="false" dt2D="false" dtr="false" t="normal">+U429+V429</f>
        <v>5</v>
      </c>
    </row>
    <row customHeight="true" ht="12.75" outlineLevel="0" r="430">
      <c r="A430" s="8" t="n">
        <f aca="false" ca="false" dt2D="false" dtr="false" t="normal">A429+1</f>
        <v>390</v>
      </c>
      <c r="B430" s="8" t="n">
        <f aca="false" ca="false" dt2D="false" dtr="false" t="normal">+B429+1</f>
        <v>236</v>
      </c>
      <c r="C430" s="106" t="s">
        <v>214</v>
      </c>
      <c r="D430" s="8" t="s">
        <v>794</v>
      </c>
      <c r="E430" s="205" t="n">
        <f aca="false" ca="true" dt2D="false" dtr="false" t="normal">SUBTOTAL(9, F430:T430)</f>
        <v>4537016.66</v>
      </c>
      <c r="F430" s="205" t="n">
        <v>3610506.42</v>
      </c>
      <c r="G430" s="205" t="n"/>
      <c r="H430" s="205" t="n"/>
      <c r="I430" s="205" t="n"/>
      <c r="J430" s="205" t="n">
        <v>669307.58</v>
      </c>
      <c r="K430" s="205" t="n"/>
      <c r="L430" s="205" t="n">
        <v>0</v>
      </c>
      <c r="M430" s="205" t="n"/>
      <c r="N430" s="205" t="n"/>
      <c r="O430" s="205" t="n"/>
      <c r="P430" s="205" t="n"/>
      <c r="Q430" s="205" t="n"/>
      <c r="R430" s="205" t="n">
        <v>136110.5</v>
      </c>
      <c r="S430" s="205" t="n">
        <v>24000</v>
      </c>
      <c r="T430" s="205" t="n">
        <v>97092.16</v>
      </c>
      <c r="U430" s="256" t="n">
        <f aca="false" ca="false" dt2D="false" dtr="false" t="normal">COUNTIF(F430:Q430, "&gt;0")</f>
        <v>2</v>
      </c>
      <c r="V430" s="256" t="n">
        <f aca="false" ca="false" dt2D="false" dtr="false" t="normal">COUNTIF(R430:T430, "&gt;0")</f>
        <v>3</v>
      </c>
      <c r="W430" s="256" t="n">
        <f aca="false" ca="false" dt2D="false" dtr="false" t="normal">+U430+V430</f>
        <v>5</v>
      </c>
      <c r="X430" s="0" t="s">
        <v>1107</v>
      </c>
    </row>
    <row customHeight="true" ht="12.75" outlineLevel="0" r="431">
      <c r="A431" s="8" t="n">
        <f aca="false" ca="false" dt2D="false" dtr="false" t="normal">A430+1</f>
        <v>391</v>
      </c>
      <c r="B431" s="8" t="n">
        <f aca="false" ca="false" dt2D="false" dtr="false" t="normal">+B430+1</f>
        <v>237</v>
      </c>
      <c r="C431" s="106" t="s">
        <v>214</v>
      </c>
      <c r="D431" s="8" t="s">
        <v>797</v>
      </c>
      <c r="E431" s="205" t="n">
        <f aca="false" ca="true" dt2D="false" dtr="false" t="normal">SUBTOTAL(9, F431:T431)</f>
        <v>4095305.8</v>
      </c>
      <c r="F431" s="205" t="n">
        <v>3860807.09</v>
      </c>
      <c r="G431" s="205" t="n"/>
      <c r="H431" s="205" t="n"/>
      <c r="I431" s="205" t="n"/>
      <c r="J431" s="205" t="n"/>
      <c r="K431" s="205" t="n"/>
      <c r="L431" s="205" t="n">
        <v>0</v>
      </c>
      <c r="M431" s="205" t="n"/>
      <c r="N431" s="205" t="n"/>
      <c r="O431" s="205" t="n"/>
      <c r="P431" s="205" t="n"/>
      <c r="Q431" s="205" t="n"/>
      <c r="R431" s="205" t="n">
        <v>122859.17</v>
      </c>
      <c r="S431" s="205" t="n">
        <v>24000</v>
      </c>
      <c r="T431" s="205" t="n">
        <v>87639.54</v>
      </c>
      <c r="U431" s="256" t="n">
        <f aca="false" ca="false" dt2D="false" dtr="false" t="normal">COUNTIF(F431:Q431, "&gt;0")</f>
        <v>1</v>
      </c>
      <c r="V431" s="256" t="n">
        <f aca="false" ca="false" dt2D="false" dtr="false" t="normal">COUNTIF(R431:T431, "&gt;0")</f>
        <v>3</v>
      </c>
      <c r="W431" s="256" t="n">
        <f aca="false" ca="false" dt2D="false" dtr="false" t="normal">+U431+V431</f>
        <v>4</v>
      </c>
    </row>
    <row customHeight="true" ht="12.75" outlineLevel="0" r="432">
      <c r="A432" s="8" t="n">
        <f aca="false" ca="false" dt2D="false" dtr="false" t="normal">A431+1</f>
        <v>392</v>
      </c>
      <c r="B432" s="8" t="n">
        <f aca="false" ca="false" dt2D="false" dtr="false" t="normal">+B431+1</f>
        <v>238</v>
      </c>
      <c r="C432" s="106" t="s">
        <v>214</v>
      </c>
      <c r="D432" s="8" t="s">
        <v>829</v>
      </c>
      <c r="E432" s="205" t="n">
        <f aca="false" ca="true" dt2D="false" dtr="false" t="normal">SUBTOTAL(9, F432:T432)</f>
        <v>1063204.9200000002</v>
      </c>
      <c r="F432" s="205" t="n"/>
      <c r="G432" s="205" t="n"/>
      <c r="H432" s="205" t="n"/>
      <c r="I432" s="205" t="n">
        <v>984556.18</v>
      </c>
      <c r="J432" s="205" t="n"/>
      <c r="K432" s="205" t="n"/>
      <c r="L432" s="205" t="n">
        <v>0</v>
      </c>
      <c r="M432" s="205" t="n"/>
      <c r="N432" s="205" t="n"/>
      <c r="O432" s="205" t="n"/>
      <c r="P432" s="205" t="n"/>
      <c r="Q432" s="205" t="n"/>
      <c r="R432" s="205" t="n">
        <v>31896.15</v>
      </c>
      <c r="S432" s="205" t="n">
        <v>24000</v>
      </c>
      <c r="T432" s="205" t="n">
        <v>22752.59</v>
      </c>
      <c r="U432" s="256" t="n">
        <f aca="false" ca="false" dt2D="false" dtr="false" t="normal">COUNTIF(F432:Q432, "&gt;0")</f>
        <v>1</v>
      </c>
      <c r="V432" s="256" t="n">
        <f aca="false" ca="false" dt2D="false" dtr="false" t="normal">COUNTIF(R432:T432, "&gt;0")</f>
        <v>3</v>
      </c>
      <c r="W432" s="256" t="n">
        <f aca="false" ca="false" dt2D="false" dtr="false" t="normal">+U432+V432</f>
        <v>4</v>
      </c>
    </row>
    <row customHeight="true" ht="12.75" outlineLevel="0" r="433">
      <c r="A433" s="8" t="n">
        <f aca="false" ca="false" dt2D="false" dtr="false" t="normal">A432+1</f>
        <v>393</v>
      </c>
      <c r="B433" s="8" t="n">
        <f aca="false" ca="false" dt2D="false" dtr="false" t="normal">+B432+1</f>
        <v>239</v>
      </c>
      <c r="C433" s="106" t="s">
        <v>214</v>
      </c>
      <c r="D433" s="8" t="s">
        <v>832</v>
      </c>
      <c r="E433" s="205" t="n">
        <f aca="false" ca="true" dt2D="false" dtr="false" t="normal">SUBTOTAL(9, F433:T433)</f>
        <v>5559460.2</v>
      </c>
      <c r="F433" s="205" t="n"/>
      <c r="G433" s="205" t="n"/>
      <c r="H433" s="205" t="n"/>
      <c r="I433" s="205" t="n"/>
      <c r="J433" s="205" t="n"/>
      <c r="K433" s="205" t="n"/>
      <c r="L433" s="205" t="n">
        <v>0</v>
      </c>
      <c r="M433" s="205" t="n"/>
      <c r="N433" s="205" t="n"/>
      <c r="O433" s="205" t="n"/>
      <c r="P433" s="205" t="n"/>
      <c r="Q433" s="205" t="n">
        <v>5249703.94</v>
      </c>
      <c r="R433" s="205" t="n">
        <v>166783.81</v>
      </c>
      <c r="S433" s="205" t="n">
        <v>24000</v>
      </c>
      <c r="T433" s="205" t="n">
        <v>118972.45</v>
      </c>
      <c r="U433" s="256" t="n">
        <f aca="false" ca="false" dt2D="false" dtr="false" t="normal">COUNTIF(F433:Q433, "&gt;0")</f>
        <v>1</v>
      </c>
      <c r="V433" s="256" t="n">
        <f aca="false" ca="false" dt2D="false" dtr="false" t="normal">COUNTIF(R433:T433, "&gt;0")</f>
        <v>3</v>
      </c>
      <c r="W433" s="256" t="n">
        <f aca="false" ca="false" dt2D="false" dtr="false" t="normal">+U433+V433</f>
        <v>4</v>
      </c>
    </row>
    <row customHeight="true" ht="12.75" outlineLevel="0" r="434">
      <c r="A434" s="8" t="n">
        <f aca="false" ca="false" dt2D="false" dtr="false" t="normal">A433+1</f>
        <v>394</v>
      </c>
      <c r="B434" s="8" t="n">
        <f aca="false" ca="false" dt2D="false" dtr="false" t="normal">+B433+1</f>
        <v>240</v>
      </c>
      <c r="C434" s="106" t="s">
        <v>214</v>
      </c>
      <c r="D434" s="8" t="s">
        <v>833</v>
      </c>
      <c r="E434" s="205" t="n">
        <f aca="false" ca="true" dt2D="false" dtr="false" t="normal">SUBTOTAL(9, F434:T434)</f>
        <v>3855704.9</v>
      </c>
      <c r="F434" s="205" t="n"/>
      <c r="G434" s="205" t="n">
        <v>3633521.67</v>
      </c>
      <c r="H434" s="205" t="n"/>
      <c r="I434" s="205" t="n"/>
      <c r="J434" s="205" t="n"/>
      <c r="K434" s="205" t="n"/>
      <c r="L434" s="205" t="n">
        <v>0</v>
      </c>
      <c r="M434" s="205" t="n"/>
      <c r="N434" s="205" t="n"/>
      <c r="O434" s="205" t="n"/>
      <c r="P434" s="205" t="n"/>
      <c r="Q434" s="205" t="n"/>
      <c r="R434" s="205" t="n">
        <v>115671.15</v>
      </c>
      <c r="S434" s="205" t="n">
        <v>24000</v>
      </c>
      <c r="T434" s="205" t="n">
        <v>82512.08</v>
      </c>
      <c r="U434" s="256" t="n">
        <f aca="false" ca="false" dt2D="false" dtr="false" t="normal">COUNTIF(F434:Q434, "&gt;0")</f>
        <v>1</v>
      </c>
      <c r="V434" s="256" t="n">
        <f aca="false" ca="false" dt2D="false" dtr="false" t="normal">COUNTIF(R434:T434, "&gt;0")</f>
        <v>3</v>
      </c>
      <c r="W434" s="256" t="n">
        <f aca="false" ca="false" dt2D="false" dtr="false" t="normal">+U434+V434</f>
        <v>4</v>
      </c>
    </row>
    <row customHeight="true" ht="13.5" outlineLevel="0" r="435">
      <c r="A435" s="8" t="n">
        <f aca="false" ca="false" dt2D="false" dtr="false" t="normal">A434+1</f>
        <v>395</v>
      </c>
      <c r="B435" s="8" t="s">
        <v>192</v>
      </c>
      <c r="C435" s="106" t="s">
        <v>214</v>
      </c>
      <c r="D435" s="8" t="s">
        <v>226</v>
      </c>
      <c r="E435" s="205" t="n">
        <f aca="false" ca="true" dt2D="false" dtr="false" t="normal">SUBTOTAL(9, F435:T435)</f>
        <v>1934865.5</v>
      </c>
      <c r="F435" s="205" t="n"/>
      <c r="G435" s="205" t="n"/>
      <c r="H435" s="205" t="n"/>
      <c r="I435" s="205" t="n"/>
      <c r="J435" s="205" t="n">
        <v>1934865.5</v>
      </c>
      <c r="K435" s="205" t="n"/>
      <c r="L435" s="205" t="n"/>
      <c r="M435" s="205" t="n"/>
      <c r="N435" s="205" t="n"/>
      <c r="O435" s="205" t="n"/>
      <c r="P435" s="205" t="n"/>
      <c r="Q435" s="205" t="n"/>
      <c r="R435" s="205" t="n"/>
      <c r="S435" s="205" t="n"/>
      <c r="T435" s="205" t="n"/>
      <c r="U435" s="256" t="n">
        <f aca="false" ca="false" dt2D="false" dtr="false" t="normal">COUNTIF(F435:Q435, "&gt;0")</f>
        <v>1</v>
      </c>
      <c r="V435" s="256" t="n">
        <f aca="false" ca="false" dt2D="false" dtr="false" t="normal">COUNTIF(R435:T435, "&gt;0")</f>
        <v>0</v>
      </c>
      <c r="W435" s="256" t="n">
        <f aca="false" ca="false" dt2D="false" dtr="false" t="normal">+U435+V435</f>
        <v>1</v>
      </c>
    </row>
    <row customHeight="true" ht="12.75" outlineLevel="0" r="436">
      <c r="A436" s="8" t="n">
        <f aca="false" ca="false" dt2D="false" dtr="false" t="normal">A435+1</f>
        <v>396</v>
      </c>
      <c r="B436" s="8" t="n">
        <f aca="false" ca="false" dt2D="false" dtr="false" t="normal">B434+1</f>
        <v>241</v>
      </c>
      <c r="C436" s="106" t="s">
        <v>214</v>
      </c>
      <c r="D436" s="8" t="s">
        <v>836</v>
      </c>
      <c r="E436" s="205" t="n">
        <f aca="false" ca="true" dt2D="false" dtr="false" t="normal">SUBTOTAL(9, F436:T436)</f>
        <v>2084571.56</v>
      </c>
      <c r="F436" s="205" t="n"/>
      <c r="G436" s="205" t="n"/>
      <c r="H436" s="205" t="n"/>
      <c r="I436" s="205" t="n"/>
      <c r="J436" s="205" t="n">
        <v>1953424.58</v>
      </c>
      <c r="K436" s="205" t="n"/>
      <c r="L436" s="205" t="n">
        <v>0</v>
      </c>
      <c r="M436" s="205" t="n"/>
      <c r="N436" s="205" t="n"/>
      <c r="O436" s="205" t="n"/>
      <c r="P436" s="205" t="n"/>
      <c r="Q436" s="205" t="n"/>
      <c r="R436" s="205" t="n">
        <v>62537.15</v>
      </c>
      <c r="S436" s="205" t="n">
        <v>24000</v>
      </c>
      <c r="T436" s="205" t="n">
        <v>44609.83</v>
      </c>
      <c r="U436" s="256" t="n">
        <f aca="false" ca="false" dt2D="false" dtr="false" t="normal">COUNTIF(F436:Q436, "&gt;0")</f>
        <v>1</v>
      </c>
      <c r="V436" s="256" t="n">
        <f aca="false" ca="false" dt2D="false" dtr="false" t="normal">COUNTIF(R436:T436, "&gt;0")</f>
        <v>3</v>
      </c>
      <c r="W436" s="256" t="n">
        <f aca="false" ca="false" dt2D="false" dtr="false" t="normal">+U436+V436</f>
        <v>4</v>
      </c>
    </row>
    <row customHeight="true" ht="12.75" outlineLevel="0" r="437">
      <c r="A437" s="8" t="n">
        <f aca="false" ca="false" dt2D="false" dtr="false" t="normal">A436+1</f>
        <v>397</v>
      </c>
      <c r="B437" s="8" t="n">
        <f aca="false" ca="false" dt2D="false" dtr="false" t="normal">+B436+1</f>
        <v>242</v>
      </c>
      <c r="C437" s="106" t="s">
        <v>214</v>
      </c>
      <c r="D437" s="8" t="s">
        <v>837</v>
      </c>
      <c r="E437" s="205" t="n">
        <f aca="false" ca="true" dt2D="false" dtr="false" t="normal">SUBTOTAL(9, F437:T437)</f>
        <v>9367866.55</v>
      </c>
      <c r="F437" s="205" t="n">
        <v>6595437.19</v>
      </c>
      <c r="G437" s="205" t="n"/>
      <c r="H437" s="205" t="n"/>
      <c r="I437" s="205" t="n">
        <v>2266921.02</v>
      </c>
      <c r="J437" s="205" t="n"/>
      <c r="K437" s="205" t="n"/>
      <c r="L437" s="205" t="n"/>
      <c r="M437" s="205" t="n"/>
      <c r="N437" s="205" t="n"/>
      <c r="O437" s="205" t="n"/>
      <c r="P437" s="205" t="n"/>
      <c r="Q437" s="205" t="n"/>
      <c r="R437" s="205" t="n">
        <v>281036</v>
      </c>
      <c r="S437" s="205" t="n">
        <v>24000</v>
      </c>
      <c r="T437" s="205" t="n">
        <v>200472.34</v>
      </c>
      <c r="U437" s="256" t="n"/>
      <c r="V437" s="256" t="n"/>
      <c r="W437" s="256" t="n"/>
    </row>
    <row customHeight="true" ht="12.75" outlineLevel="0" r="438">
      <c r="A438" s="8" t="n">
        <f aca="false" ca="false" dt2D="false" dtr="false" t="normal">A437+1</f>
        <v>398</v>
      </c>
      <c r="B438" s="8" t="n">
        <f aca="false" ca="false" dt2D="false" dtr="false" t="normal">+B437+1</f>
        <v>243</v>
      </c>
      <c r="C438" s="106" t="s">
        <v>214</v>
      </c>
      <c r="D438" s="8" t="s">
        <v>785</v>
      </c>
      <c r="E438" s="205" t="n">
        <f aca="false" ca="true" dt2D="false" dtr="false" t="normal">SUBTOTAL(9, F438:T438)</f>
        <v>672216.4600000001</v>
      </c>
      <c r="F438" s="205" t="n"/>
      <c r="G438" s="205" t="n"/>
      <c r="H438" s="205" t="n"/>
      <c r="I438" s="205" t="n">
        <v>613664.54</v>
      </c>
      <c r="J438" s="205" t="n"/>
      <c r="K438" s="205" t="n"/>
      <c r="L438" s="205" t="n">
        <v>0</v>
      </c>
      <c r="M438" s="205" t="n"/>
      <c r="N438" s="205" t="n"/>
      <c r="O438" s="205" t="n"/>
      <c r="P438" s="205" t="n"/>
      <c r="Q438" s="205" t="n"/>
      <c r="R438" s="205" t="n">
        <v>20166.49</v>
      </c>
      <c r="S438" s="205" t="n">
        <v>24000</v>
      </c>
      <c r="T438" s="205" t="n">
        <v>14385.43</v>
      </c>
      <c r="U438" s="256" t="n">
        <f aca="false" ca="false" dt2D="false" dtr="false" t="normal">COUNTIF(F438:Q438, "&gt;0")</f>
        <v>1</v>
      </c>
      <c r="V438" s="256" t="n">
        <f aca="false" ca="false" dt2D="false" dtr="false" t="normal">COUNTIF(R438:T438, "&gt;0")</f>
        <v>3</v>
      </c>
      <c r="W438" s="256" t="n">
        <f aca="false" ca="false" dt2D="false" dtr="false" t="normal">+U438+V438</f>
        <v>4</v>
      </c>
    </row>
    <row customHeight="true" ht="12.75" outlineLevel="0" r="439">
      <c r="A439" s="8" t="n">
        <f aca="false" ca="false" dt2D="false" dtr="false" t="normal">A438+1</f>
        <v>399</v>
      </c>
      <c r="B439" s="8" t="n">
        <f aca="false" ca="false" dt2D="false" dtr="false" t="normal">+B438+1</f>
        <v>244</v>
      </c>
      <c r="C439" s="106" t="s">
        <v>214</v>
      </c>
      <c r="D439" s="8" t="s">
        <v>786</v>
      </c>
      <c r="E439" s="205" t="n">
        <f aca="false" ca="true" dt2D="false" dtr="false" t="normal">SUBTOTAL(9, F439:T439)</f>
        <v>3494355.3000000003</v>
      </c>
      <c r="F439" s="205" t="n">
        <v>3290745.44</v>
      </c>
      <c r="G439" s="205" t="n"/>
      <c r="H439" s="205" t="n"/>
      <c r="I439" s="205" t="n"/>
      <c r="J439" s="205" t="n"/>
      <c r="K439" s="205" t="n"/>
      <c r="L439" s="205" t="n"/>
      <c r="M439" s="205" t="n"/>
      <c r="N439" s="205" t="n"/>
      <c r="O439" s="205" t="n"/>
      <c r="P439" s="205" t="n"/>
      <c r="Q439" s="205" t="n"/>
      <c r="R439" s="205" t="n">
        <v>104830.66</v>
      </c>
      <c r="S439" s="205" t="n">
        <v>24000</v>
      </c>
      <c r="T439" s="205" t="n">
        <v>74779.2</v>
      </c>
      <c r="U439" s="256" t="n">
        <f aca="false" ca="false" dt2D="false" dtr="false" t="normal">COUNTIF(F439:Q439, "&gt;0")</f>
        <v>1</v>
      </c>
      <c r="V439" s="256" t="n">
        <f aca="false" ca="false" dt2D="false" dtr="false" t="normal">COUNTIF(R439:T439, "&gt;0")</f>
        <v>3</v>
      </c>
      <c r="W439" s="256" t="n">
        <f aca="false" ca="false" dt2D="false" dtr="false" t="normal">+U439+V439</f>
        <v>4</v>
      </c>
    </row>
    <row customHeight="true" ht="12.75" outlineLevel="0" r="440">
      <c r="A440" s="8" t="n">
        <f aca="false" ca="false" dt2D="false" dtr="false" t="normal">A439+1</f>
        <v>400</v>
      </c>
      <c r="B440" s="8" t="n">
        <f aca="false" ca="false" dt2D="false" dtr="false" t="normal">+B439+1</f>
        <v>245</v>
      </c>
      <c r="C440" s="106" t="s">
        <v>214</v>
      </c>
      <c r="D440" s="8" t="s">
        <v>787</v>
      </c>
      <c r="E440" s="205" t="n">
        <f aca="false" ca="true" dt2D="false" dtr="false" t="normal">SUBTOTAL(9, F440:T440)</f>
        <v>3760443.74</v>
      </c>
      <c r="F440" s="205" t="n">
        <v>3543156.93</v>
      </c>
      <c r="G440" s="205" t="n"/>
      <c r="H440" s="205" t="n"/>
      <c r="I440" s="205" t="n"/>
      <c r="J440" s="205" t="n"/>
      <c r="K440" s="205" t="n"/>
      <c r="L440" s="205" t="n"/>
      <c r="M440" s="205" t="n"/>
      <c r="N440" s="205" t="n"/>
      <c r="O440" s="205" t="n"/>
      <c r="P440" s="205" t="n"/>
      <c r="Q440" s="205" t="n"/>
      <c r="R440" s="205" t="n">
        <v>112813.31</v>
      </c>
      <c r="S440" s="205" t="n">
        <v>24000</v>
      </c>
      <c r="T440" s="205" t="n">
        <v>80473.5</v>
      </c>
      <c r="U440" s="256" t="n">
        <f aca="false" ca="false" dt2D="false" dtr="false" t="normal">COUNTIF(F440:Q440, "&gt;0")</f>
        <v>1</v>
      </c>
      <c r="V440" s="256" t="n">
        <f aca="false" ca="false" dt2D="false" dtr="false" t="normal">COUNTIF(R440:T440, "&gt;0")</f>
        <v>3</v>
      </c>
      <c r="W440" s="256" t="n">
        <f aca="false" ca="false" dt2D="false" dtr="false" t="normal">+U440+V440</f>
        <v>4</v>
      </c>
    </row>
    <row customHeight="true" ht="12.75" outlineLevel="0" r="441">
      <c r="A441" s="8" t="n">
        <f aca="false" ca="false" dt2D="false" dtr="false" t="normal">A440+1</f>
        <v>401</v>
      </c>
      <c r="B441" s="8" t="n">
        <f aca="false" ca="false" dt2D="false" dtr="false" t="normal">+B440+1</f>
        <v>246</v>
      </c>
      <c r="C441" s="106" t="s">
        <v>214</v>
      </c>
      <c r="D441" s="8" t="s">
        <v>789</v>
      </c>
      <c r="E441" s="205" t="n">
        <f aca="false" ca="true" dt2D="false" dtr="false" t="normal">SUBTOTAL(9, F441:T441)</f>
        <v>2498775.16</v>
      </c>
      <c r="F441" s="205" t="n">
        <v>2346338.12</v>
      </c>
      <c r="G441" s="205" t="n"/>
      <c r="H441" s="205" t="n"/>
      <c r="I441" s="205" t="n"/>
      <c r="J441" s="205" t="n"/>
      <c r="K441" s="205" t="n"/>
      <c r="L441" s="205" t="n"/>
      <c r="M441" s="205" t="n"/>
      <c r="N441" s="205" t="n"/>
      <c r="O441" s="205" t="n"/>
      <c r="P441" s="205" t="n"/>
      <c r="Q441" s="205" t="n"/>
      <c r="R441" s="205" t="n">
        <v>74963.25</v>
      </c>
      <c r="S441" s="205" t="n">
        <v>24000</v>
      </c>
      <c r="T441" s="205" t="n">
        <v>53473.79</v>
      </c>
      <c r="U441" s="256" t="n">
        <f aca="false" ca="false" dt2D="false" dtr="false" t="normal">COUNTIF(F441:Q441, "&gt;0")</f>
        <v>1</v>
      </c>
      <c r="V441" s="256" t="n">
        <f aca="false" ca="false" dt2D="false" dtr="false" t="normal">COUNTIF(R441:T441, "&gt;0")</f>
        <v>3</v>
      </c>
      <c r="W441" s="256" t="n">
        <f aca="false" ca="false" dt2D="false" dtr="false" t="normal">+U441+V441</f>
        <v>4</v>
      </c>
    </row>
    <row customHeight="true" ht="12.75" outlineLevel="0" r="442">
      <c r="A442" s="8" t="n">
        <f aca="false" ca="false" dt2D="false" dtr="false" t="normal">A441+1</f>
        <v>402</v>
      </c>
      <c r="B442" s="8" t="n">
        <f aca="false" ca="false" dt2D="false" dtr="false" t="normal">+B441+1</f>
        <v>247</v>
      </c>
      <c r="C442" s="106" t="s">
        <v>214</v>
      </c>
      <c r="D442" s="8" t="s">
        <v>790</v>
      </c>
      <c r="E442" s="205" t="n">
        <f aca="false" ca="true" dt2D="false" dtr="false" t="normal">SUBTOTAL(9, F442:T442)</f>
        <v>2497547.06</v>
      </c>
      <c r="F442" s="205" t="n">
        <v>2345173.14</v>
      </c>
      <c r="G442" s="205" t="n"/>
      <c r="H442" s="205" t="n"/>
      <c r="I442" s="205" t="n"/>
      <c r="J442" s="205" t="n"/>
      <c r="K442" s="205" t="n"/>
      <c r="L442" s="205" t="n"/>
      <c r="M442" s="205" t="n"/>
      <c r="N442" s="205" t="n"/>
      <c r="O442" s="205" t="n"/>
      <c r="P442" s="205" t="n"/>
      <c r="Q442" s="205" t="n"/>
      <c r="R442" s="205" t="n">
        <v>74926.41</v>
      </c>
      <c r="S442" s="205" t="n">
        <v>24000</v>
      </c>
      <c r="T442" s="205" t="n">
        <v>53447.51</v>
      </c>
      <c r="U442" s="256" t="n">
        <f aca="false" ca="false" dt2D="false" dtr="false" t="normal">COUNTIF(F442:Q442, "&gt;0")</f>
        <v>1</v>
      </c>
      <c r="V442" s="256" t="n">
        <f aca="false" ca="false" dt2D="false" dtr="false" t="normal">COUNTIF(R442:T442, "&gt;0")</f>
        <v>3</v>
      </c>
      <c r="W442" s="256" t="n">
        <f aca="false" ca="false" dt2D="false" dtr="false" t="normal">+U442+V442</f>
        <v>4</v>
      </c>
    </row>
    <row customHeight="true" ht="12.75" outlineLevel="0" r="443">
      <c r="A443" s="8" t="n">
        <f aca="false" ca="false" dt2D="false" dtr="false" t="normal">A442+1</f>
        <v>403</v>
      </c>
      <c r="B443" s="8" t="n">
        <f aca="false" ca="false" dt2D="false" dtr="false" t="normal">+B442+1</f>
        <v>248</v>
      </c>
      <c r="C443" s="106" t="s">
        <v>214</v>
      </c>
      <c r="D443" s="8" t="s">
        <v>841</v>
      </c>
      <c r="E443" s="205" t="n">
        <f aca="false" ca="false" dt2D="false" dtr="false" t="normal">SUM(F443:T443)</f>
        <v>1927560.55</v>
      </c>
      <c r="F443" s="205" t="n"/>
      <c r="G443" s="205" t="n"/>
      <c r="H443" s="205" t="n"/>
      <c r="I443" s="205" t="n"/>
      <c r="J443" s="205" t="n">
        <v>1845544.24</v>
      </c>
      <c r="K443" s="205" t="n"/>
      <c r="L443" s="205" t="n"/>
      <c r="M443" s="205" t="n"/>
      <c r="N443" s="205" t="n"/>
      <c r="O443" s="205" t="n"/>
      <c r="P443" s="205" t="n"/>
      <c r="Q443" s="205" t="n"/>
      <c r="R443" s="205" t="n">
        <v>58016.31</v>
      </c>
      <c r="S443" s="205" t="n">
        <v>24000</v>
      </c>
      <c r="T443" s="205" t="n"/>
      <c r="U443" s="256" t="n">
        <f aca="false" ca="false" dt2D="false" dtr="false" t="normal">COUNTIF(F443:Q443, "&gt;0")</f>
        <v>1</v>
      </c>
      <c r="V443" s="256" t="n">
        <f aca="false" ca="false" dt2D="false" dtr="false" t="normal">COUNTIF(R443:T443, "&gt;0")</f>
        <v>2</v>
      </c>
      <c r="W443" s="256" t="n">
        <f aca="false" ca="false" dt2D="false" dtr="false" t="normal">+U443+V443</f>
        <v>3</v>
      </c>
    </row>
    <row customHeight="true" ht="12.75" outlineLevel="0" r="444">
      <c r="A444" s="8" t="n">
        <f aca="false" ca="false" dt2D="false" dtr="false" t="normal">A443+1</f>
        <v>404</v>
      </c>
      <c r="B444" s="8" t="n">
        <f aca="false" ca="false" dt2D="false" dtr="false" t="normal">+B443+1</f>
        <v>249</v>
      </c>
      <c r="C444" s="106" t="s">
        <v>214</v>
      </c>
      <c r="D444" s="8" t="s">
        <v>843</v>
      </c>
      <c r="E444" s="205" t="n">
        <f aca="false" ca="true" dt2D="false" dtr="false" t="normal">SUBTOTAL(9, F444:T444)</f>
        <v>2059625.3</v>
      </c>
      <c r="F444" s="205" t="n"/>
      <c r="G444" s="205" t="n"/>
      <c r="H444" s="205" t="n"/>
      <c r="I444" s="205" t="n"/>
      <c r="J444" s="205" t="n">
        <v>1929760.56</v>
      </c>
      <c r="K444" s="205" t="n"/>
      <c r="L444" s="205" t="n">
        <v>0</v>
      </c>
      <c r="M444" s="205" t="n"/>
      <c r="N444" s="205" t="n"/>
      <c r="O444" s="205" t="n"/>
      <c r="P444" s="205" t="n"/>
      <c r="Q444" s="205" t="n"/>
      <c r="R444" s="205" t="n">
        <v>61788.76</v>
      </c>
      <c r="S444" s="205" t="n">
        <v>24000</v>
      </c>
      <c r="T444" s="205" t="n">
        <v>44075.98</v>
      </c>
      <c r="U444" s="256" t="n">
        <f aca="false" ca="false" dt2D="false" dtr="false" t="normal">COUNTIF(F444:Q444, "&gt;0")</f>
        <v>1</v>
      </c>
      <c r="V444" s="256" t="n">
        <f aca="false" ca="false" dt2D="false" dtr="false" t="normal">COUNTIF(R444:T444, "&gt;0")</f>
        <v>3</v>
      </c>
      <c r="W444" s="256" t="n">
        <f aca="false" ca="false" dt2D="false" dtr="false" t="normal">+U444+V444</f>
        <v>4</v>
      </c>
    </row>
    <row customHeight="true" ht="12.75" outlineLevel="0" r="445">
      <c r="A445" s="8" t="n">
        <f aca="false" ca="false" dt2D="false" dtr="false" t="normal">A444+1</f>
        <v>405</v>
      </c>
      <c r="B445" s="8" t="n">
        <f aca="false" ca="false" dt2D="false" dtr="false" t="normal">+B444+1</f>
        <v>250</v>
      </c>
      <c r="C445" s="106" t="s">
        <v>214</v>
      </c>
      <c r="D445" s="8" t="s">
        <v>232</v>
      </c>
      <c r="E445" s="205" t="n">
        <f aca="false" ca="false" dt2D="false" dtr="false" t="normal">SUM(F445:T445)</f>
        <v>9945165.46</v>
      </c>
      <c r="F445" s="205" t="n"/>
      <c r="G445" s="205" t="n"/>
      <c r="H445" s="205" t="n"/>
      <c r="I445" s="205" t="n"/>
      <c r="J445" s="205" t="n"/>
      <c r="K445" s="205" t="n"/>
      <c r="L445" s="205" t="n"/>
      <c r="M445" s="205" t="n">
        <v>9945165.46</v>
      </c>
      <c r="N445" s="205" t="n"/>
      <c r="O445" s="205" t="n"/>
      <c r="P445" s="205" t="n"/>
      <c r="Q445" s="205" t="n"/>
      <c r="R445" s="205" t="n"/>
      <c r="S445" s="205" t="n"/>
      <c r="T445" s="205" t="n"/>
      <c r="U445" s="256" t="n">
        <f aca="false" ca="false" dt2D="false" dtr="false" t="normal">COUNTIF(F445:Q445, "&gt;0")</f>
        <v>1</v>
      </c>
      <c r="V445" s="256" t="n">
        <f aca="false" ca="false" dt2D="false" dtr="false" t="normal">COUNTIF(R445:T445, "&gt;0")</f>
        <v>0</v>
      </c>
      <c r="W445" s="256" t="n">
        <f aca="false" ca="false" dt2D="false" dtr="false" t="normal">+U445+V445</f>
        <v>1</v>
      </c>
      <c r="AC445" s="0" t="n">
        <v>2025</v>
      </c>
    </row>
    <row customHeight="true" ht="12.75" outlineLevel="0" r="446">
      <c r="A446" s="8" t="n">
        <f aca="false" ca="false" dt2D="false" dtr="false" t="normal">A445+1</f>
        <v>406</v>
      </c>
      <c r="B446" s="8" t="n">
        <f aca="false" ca="false" dt2D="false" dtr="false" t="normal">+B445+1</f>
        <v>251</v>
      </c>
      <c r="C446" s="106" t="s">
        <v>214</v>
      </c>
      <c r="D446" s="8" t="s">
        <v>846</v>
      </c>
      <c r="E446" s="205" t="n">
        <f aca="false" ca="true" dt2D="false" dtr="false" t="normal">SUBTOTAL(9, F446:T446)</f>
        <v>2513755.0999999996</v>
      </c>
      <c r="F446" s="205" t="n"/>
      <c r="G446" s="205" t="n"/>
      <c r="H446" s="205" t="n"/>
      <c r="I446" s="205" t="n"/>
      <c r="J446" s="205" t="n">
        <v>2360548.09</v>
      </c>
      <c r="K446" s="205" t="n"/>
      <c r="L446" s="205" t="n">
        <v>0</v>
      </c>
      <c r="M446" s="205" t="n"/>
      <c r="N446" s="205" t="n"/>
      <c r="O446" s="205" t="n"/>
      <c r="P446" s="205" t="n"/>
      <c r="Q446" s="205" t="n"/>
      <c r="R446" s="205" t="n">
        <v>75412.65</v>
      </c>
      <c r="S446" s="205" t="n">
        <v>24000</v>
      </c>
      <c r="T446" s="205" t="n">
        <v>53794.36</v>
      </c>
      <c r="U446" s="256" t="n">
        <f aca="false" ca="false" dt2D="false" dtr="false" t="normal">COUNTIF(F446:Q446, "&gt;0")</f>
        <v>1</v>
      </c>
      <c r="V446" s="256" t="n">
        <f aca="false" ca="false" dt2D="false" dtr="false" t="normal">COUNTIF(R446:T446, "&gt;0")</f>
        <v>3</v>
      </c>
      <c r="W446" s="256" t="n">
        <f aca="false" ca="false" dt2D="false" dtr="false" t="normal">+U446+V446</f>
        <v>4</v>
      </c>
    </row>
    <row customHeight="true" ht="12.75" outlineLevel="0" r="447">
      <c r="A447" s="8" t="n">
        <f aca="false" ca="false" dt2D="false" dtr="false" t="normal">A446+1</f>
        <v>407</v>
      </c>
      <c r="B447" s="8" t="n">
        <f aca="false" ca="false" dt2D="false" dtr="false" t="normal">+B446+1</f>
        <v>252</v>
      </c>
      <c r="C447" s="106" t="s">
        <v>214</v>
      </c>
      <c r="D447" s="8" t="s">
        <v>849</v>
      </c>
      <c r="E447" s="205" t="n">
        <f aca="false" ca="true" dt2D="false" dtr="false" t="normal">SUBTOTAL(9, F447:T447)</f>
        <v>2553513.2</v>
      </c>
      <c r="F447" s="205" t="n"/>
      <c r="G447" s="205" t="n"/>
      <c r="H447" s="205" t="n"/>
      <c r="I447" s="205" t="n"/>
      <c r="J447" s="205" t="n">
        <v>2398262.62</v>
      </c>
      <c r="K447" s="205" t="n"/>
      <c r="L447" s="205" t="n">
        <v>0</v>
      </c>
      <c r="M447" s="205" t="n"/>
      <c r="N447" s="205" t="n"/>
      <c r="O447" s="205" t="n"/>
      <c r="P447" s="205" t="n"/>
      <c r="Q447" s="205" t="n"/>
      <c r="R447" s="205" t="n">
        <v>76605.4</v>
      </c>
      <c r="S447" s="205" t="n">
        <v>24000</v>
      </c>
      <c r="T447" s="205" t="n">
        <v>54645.18</v>
      </c>
      <c r="U447" s="256" t="n">
        <f aca="false" ca="false" dt2D="false" dtr="false" t="normal">COUNTIF(F447:Q447, "&gt;0")</f>
        <v>1</v>
      </c>
      <c r="V447" s="256" t="n">
        <f aca="false" ca="false" dt2D="false" dtr="false" t="normal">COUNTIF(R447:T447, "&gt;0")</f>
        <v>3</v>
      </c>
      <c r="W447" s="256" t="n">
        <f aca="false" ca="false" dt2D="false" dtr="false" t="normal">+U447+V447</f>
        <v>4</v>
      </c>
    </row>
    <row customHeight="true" ht="12.75" outlineLevel="0" r="448">
      <c r="A448" s="8" t="n">
        <f aca="false" ca="false" dt2D="false" dtr="false" t="normal">A447+1</f>
        <v>408</v>
      </c>
      <c r="B448" s="8" t="n">
        <f aca="false" ca="false" dt2D="false" dtr="false" t="normal">+B447+1</f>
        <v>253</v>
      </c>
      <c r="C448" s="106" t="s">
        <v>214</v>
      </c>
      <c r="D448" s="8" t="s">
        <v>850</v>
      </c>
      <c r="E448" s="205" t="n">
        <f aca="false" ca="true" dt2D="false" dtr="false" t="normal">SUBTOTAL(9, F448:T448)</f>
        <v>1031863.52</v>
      </c>
      <c r="F448" s="205" t="n"/>
      <c r="G448" s="205" t="n"/>
      <c r="H448" s="205" t="n"/>
      <c r="I448" s="205" t="n"/>
      <c r="J448" s="205" t="n">
        <v>954825.73</v>
      </c>
      <c r="K448" s="205" t="n"/>
      <c r="L448" s="205" t="n">
        <v>0</v>
      </c>
      <c r="M448" s="205" t="n"/>
      <c r="N448" s="205" t="n"/>
      <c r="O448" s="205" t="n"/>
      <c r="P448" s="205" t="n"/>
      <c r="Q448" s="205" t="n"/>
      <c r="R448" s="205" t="n">
        <v>30955.91</v>
      </c>
      <c r="S448" s="205" t="n">
        <v>24000</v>
      </c>
      <c r="T448" s="205" t="n">
        <v>22081.88</v>
      </c>
      <c r="U448" s="256" t="n">
        <f aca="false" ca="false" dt2D="false" dtr="false" t="normal">COUNTIF(F448:Q448, "&gt;0")</f>
        <v>1</v>
      </c>
      <c r="V448" s="256" t="n">
        <f aca="false" ca="false" dt2D="false" dtr="false" t="normal">COUNTIF(R448:T448, "&gt;0")</f>
        <v>3</v>
      </c>
      <c r="W448" s="256" t="n">
        <f aca="false" ca="false" dt2D="false" dtr="false" t="normal">+U448+V448</f>
        <v>4</v>
      </c>
    </row>
    <row customHeight="true" ht="12.75" outlineLevel="0" r="449">
      <c r="A449" s="8" t="n">
        <f aca="false" ca="false" dt2D="false" dtr="false" t="normal">A448+1</f>
        <v>409</v>
      </c>
      <c r="B449" s="8" t="n">
        <f aca="false" ca="false" dt2D="false" dtr="false" t="normal">+B448+1</f>
        <v>254</v>
      </c>
      <c r="C449" s="106" t="s">
        <v>68</v>
      </c>
      <c r="D449" s="8" t="s">
        <v>236</v>
      </c>
      <c r="E449" s="205" t="n">
        <f aca="false" ca="false" dt2D="false" dtr="false" t="normal">SUM(F449:T449)</f>
        <v>3054947.49</v>
      </c>
      <c r="F449" s="205" t="n"/>
      <c r="G449" s="205" t="n"/>
      <c r="H449" s="205" t="n"/>
      <c r="I449" s="205" t="n"/>
      <c r="J449" s="205" t="n"/>
      <c r="K449" s="205" t="n"/>
      <c r="L449" s="205" t="n"/>
      <c r="M449" s="205" t="n">
        <v>3054947.49</v>
      </c>
      <c r="N449" s="205" t="n"/>
      <c r="O449" s="205" t="n"/>
      <c r="P449" s="205" t="n"/>
      <c r="Q449" s="205" t="n"/>
      <c r="R449" s="205" t="n"/>
      <c r="S449" s="205" t="n"/>
      <c r="T449" s="205" t="n"/>
      <c r="U449" s="256" t="n">
        <f aca="false" ca="false" dt2D="false" dtr="false" t="normal">COUNTIF(F449:Q449, "&gt;0")</f>
        <v>1</v>
      </c>
      <c r="V449" s="256" t="n">
        <f aca="false" ca="false" dt2D="false" dtr="false" t="normal">COUNTIF(R449:T449, "&gt;0")</f>
        <v>0</v>
      </c>
      <c r="W449" s="256" t="n">
        <f aca="false" ca="false" dt2D="false" dtr="false" t="normal">+U449+V449</f>
        <v>1</v>
      </c>
    </row>
    <row customHeight="true" ht="12.75" outlineLevel="0" r="450">
      <c r="A450" s="8" t="n">
        <f aca="false" ca="false" dt2D="false" dtr="false" t="normal">A449+1</f>
        <v>410</v>
      </c>
      <c r="B450" s="8" t="n">
        <f aca="false" ca="false" dt2D="false" dtr="false" t="normal">+B449+1</f>
        <v>255</v>
      </c>
      <c r="C450" s="106" t="s">
        <v>214</v>
      </c>
      <c r="D450" s="8" t="s">
        <v>805</v>
      </c>
      <c r="E450" s="205" t="n">
        <f aca="false" ca="true" dt2D="false" dtr="false" t="normal">SUBTOTAL(9, F450:T450)</f>
        <v>3150505.01</v>
      </c>
      <c r="F450" s="205" t="n">
        <v>0</v>
      </c>
      <c r="G450" s="205" t="n"/>
      <c r="H450" s="205" t="n"/>
      <c r="I450" s="205" t="n">
        <v>3150505.01</v>
      </c>
      <c r="J450" s="205" t="n"/>
      <c r="K450" s="205" t="n"/>
      <c r="L450" s="205" t="n"/>
      <c r="M450" s="205" t="n"/>
      <c r="N450" s="205" t="n"/>
      <c r="O450" s="205" t="n"/>
      <c r="P450" s="205" t="n"/>
      <c r="Q450" s="205" t="n"/>
      <c r="R450" s="205" t="n"/>
      <c r="S450" s="205" t="n"/>
      <c r="T450" s="205" t="n"/>
      <c r="U450" s="256" t="n">
        <f aca="false" ca="false" dt2D="false" dtr="false" t="normal">COUNTIF(F450:Q450, "&gt;0")</f>
        <v>1</v>
      </c>
      <c r="V450" s="256" t="n">
        <f aca="false" ca="false" dt2D="false" dtr="false" t="normal">COUNTIF(R450:T450, "&gt;0")</f>
        <v>0</v>
      </c>
      <c r="W450" s="256" t="n">
        <f aca="false" ca="false" dt2D="false" dtr="false" t="normal">+U450+V450</f>
        <v>1</v>
      </c>
    </row>
    <row customHeight="true" ht="12.75" outlineLevel="0" r="451">
      <c r="A451" s="8" t="n">
        <f aca="false" ca="false" dt2D="false" dtr="false" t="normal">A450+1</f>
        <v>411</v>
      </c>
      <c r="B451" s="8" t="n">
        <f aca="false" ca="false" dt2D="false" dtr="false" t="normal">+B450+1</f>
        <v>256</v>
      </c>
      <c r="C451" s="106" t="s">
        <v>214</v>
      </c>
      <c r="D451" s="8" t="s">
        <v>855</v>
      </c>
      <c r="E451" s="205" t="n">
        <f aca="false" ca="false" dt2D="false" dtr="false" t="normal">SUM(F451:T451)</f>
        <v>1677736.87</v>
      </c>
      <c r="F451" s="205" t="n"/>
      <c r="G451" s="205" t="n"/>
      <c r="H451" s="205" t="n"/>
      <c r="I451" s="205" t="n"/>
      <c r="J451" s="205" t="n">
        <v>1523027.12</v>
      </c>
      <c r="K451" s="205" t="n"/>
      <c r="L451" s="205" t="n"/>
      <c r="M451" s="205" t="n"/>
      <c r="N451" s="205" t="n"/>
      <c r="O451" s="205" t="n"/>
      <c r="P451" s="205" t="n"/>
      <c r="Q451" s="205" t="n"/>
      <c r="R451" s="205" t="n">
        <v>130709.75</v>
      </c>
      <c r="S451" s="205" t="n">
        <v>24000</v>
      </c>
      <c r="T451" s="205" t="n"/>
      <c r="U451" s="256" t="n">
        <f aca="false" ca="false" dt2D="false" dtr="false" t="normal">COUNTIF(F451:Q451, "&gt;0")</f>
        <v>1</v>
      </c>
      <c r="V451" s="256" t="n">
        <f aca="false" ca="false" dt2D="false" dtr="false" t="normal">COUNTIF(R451:T451, "&gt;0")</f>
        <v>2</v>
      </c>
      <c r="W451" s="256" t="n">
        <f aca="false" ca="false" dt2D="false" dtr="false" t="normal">+U451+V451</f>
        <v>3</v>
      </c>
    </row>
    <row customHeight="true" ht="12.75" outlineLevel="0" r="452">
      <c r="A452" s="8" t="n">
        <f aca="false" ca="false" dt2D="false" dtr="false" t="normal">A451+1</f>
        <v>412</v>
      </c>
      <c r="B452" s="8" t="n">
        <f aca="false" ca="false" dt2D="false" dtr="false" t="normal">+B451+1</f>
        <v>257</v>
      </c>
      <c r="C452" s="106" t="s">
        <v>214</v>
      </c>
      <c r="D452" s="8" t="s">
        <v>813</v>
      </c>
      <c r="E452" s="205" t="n">
        <f aca="false" ca="true" dt2D="false" dtr="false" t="normal">SUBTOTAL(9, F452:T452)</f>
        <v>6790063.24371217</v>
      </c>
      <c r="F452" s="205" t="n"/>
      <c r="G452" s="205" t="n"/>
      <c r="H452" s="205" t="n"/>
      <c r="I452" s="261" t="n">
        <v>4130758.03371217</v>
      </c>
      <c r="J452" s="205" t="n">
        <v>1949396.21</v>
      </c>
      <c r="K452" s="205" t="n"/>
      <c r="L452" s="205" t="n">
        <v>0</v>
      </c>
      <c r="M452" s="205" t="n"/>
      <c r="N452" s="205" t="n"/>
      <c r="O452" s="205" t="n"/>
      <c r="P452" s="205" t="n"/>
      <c r="Q452" s="205" t="n"/>
      <c r="R452" s="205" t="n">
        <v>400335.99</v>
      </c>
      <c r="S452" s="205" t="n">
        <v>24000</v>
      </c>
      <c r="T452" s="205" t="n">
        <v>285573.01</v>
      </c>
      <c r="U452" s="256" t="n">
        <f aca="false" ca="false" dt2D="false" dtr="false" t="normal">COUNTIF(F452:Q452, "&gt;0")</f>
        <v>2</v>
      </c>
      <c r="V452" s="256" t="n">
        <f aca="false" ca="false" dt2D="false" dtr="false" t="normal">COUNTIF(R452:T452, "&gt;0")</f>
        <v>3</v>
      </c>
      <c r="W452" s="256" t="n">
        <f aca="false" ca="false" dt2D="false" dtr="false" t="normal">+U452+V452</f>
        <v>5</v>
      </c>
    </row>
    <row customHeight="true" ht="12.75" outlineLevel="0" r="453">
      <c r="A453" s="8" t="n">
        <f aca="false" ca="false" dt2D="false" dtr="false" t="normal">A452+1</f>
        <v>413</v>
      </c>
      <c r="B453" s="8" t="n">
        <f aca="false" ca="false" dt2D="false" dtr="false" t="normal">+B452+1</f>
        <v>258</v>
      </c>
      <c r="C453" s="106" t="s">
        <v>214</v>
      </c>
      <c r="D453" s="8" t="s">
        <v>857</v>
      </c>
      <c r="E453" s="205" t="n">
        <f aca="false" ca="false" dt2D="false" dtr="false" t="normal">SUM(F453:T453)</f>
        <v>1704009.69</v>
      </c>
      <c r="F453" s="205" t="n"/>
      <c r="G453" s="205" t="n"/>
      <c r="H453" s="205" t="n"/>
      <c r="I453" s="205" t="n"/>
      <c r="J453" s="205" t="n">
        <v>1550796.55</v>
      </c>
      <c r="K453" s="205" t="n"/>
      <c r="L453" s="205" t="n"/>
      <c r="M453" s="205" t="n"/>
      <c r="N453" s="205" t="n"/>
      <c r="O453" s="205" t="n"/>
      <c r="P453" s="205" t="n"/>
      <c r="Q453" s="205" t="n"/>
      <c r="R453" s="205" t="n">
        <v>129213.14</v>
      </c>
      <c r="S453" s="205" t="n">
        <v>24000</v>
      </c>
      <c r="T453" s="205" t="n"/>
      <c r="U453" s="256" t="n">
        <f aca="false" ca="false" dt2D="false" dtr="false" t="normal">COUNTIF(F453:Q453, "&gt;0")</f>
        <v>1</v>
      </c>
      <c r="V453" s="256" t="n">
        <f aca="false" ca="false" dt2D="false" dtr="false" t="normal">COUNTIF(R453:T453, "&gt;0")</f>
        <v>2</v>
      </c>
      <c r="W453" s="256" t="n">
        <f aca="false" ca="false" dt2D="false" dtr="false" t="normal">+U453+V453</f>
        <v>3</v>
      </c>
    </row>
    <row customHeight="true" ht="12.75" outlineLevel="0" r="454">
      <c r="A454" s="8" t="n">
        <f aca="false" ca="false" dt2D="false" dtr="false" t="normal">A453+1</f>
        <v>414</v>
      </c>
      <c r="B454" s="8" t="n">
        <f aca="false" ca="false" dt2D="false" dtr="false" t="normal">+B453+1</f>
        <v>259</v>
      </c>
      <c r="C454" s="106" t="s">
        <v>214</v>
      </c>
      <c r="D454" s="8" t="s">
        <v>814</v>
      </c>
      <c r="E454" s="205" t="n">
        <f aca="false" ca="true" dt2D="false" dtr="false" t="normal">SUBTOTAL(9, F454:T454)</f>
        <v>4132152.67</v>
      </c>
      <c r="F454" s="205" t="n">
        <v>2548956.6</v>
      </c>
      <c r="G454" s="205" t="n"/>
      <c r="H454" s="205" t="n"/>
      <c r="I454" s="205" t="n">
        <v>873900.5</v>
      </c>
      <c r="J454" s="205" t="n">
        <v>472902.92</v>
      </c>
      <c r="K454" s="205" t="n"/>
      <c r="L454" s="205" t="n">
        <v>0</v>
      </c>
      <c r="M454" s="205" t="n"/>
      <c r="N454" s="205" t="n"/>
      <c r="O454" s="205" t="n"/>
      <c r="P454" s="205" t="n"/>
      <c r="Q454" s="205" t="n"/>
      <c r="R454" s="205" t="n">
        <v>123964.58</v>
      </c>
      <c r="S454" s="205" t="n">
        <v>24000</v>
      </c>
      <c r="T454" s="205" t="n">
        <v>88428.07</v>
      </c>
      <c r="U454" s="256" t="n">
        <f aca="false" ca="false" dt2D="false" dtr="false" t="normal">COUNTIF(F454:Q454, "&gt;0")</f>
        <v>3</v>
      </c>
      <c r="V454" s="256" t="n">
        <f aca="false" ca="false" dt2D="false" dtr="false" t="normal">COUNTIF(R454:T454, "&gt;0")</f>
        <v>3</v>
      </c>
      <c r="W454" s="256" t="n">
        <f aca="false" ca="false" dt2D="false" dtr="false" t="normal">+U454+V454</f>
        <v>6</v>
      </c>
    </row>
    <row customHeight="true" ht="12.75" outlineLevel="0" r="455">
      <c r="A455" s="8" t="n">
        <f aca="false" ca="false" dt2D="false" dtr="false" t="normal">A454+1</f>
        <v>415</v>
      </c>
      <c r="B455" s="8" t="n">
        <f aca="false" ca="false" dt2D="false" dtr="false" t="normal">+B454+1</f>
        <v>260</v>
      </c>
      <c r="C455" s="106" t="s">
        <v>214</v>
      </c>
      <c r="D455" s="8" t="s">
        <v>816</v>
      </c>
      <c r="E455" s="205" t="n">
        <f aca="false" ca="false" dt2D="false" dtr="false" t="normal">SUM(F455:T455)</f>
        <v>6860405.91</v>
      </c>
      <c r="F455" s="205" t="n">
        <v>6860405.91</v>
      </c>
      <c r="G455" s="205" t="n"/>
      <c r="H455" s="205" t="n"/>
      <c r="I455" s="205" t="n"/>
      <c r="J455" s="205" t="n"/>
      <c r="K455" s="205" t="n"/>
      <c r="L455" s="205" t="n"/>
      <c r="M455" s="205" t="n"/>
      <c r="N455" s="205" t="n"/>
      <c r="O455" s="205" t="n"/>
      <c r="P455" s="205" t="n"/>
      <c r="Q455" s="205" t="n"/>
      <c r="R455" s="205" t="n"/>
      <c r="S455" s="205" t="n"/>
      <c r="T455" s="205" t="n"/>
      <c r="U455" s="256" t="n">
        <f aca="false" ca="false" dt2D="false" dtr="false" t="normal">COUNTIF(F455:Q455, "&gt;0")</f>
        <v>1</v>
      </c>
      <c r="V455" s="256" t="n">
        <f aca="false" ca="false" dt2D="false" dtr="false" t="normal">COUNTIF(R455:T455, "&gt;0")</f>
        <v>0</v>
      </c>
      <c r="W455" s="256" t="n">
        <f aca="false" ca="false" dt2D="false" dtr="false" t="normal">+U455+V455</f>
        <v>1</v>
      </c>
    </row>
    <row customHeight="true" ht="12.75" outlineLevel="0" r="456">
      <c r="A456" s="8" t="n">
        <f aca="false" ca="false" dt2D="false" dtr="false" t="normal">A455+1</f>
        <v>416</v>
      </c>
      <c r="B456" s="8" t="s">
        <v>192</v>
      </c>
      <c r="C456" s="106" t="s">
        <v>214</v>
      </c>
      <c r="D456" s="8" t="s">
        <v>244</v>
      </c>
      <c r="E456" s="205" t="n">
        <f aca="false" ca="true" dt2D="false" dtr="false" t="normal">SUBTOTAL(9, F456:T456)</f>
        <v>2284952.4</v>
      </c>
      <c r="F456" s="205" t="n">
        <v>0</v>
      </c>
      <c r="G456" s="205" t="n">
        <v>2284952.4</v>
      </c>
      <c r="H456" s="205" t="n"/>
      <c r="I456" s="205" t="n"/>
      <c r="J456" s="205" t="n"/>
      <c r="K456" s="205" t="n"/>
      <c r="L456" s="205" t="n"/>
      <c r="M456" s="205" t="n"/>
      <c r="N456" s="205" t="n"/>
      <c r="O456" s="205" t="n"/>
      <c r="P456" s="205" t="n"/>
      <c r="Q456" s="205" t="n"/>
      <c r="R456" s="205" t="n"/>
      <c r="S456" s="205" t="n"/>
      <c r="T456" s="205" t="n"/>
      <c r="U456" s="256" t="n">
        <f aca="false" ca="false" dt2D="false" dtr="false" t="normal">COUNTIF(F456:Q456, "&gt;0")</f>
        <v>1</v>
      </c>
      <c r="V456" s="256" t="n">
        <f aca="false" ca="false" dt2D="false" dtr="false" t="normal">COUNTIF(R456:T456, "&gt;0")</f>
        <v>0</v>
      </c>
      <c r="W456" s="256" t="n">
        <f aca="false" ca="false" dt2D="false" dtr="false" t="normal">+U456+V456</f>
        <v>1</v>
      </c>
    </row>
    <row customHeight="true" ht="12.75" outlineLevel="0" r="457">
      <c r="A457" s="8" t="n">
        <f aca="false" ca="false" dt2D="false" dtr="false" t="normal">A456+1</f>
        <v>417</v>
      </c>
      <c r="B457" s="8" t="n">
        <f aca="false" ca="false" dt2D="false" dtr="false" t="normal">B455+1</f>
        <v>261</v>
      </c>
      <c r="C457" s="106" t="s">
        <v>214</v>
      </c>
      <c r="D457" s="8" t="s">
        <v>862</v>
      </c>
      <c r="E457" s="205" t="n">
        <f aca="false" ca="false" dt2D="false" dtr="false" t="normal">SUM(F457:T457)</f>
        <v>2756694.42</v>
      </c>
      <c r="F457" s="205" t="n"/>
      <c r="G457" s="205" t="n"/>
      <c r="H457" s="205" t="n"/>
      <c r="I457" s="205" t="n"/>
      <c r="J457" s="205" t="n">
        <v>2756694.42</v>
      </c>
      <c r="K457" s="205" t="n"/>
      <c r="L457" s="205" t="n"/>
      <c r="M457" s="205" t="n"/>
      <c r="N457" s="205" t="n"/>
      <c r="O457" s="205" t="n"/>
      <c r="P457" s="205" t="n"/>
      <c r="Q457" s="205" t="n"/>
      <c r="R457" s="205" t="n"/>
      <c r="S457" s="205" t="n"/>
      <c r="T457" s="205" t="n"/>
      <c r="U457" s="256" t="n">
        <f aca="false" ca="false" dt2D="false" dtr="false" t="normal">COUNTIF(F457:Q457, "&gt;0")</f>
        <v>1</v>
      </c>
      <c r="V457" s="256" t="n">
        <f aca="false" ca="false" dt2D="false" dtr="false" t="normal">COUNTIF(R457:T457, "&gt;0")</f>
        <v>0</v>
      </c>
      <c r="W457" s="256" t="n">
        <f aca="false" ca="false" dt2D="false" dtr="false" t="normal">+U457+V457</f>
        <v>1</v>
      </c>
    </row>
    <row customHeight="true" ht="11.25" outlineLevel="0" r="458">
      <c r="A458" s="8" t="n">
        <f aca="false" ca="false" dt2D="false" dtr="false" t="normal">A457+1</f>
        <v>418</v>
      </c>
      <c r="B458" s="8" t="n">
        <f aca="false" ca="false" dt2D="false" dtr="false" t="normal">+B457+1</f>
        <v>262</v>
      </c>
      <c r="C458" s="106" t="s">
        <v>214</v>
      </c>
      <c r="D458" s="8" t="s">
        <v>864</v>
      </c>
      <c r="E458" s="205" t="n">
        <f aca="false" ca="true" dt2D="false" dtr="false" t="normal">SUBTOTAL(9, F458:T458)</f>
        <v>3703919.42</v>
      </c>
      <c r="F458" s="205" t="n"/>
      <c r="G458" s="205" t="n"/>
      <c r="H458" s="205" t="n"/>
      <c r="I458" s="205" t="n"/>
      <c r="J458" s="205" t="n">
        <v>3489537.96</v>
      </c>
      <c r="K458" s="205" t="n"/>
      <c r="L458" s="205" t="n">
        <v>0</v>
      </c>
      <c r="M458" s="205" t="n"/>
      <c r="N458" s="205" t="n"/>
      <c r="O458" s="205" t="n"/>
      <c r="P458" s="205" t="n"/>
      <c r="Q458" s="205" t="n"/>
      <c r="R458" s="205" t="n">
        <v>111117.58</v>
      </c>
      <c r="S458" s="205" t="n">
        <v>24000</v>
      </c>
      <c r="T458" s="205" t="n">
        <v>79263.88</v>
      </c>
      <c r="U458" s="256" t="n">
        <f aca="false" ca="false" dt2D="false" dtr="false" t="normal">COUNTIF(F458:Q458, "&gt;0")</f>
        <v>1</v>
      </c>
      <c r="V458" s="256" t="n">
        <f aca="false" ca="false" dt2D="false" dtr="false" t="normal">COUNTIF(R458:T458, "&gt;0")</f>
        <v>3</v>
      </c>
      <c r="W458" s="256" t="n">
        <f aca="false" ca="false" dt2D="false" dtr="false" t="normal">+U458+V458</f>
        <v>4</v>
      </c>
    </row>
    <row customFormat="true" ht="15.75" outlineLevel="0" r="459" s="113">
      <c r="A459" s="8" t="n">
        <f aca="false" ca="false" dt2D="false" dtr="false" t="normal">A458+1</f>
        <v>419</v>
      </c>
      <c r="B459" s="8" t="n">
        <f aca="false" ca="false" dt2D="false" dtr="false" t="normal">+B458+1</f>
        <v>263</v>
      </c>
      <c r="C459" s="106" t="s">
        <v>68</v>
      </c>
      <c r="D459" s="8" t="s">
        <v>247</v>
      </c>
      <c r="E459" s="205" t="n">
        <f aca="false" ca="false" dt2D="false" dtr="false" t="normal">SUM(F459:T459)</f>
        <v>3052352.06</v>
      </c>
      <c r="F459" s="205" t="n"/>
      <c r="G459" s="205" t="n">
        <v>3052352.06</v>
      </c>
      <c r="H459" s="205" t="n"/>
      <c r="I459" s="205" t="n"/>
      <c r="J459" s="205" t="n"/>
      <c r="K459" s="205" t="n"/>
      <c r="L459" s="205" t="n"/>
      <c r="M459" s="205" t="n"/>
      <c r="N459" s="205" t="n"/>
      <c r="O459" s="205" t="n"/>
      <c r="P459" s="205" t="n"/>
      <c r="Q459" s="205" t="n"/>
      <c r="R459" s="205" t="n"/>
      <c r="S459" s="205" t="n"/>
      <c r="T459" s="205" t="n"/>
      <c r="U459" s="263" t="n"/>
      <c r="V459" s="264" t="n">
        <f aca="false" ca="false" dt2D="false" dtr="false" t="normal">COUNTIF(F459:Q459, "&gt;0")</f>
        <v>1</v>
      </c>
      <c r="W459" s="263" t="n"/>
    </row>
    <row customFormat="true" ht="15.75" outlineLevel="0" r="460" s="113">
      <c r="A460" s="8" t="n">
        <f aca="false" ca="false" dt2D="false" dtr="false" t="normal">A459+1</f>
        <v>420</v>
      </c>
      <c r="B460" s="8" t="n">
        <f aca="false" ca="false" dt2D="false" dtr="false" t="normal">+B459+1</f>
        <v>264</v>
      </c>
      <c r="C460" s="106" t="s">
        <v>68</v>
      </c>
      <c r="D460" s="8" t="s">
        <v>248</v>
      </c>
      <c r="E460" s="205" t="n">
        <f aca="false" ca="false" dt2D="false" dtr="false" t="normal">SUM(F460:T460)</f>
        <v>2308731.31</v>
      </c>
      <c r="F460" s="205" t="n"/>
      <c r="G460" s="205" t="n">
        <v>2308731.31</v>
      </c>
      <c r="H460" s="205" t="n"/>
      <c r="I460" s="205" t="n"/>
      <c r="J460" s="205" t="n"/>
      <c r="K460" s="205" t="n"/>
      <c r="L460" s="205" t="n"/>
      <c r="M460" s="205" t="n"/>
      <c r="N460" s="205" t="n"/>
      <c r="O460" s="205" t="n"/>
      <c r="P460" s="205" t="n"/>
      <c r="Q460" s="205" t="n"/>
      <c r="R460" s="205" t="n"/>
      <c r="S460" s="205" t="n"/>
      <c r="T460" s="205" t="n"/>
      <c r="U460" s="263" t="n"/>
      <c r="V460" s="264" t="n"/>
      <c r="W460" s="263" t="n"/>
    </row>
    <row customHeight="true" ht="12.75" outlineLevel="0" r="461">
      <c r="A461" s="8" t="n">
        <f aca="false" ca="false" dt2D="false" dtr="false" t="normal">A460+1</f>
        <v>421</v>
      </c>
      <c r="B461" s="8" t="s">
        <v>192</v>
      </c>
      <c r="C461" s="106" t="s">
        <v>214</v>
      </c>
      <c r="D461" s="8" t="s">
        <v>253</v>
      </c>
      <c r="E461" s="205" t="n">
        <f aca="false" ca="true" dt2D="false" dtr="false" t="normal">SUBTOTAL(9, F461:T461)</f>
        <v>1612395.6</v>
      </c>
      <c r="F461" s="205" t="n"/>
      <c r="G461" s="205" t="n"/>
      <c r="H461" s="205" t="n"/>
      <c r="I461" s="205" t="n"/>
      <c r="J461" s="205" t="n">
        <v>1612395.6</v>
      </c>
      <c r="K461" s="205" t="n"/>
      <c r="L461" s="205" t="n"/>
      <c r="M461" s="205" t="n"/>
      <c r="N461" s="205" t="n"/>
      <c r="O461" s="205" t="n"/>
      <c r="P461" s="205" t="n"/>
      <c r="Q461" s="205" t="n"/>
      <c r="R461" s="205" t="n"/>
      <c r="S461" s="205" t="n"/>
      <c r="T461" s="205" t="n"/>
      <c r="U461" s="256" t="n">
        <f aca="false" ca="false" dt2D="false" dtr="false" t="normal">COUNTIF(F461:Q461, "&gt;0")</f>
        <v>1</v>
      </c>
      <c r="V461" s="256" t="n">
        <f aca="false" ca="false" dt2D="false" dtr="false" t="normal">COUNTIF(R461:T461, "&gt;0")</f>
        <v>0</v>
      </c>
      <c r="W461" s="256" t="n">
        <f aca="false" ca="false" dt2D="false" dtr="false" t="normal">+U461+V461</f>
        <v>1</v>
      </c>
    </row>
    <row customHeight="true" ht="12.75" outlineLevel="0" r="462">
      <c r="A462" s="8" t="n">
        <f aca="false" ca="false" dt2D="false" dtr="false" t="normal">A461+1</f>
        <v>422</v>
      </c>
      <c r="B462" s="8" t="n">
        <f aca="false" ca="false" dt2D="false" dtr="false" t="normal">B460+1</f>
        <v>265</v>
      </c>
      <c r="C462" s="106" t="s">
        <v>214</v>
      </c>
      <c r="D462" s="8" t="s">
        <v>868</v>
      </c>
      <c r="E462" s="205" t="n">
        <f aca="false" ca="true" dt2D="false" dtr="false" t="normal">SUBTOTAL(9, F462:T462)</f>
        <v>3915014.33</v>
      </c>
      <c r="F462" s="205" t="n"/>
      <c r="G462" s="205" t="n">
        <v>1793374.51</v>
      </c>
      <c r="H462" s="205" t="n">
        <v>1896408.08</v>
      </c>
      <c r="I462" s="205" t="n"/>
      <c r="J462" s="205" t="n"/>
      <c r="K462" s="205" t="n"/>
      <c r="L462" s="205" t="n">
        <v>0</v>
      </c>
      <c r="M462" s="205" t="n"/>
      <c r="N462" s="205" t="n"/>
      <c r="O462" s="205" t="n"/>
      <c r="P462" s="205" t="n"/>
      <c r="Q462" s="205" t="n"/>
      <c r="R462" s="205" t="n">
        <v>117450.43</v>
      </c>
      <c r="S462" s="205" t="n">
        <v>24000</v>
      </c>
      <c r="T462" s="205" t="n">
        <v>83781.31</v>
      </c>
      <c r="U462" s="256" t="n">
        <f aca="false" ca="false" dt2D="false" dtr="false" t="normal">COUNTIF(F462:Q462, "&gt;0")</f>
        <v>2</v>
      </c>
      <c r="V462" s="256" t="n">
        <f aca="false" ca="false" dt2D="false" dtr="false" t="normal">COUNTIF(R462:T462, "&gt;0")</f>
        <v>3</v>
      </c>
      <c r="W462" s="256" t="n">
        <f aca="false" ca="false" dt2D="false" dtr="false" t="normal">+U462+V462</f>
        <v>5</v>
      </c>
    </row>
    <row customHeight="true" ht="14.25" outlineLevel="0" r="463">
      <c r="A463" s="8" t="n">
        <f aca="false" ca="false" dt2D="false" dtr="false" t="normal">A462+1</f>
        <v>423</v>
      </c>
      <c r="B463" s="8" t="n">
        <f aca="false" ca="false" dt2D="false" dtr="false" t="normal">+B462+1</f>
        <v>266</v>
      </c>
      <c r="C463" s="106" t="s">
        <v>214</v>
      </c>
      <c r="D463" s="8" t="s">
        <v>474</v>
      </c>
      <c r="E463" s="205" t="n">
        <f aca="false" ca="false" dt2D="false" dtr="false" t="normal">SUM(F463:T463)</f>
        <v>832307.77</v>
      </c>
      <c r="F463" s="205" t="n"/>
      <c r="G463" s="205" t="n"/>
      <c r="H463" s="205" t="n"/>
      <c r="I463" s="205" t="n"/>
      <c r="J463" s="205" t="n">
        <v>763979.98</v>
      </c>
      <c r="K463" s="205" t="n"/>
      <c r="L463" s="205" t="n"/>
      <c r="M463" s="205" t="n"/>
      <c r="N463" s="205" t="n"/>
      <c r="O463" s="205" t="n"/>
      <c r="P463" s="205" t="n"/>
      <c r="Q463" s="205" t="n"/>
      <c r="R463" s="205" t="n">
        <v>44327.79</v>
      </c>
      <c r="S463" s="205" t="n">
        <v>24000</v>
      </c>
      <c r="T463" s="205" t="n"/>
      <c r="U463" s="256" t="n">
        <f aca="false" ca="false" dt2D="false" dtr="false" t="normal">COUNTIF(F463:Q463, "&gt;0")</f>
        <v>1</v>
      </c>
      <c r="V463" s="256" t="n">
        <f aca="false" ca="false" dt2D="false" dtr="false" t="normal">COUNTIF(R463:T463, "&gt;0")</f>
        <v>2</v>
      </c>
      <c r="W463" s="256" t="n">
        <f aca="false" ca="false" dt2D="false" dtr="false" t="normal">+U463+V463</f>
        <v>3</v>
      </c>
    </row>
    <row customHeight="true" ht="12.75" outlineLevel="0" r="464">
      <c r="A464" s="8" t="n">
        <f aca="false" ca="false" dt2D="false" dtr="false" t="normal">A463+1</f>
        <v>424</v>
      </c>
      <c r="B464" s="8" t="n">
        <f aca="false" ca="false" dt2D="false" dtr="false" t="normal">+B463+1</f>
        <v>267</v>
      </c>
      <c r="C464" s="106" t="s">
        <v>214</v>
      </c>
      <c r="D464" s="8" t="s">
        <v>826</v>
      </c>
      <c r="E464" s="205" t="n">
        <f aca="false" ca="true" dt2D="false" dtr="false" t="normal">SUBTOTAL(9, F464:T464)</f>
        <v>2988787.26</v>
      </c>
      <c r="F464" s="205" t="n">
        <v>2811163.59</v>
      </c>
      <c r="G464" s="205" t="n"/>
      <c r="H464" s="205" t="n"/>
      <c r="I464" s="205" t="n"/>
      <c r="J464" s="205" t="n"/>
      <c r="K464" s="205" t="n"/>
      <c r="L464" s="205" t="n">
        <v>0</v>
      </c>
      <c r="M464" s="205" t="n"/>
      <c r="N464" s="205" t="n"/>
      <c r="O464" s="205" t="n"/>
      <c r="P464" s="205" t="n"/>
      <c r="Q464" s="205" t="n"/>
      <c r="R464" s="205" t="n">
        <v>89663.62</v>
      </c>
      <c r="S464" s="205" t="n">
        <v>24000</v>
      </c>
      <c r="T464" s="205" t="n">
        <v>63960.05</v>
      </c>
      <c r="U464" s="256" t="n">
        <f aca="false" ca="false" dt2D="false" dtr="false" t="normal">COUNTIF(F464:Q464, "&gt;0")</f>
        <v>1</v>
      </c>
      <c r="V464" s="256" t="n">
        <f aca="false" ca="false" dt2D="false" dtr="false" t="normal">COUNTIF(R464:T464, "&gt;0")</f>
        <v>3</v>
      </c>
      <c r="W464" s="256" t="n">
        <f aca="false" ca="false" dt2D="false" dtr="false" t="normal">+U464+V464</f>
        <v>4</v>
      </c>
    </row>
    <row customHeight="true" ht="12.75" outlineLevel="0" r="465">
      <c r="A465" s="8" t="n">
        <f aca="false" ca="false" dt2D="false" dtr="false" t="normal">A464+1</f>
        <v>425</v>
      </c>
      <c r="B465" s="8" t="n">
        <f aca="false" ca="false" dt2D="false" dtr="false" t="normal">+B464+1</f>
        <v>268</v>
      </c>
      <c r="C465" s="106" t="s">
        <v>214</v>
      </c>
      <c r="D465" s="8" t="s">
        <v>871</v>
      </c>
      <c r="E465" s="205" t="n">
        <f aca="false" ca="true" dt2D="false" dtr="false" t="normal">SUBTOTAL(9, F465:T465)</f>
        <v>1136254.0100000002</v>
      </c>
      <c r="F465" s="205" t="n"/>
      <c r="G465" s="205" t="n"/>
      <c r="H465" s="205" t="n"/>
      <c r="I465" s="205" t="n"/>
      <c r="J465" s="205" t="n">
        <v>1053850.55</v>
      </c>
      <c r="K465" s="205" t="n"/>
      <c r="L465" s="205" t="n">
        <v>0</v>
      </c>
      <c r="M465" s="205" t="n"/>
      <c r="N465" s="205" t="n"/>
      <c r="O465" s="205" t="n"/>
      <c r="P465" s="205" t="n"/>
      <c r="Q465" s="205" t="n"/>
      <c r="R465" s="205" t="n">
        <v>34087.62</v>
      </c>
      <c r="S465" s="205" t="n">
        <v>24000</v>
      </c>
      <c r="T465" s="205" t="n">
        <v>24315.84</v>
      </c>
      <c r="U465" s="256" t="n">
        <f aca="false" ca="false" dt2D="false" dtr="false" t="normal">COUNTIF(F465:Q465, "&gt;0")</f>
        <v>1</v>
      </c>
      <c r="V465" s="256" t="n">
        <f aca="false" ca="false" dt2D="false" dtr="false" t="normal">COUNTIF(R465:T465, "&gt;0")</f>
        <v>3</v>
      </c>
      <c r="W465" s="256" t="n">
        <f aca="false" ca="false" dt2D="false" dtr="false" t="normal">+U465+V465</f>
        <v>4</v>
      </c>
    </row>
    <row customHeight="true" ht="11.25" outlineLevel="0" r="466">
      <c r="A466" s="8" t="n">
        <f aca="false" ca="false" dt2D="false" dtr="false" t="normal">A465+1</f>
        <v>426</v>
      </c>
      <c r="B466" s="8" t="n">
        <f aca="false" ca="false" dt2D="false" dtr="false" t="normal">+B465+1</f>
        <v>269</v>
      </c>
      <c r="C466" s="106" t="s">
        <v>214</v>
      </c>
      <c r="D466" s="8" t="s">
        <v>872</v>
      </c>
      <c r="E466" s="205" t="n">
        <f aca="false" ca="true" dt2D="false" dtr="false" t="normal">SUBTOTAL(9, F466:T466)</f>
        <v>1635718.8399999999</v>
      </c>
      <c r="F466" s="205" t="n"/>
      <c r="G466" s="205" t="n"/>
      <c r="H466" s="205" t="n"/>
      <c r="I466" s="205" t="n"/>
      <c r="J466" s="205" t="n">
        <v>1527642.89</v>
      </c>
      <c r="K466" s="205" t="n"/>
      <c r="L466" s="205" t="n">
        <v>0</v>
      </c>
      <c r="M466" s="205" t="n"/>
      <c r="N466" s="205" t="n"/>
      <c r="O466" s="205" t="n"/>
      <c r="P466" s="205" t="n"/>
      <c r="Q466" s="205" t="n"/>
      <c r="R466" s="205" t="n">
        <v>49071.57</v>
      </c>
      <c r="S466" s="205" t="n">
        <v>24000</v>
      </c>
      <c r="T466" s="205" t="n">
        <v>35004.38</v>
      </c>
      <c r="U466" s="256" t="n">
        <f aca="false" ca="false" dt2D="false" dtr="false" t="normal">COUNTIF(F466:Q466, "&gt;0")</f>
        <v>1</v>
      </c>
      <c r="V466" s="256" t="n">
        <f aca="false" ca="false" dt2D="false" dtr="false" t="normal">COUNTIF(R466:T466, "&gt;0")</f>
        <v>3</v>
      </c>
      <c r="W466" s="256" t="n">
        <f aca="false" ca="false" dt2D="false" dtr="false" t="normal">+U466+V466</f>
        <v>4</v>
      </c>
    </row>
    <row customHeight="true" ht="12.75" outlineLevel="0" r="467">
      <c r="A467" s="8" t="n">
        <f aca="false" ca="false" dt2D="false" dtr="false" t="normal">A466+1</f>
        <v>427</v>
      </c>
      <c r="B467" s="8" t="s">
        <v>192</v>
      </c>
      <c r="C467" s="106" t="s">
        <v>214</v>
      </c>
      <c r="D467" s="8" t="s">
        <v>259</v>
      </c>
      <c r="E467" s="205" t="n">
        <f aca="false" ca="true" dt2D="false" dtr="false" t="normal">SUBTOTAL(9, F467:T467)</f>
        <v>12515166.42</v>
      </c>
      <c r="F467" s="205" t="n">
        <v>10606092.28</v>
      </c>
      <c r="G467" s="205" t="n"/>
      <c r="H467" s="205" t="n"/>
      <c r="I467" s="205" t="n"/>
      <c r="J467" s="205" t="n">
        <v>1909074.14</v>
      </c>
      <c r="K467" s="205" t="n"/>
      <c r="L467" s="205" t="n"/>
      <c r="M467" s="205" t="n"/>
      <c r="N467" s="205" t="n"/>
      <c r="O467" s="205" t="n"/>
      <c r="P467" s="205" t="n"/>
      <c r="Q467" s="205" t="n"/>
      <c r="R467" s="205" t="n"/>
      <c r="S467" s="205" t="n"/>
      <c r="T467" s="205" t="n"/>
      <c r="U467" s="256" t="n">
        <f aca="false" ca="false" dt2D="false" dtr="false" t="normal">COUNTIF(F467:Q467, "&gt;0")</f>
        <v>2</v>
      </c>
      <c r="V467" s="256" t="n">
        <f aca="false" ca="false" dt2D="false" dtr="false" t="normal">COUNTIF(R467:T467, "&gt;0")</f>
        <v>0</v>
      </c>
      <c r="W467" s="256" t="n">
        <f aca="false" ca="false" dt2D="false" dtr="false" t="normal">+U467+V467</f>
        <v>2</v>
      </c>
    </row>
    <row customHeight="true" ht="12.75" outlineLevel="0" r="468">
      <c r="A468" s="8" t="n">
        <f aca="false" ca="false" dt2D="false" dtr="false" t="normal">A467+1</f>
        <v>428</v>
      </c>
      <c r="B468" s="8" t="n">
        <f aca="false" ca="false" dt2D="false" dtr="false" t="normal">B466+1</f>
        <v>270</v>
      </c>
      <c r="C468" s="106" t="s">
        <v>214</v>
      </c>
      <c r="D468" s="8" t="s">
        <v>874</v>
      </c>
      <c r="E468" s="205" t="n">
        <f aca="false" ca="false" dt2D="false" dtr="false" t="normal">SUM(F468:T468)</f>
        <v>1912738.12</v>
      </c>
      <c r="F468" s="205" t="n"/>
      <c r="G468" s="205" t="n"/>
      <c r="H468" s="205" t="n"/>
      <c r="I468" s="205" t="n"/>
      <c r="J468" s="205" t="n">
        <v>1814303.06</v>
      </c>
      <c r="K468" s="205" t="n"/>
      <c r="L468" s="205" t="n"/>
      <c r="M468" s="205" t="n"/>
      <c r="N468" s="205" t="n"/>
      <c r="O468" s="205" t="n"/>
      <c r="P468" s="205" t="n"/>
      <c r="Q468" s="205" t="n"/>
      <c r="R468" s="205" t="n">
        <v>74435.06</v>
      </c>
      <c r="S468" s="205" t="n">
        <v>24000</v>
      </c>
      <c r="T468" s="205" t="n"/>
      <c r="U468" s="256" t="n">
        <f aca="false" ca="false" dt2D="false" dtr="false" t="normal">COUNTIF(F468:Q468, "&gt;0")</f>
        <v>1</v>
      </c>
      <c r="V468" s="256" t="n">
        <f aca="false" ca="false" dt2D="false" dtr="false" t="normal">COUNTIF(R468:T468, "&gt;0")</f>
        <v>2</v>
      </c>
      <c r="W468" s="256" t="n">
        <f aca="false" ca="false" dt2D="false" dtr="false" t="normal">+U468+V468</f>
        <v>3</v>
      </c>
    </row>
    <row customHeight="true" ht="12.75" outlineLevel="0" r="469">
      <c r="A469" s="8" t="n">
        <f aca="false" ca="false" dt2D="false" dtr="false" t="normal">A468+1</f>
        <v>429</v>
      </c>
      <c r="B469" s="8" t="n">
        <f aca="false" ca="false" dt2D="false" dtr="false" t="normal">+B468+1</f>
        <v>271</v>
      </c>
      <c r="C469" s="106" t="s">
        <v>214</v>
      </c>
      <c r="D469" s="8" t="s">
        <v>875</v>
      </c>
      <c r="E469" s="205" t="n">
        <f aca="false" ca="false" dt2D="false" dtr="false" t="normal">SUM(F469:T469)</f>
        <v>989407.98</v>
      </c>
      <c r="F469" s="205" t="n"/>
      <c r="G469" s="205" t="n"/>
      <c r="H469" s="205" t="n"/>
      <c r="I469" s="205" t="n"/>
      <c r="J469" s="205" t="n">
        <v>989407.98</v>
      </c>
      <c r="K469" s="205" t="n"/>
      <c r="L469" s="205" t="n"/>
      <c r="M469" s="205" t="n"/>
      <c r="N469" s="205" t="n"/>
      <c r="O469" s="205" t="n"/>
      <c r="P469" s="205" t="n"/>
      <c r="Q469" s="205" t="n"/>
      <c r="R469" s="205" t="n"/>
      <c r="S469" s="205" t="n"/>
      <c r="T469" s="205" t="n"/>
      <c r="U469" s="256" t="n">
        <f aca="false" ca="false" dt2D="false" dtr="false" t="normal">COUNTIF(F469:Q469, "&gt;0")</f>
        <v>1</v>
      </c>
      <c r="V469" s="256" t="n">
        <f aca="false" ca="false" dt2D="false" dtr="false" t="normal">COUNTIF(R469:T469, "&gt;0")</f>
        <v>0</v>
      </c>
      <c r="W469" s="256" t="n">
        <f aca="false" ca="false" dt2D="false" dtr="false" t="normal">+U469+V469</f>
        <v>1</v>
      </c>
    </row>
    <row customHeight="true" ht="12.75" outlineLevel="0" r="470">
      <c r="A470" s="8" t="n">
        <f aca="false" ca="false" dt2D="false" dtr="false" t="normal">A469+1</f>
        <v>430</v>
      </c>
      <c r="B470" s="8" t="s">
        <v>192</v>
      </c>
      <c r="C470" s="106" t="s">
        <v>214</v>
      </c>
      <c r="D470" s="8" t="s">
        <v>263</v>
      </c>
      <c r="E470" s="205" t="n">
        <f aca="false" ca="true" dt2D="false" dtr="false" t="normal">SUBTOTAL(9, F470:T470)</f>
        <v>6334603.09</v>
      </c>
      <c r="F470" s="205" t="n"/>
      <c r="G470" s="205" t="n">
        <v>4362353.17</v>
      </c>
      <c r="H470" s="205" t="n"/>
      <c r="I470" s="205" t="n"/>
      <c r="J470" s="205" t="n">
        <v>1840877.76</v>
      </c>
      <c r="K470" s="205" t="n"/>
      <c r="L470" s="205" t="n"/>
      <c r="M470" s="205" t="n"/>
      <c r="N470" s="205" t="n"/>
      <c r="O470" s="205" t="n"/>
      <c r="P470" s="205" t="n"/>
      <c r="Q470" s="205" t="n"/>
      <c r="R470" s="205" t="n">
        <v>107372.16</v>
      </c>
      <c r="S470" s="205" t="n">
        <v>24000</v>
      </c>
      <c r="T470" s="205" t="n"/>
      <c r="U470" s="256" t="n">
        <f aca="false" ca="false" dt2D="false" dtr="false" t="normal">COUNTIF(F470:Q470, "&gt;0")</f>
        <v>2</v>
      </c>
      <c r="V470" s="256" t="n">
        <f aca="false" ca="false" dt2D="false" dtr="false" t="normal">COUNTIF(R470:T470, "&gt;0")</f>
        <v>2</v>
      </c>
      <c r="W470" s="256" t="n">
        <f aca="false" ca="false" dt2D="false" dtr="false" t="normal">+U470+V470</f>
        <v>4</v>
      </c>
    </row>
    <row customHeight="true" ht="12.75" outlineLevel="0" r="471">
      <c r="A471" s="8" t="n">
        <f aca="false" ca="false" dt2D="false" dtr="false" t="normal">A470+1</f>
        <v>431</v>
      </c>
      <c r="B471" s="8" t="n">
        <f aca="false" ca="false" dt2D="false" dtr="false" t="normal">B469+1</f>
        <v>272</v>
      </c>
      <c r="C471" s="106" t="s">
        <v>214</v>
      </c>
      <c r="D471" s="8" t="s">
        <v>876</v>
      </c>
      <c r="E471" s="205" t="n">
        <f aca="false" ca="true" dt2D="false" dtr="false" t="normal">SUBTOTAL(9, F471:T471)</f>
        <v>2574921.41</v>
      </c>
      <c r="F471" s="205" t="n"/>
      <c r="G471" s="205" t="n"/>
      <c r="H471" s="205" t="n"/>
      <c r="I471" s="205" t="n"/>
      <c r="J471" s="205" t="n">
        <v>2418570.45</v>
      </c>
      <c r="K471" s="205" t="n"/>
      <c r="L471" s="205" t="n">
        <v>0</v>
      </c>
      <c r="M471" s="205" t="n"/>
      <c r="N471" s="205" t="n"/>
      <c r="O471" s="205" t="n"/>
      <c r="P471" s="205" t="n"/>
      <c r="Q471" s="205" t="n"/>
      <c r="R471" s="205" t="n">
        <v>77247.64</v>
      </c>
      <c r="S471" s="205" t="n">
        <v>24000</v>
      </c>
      <c r="T471" s="205" t="n">
        <v>55103.32</v>
      </c>
      <c r="U471" s="256" t="n">
        <f aca="false" ca="false" dt2D="false" dtr="false" t="normal">COUNTIF(F471:Q471, "&gt;0")</f>
        <v>1</v>
      </c>
      <c r="V471" s="256" t="n">
        <f aca="false" ca="false" dt2D="false" dtr="false" t="normal">COUNTIF(R471:T471, "&gt;0")</f>
        <v>3</v>
      </c>
      <c r="W471" s="256" t="n">
        <f aca="false" ca="false" dt2D="false" dtr="false" t="normal">+U471+V471</f>
        <v>4</v>
      </c>
    </row>
    <row customHeight="true" ht="12.75" outlineLevel="0" r="472">
      <c r="A472" s="8" t="n">
        <f aca="false" ca="false" dt2D="false" dtr="false" t="normal">A471+1</f>
        <v>432</v>
      </c>
      <c r="B472" s="8" t="n">
        <f aca="false" ca="false" dt2D="false" dtr="false" t="normal">+B471+1</f>
        <v>273</v>
      </c>
      <c r="C472" s="106" t="s">
        <v>214</v>
      </c>
      <c r="D472" s="8" t="s">
        <v>877</v>
      </c>
      <c r="E472" s="205" t="n">
        <f aca="false" ca="true" dt2D="false" dtr="false" t="normal">SUBTOTAL(9, F472:T472)</f>
        <v>2585715.46</v>
      </c>
      <c r="F472" s="205" t="n"/>
      <c r="G472" s="205" t="n"/>
      <c r="H472" s="205" t="n"/>
      <c r="I472" s="205" t="n"/>
      <c r="J472" s="205" t="n">
        <v>2428809.69</v>
      </c>
      <c r="K472" s="205" t="n"/>
      <c r="L472" s="205" t="n">
        <v>0</v>
      </c>
      <c r="M472" s="205" t="n"/>
      <c r="N472" s="205" t="n"/>
      <c r="O472" s="205" t="n"/>
      <c r="P472" s="205" t="n"/>
      <c r="Q472" s="205" t="n"/>
      <c r="R472" s="205" t="n">
        <v>77571.46</v>
      </c>
      <c r="S472" s="205" t="n">
        <v>24000</v>
      </c>
      <c r="T472" s="205" t="n">
        <v>55334.31</v>
      </c>
      <c r="U472" s="256" t="n">
        <f aca="false" ca="false" dt2D="false" dtr="false" t="normal">COUNTIF(F472:Q472, "&gt;0")</f>
        <v>1</v>
      </c>
      <c r="V472" s="256" t="n">
        <f aca="false" ca="false" dt2D="false" dtr="false" t="normal">COUNTIF(R472:T472, "&gt;0")</f>
        <v>3</v>
      </c>
      <c r="W472" s="256" t="n">
        <f aca="false" ca="false" dt2D="false" dtr="false" t="normal">+U472+V472</f>
        <v>4</v>
      </c>
    </row>
    <row customHeight="true" ht="12.75" outlineLevel="0" r="473">
      <c r="A473" s="8" t="n">
        <f aca="false" ca="false" dt2D="false" dtr="false" t="normal">A472+1</f>
        <v>433</v>
      </c>
      <c r="B473" s="8" t="s">
        <v>192</v>
      </c>
      <c r="C473" s="106" t="s">
        <v>214</v>
      </c>
      <c r="D473" s="8" t="s">
        <v>266</v>
      </c>
      <c r="E473" s="205" t="n">
        <f aca="false" ca="false" dt2D="false" dtr="false" t="normal">SUM(F473:T473)</f>
        <v>7857137.01</v>
      </c>
      <c r="F473" s="205" t="n"/>
      <c r="G473" s="205" t="n">
        <v>5364061.85</v>
      </c>
      <c r="H473" s="205" t="n"/>
      <c r="I473" s="205" t="n"/>
      <c r="J473" s="205" t="n">
        <v>2362761.32</v>
      </c>
      <c r="K473" s="205" t="n"/>
      <c r="L473" s="205" t="n"/>
      <c r="M473" s="205" t="n"/>
      <c r="N473" s="205" t="n"/>
      <c r="O473" s="205" t="n"/>
      <c r="P473" s="205" t="n"/>
      <c r="Q473" s="205" t="n"/>
      <c r="R473" s="205" t="n">
        <v>106313.84</v>
      </c>
      <c r="S473" s="205" t="n">
        <v>24000</v>
      </c>
      <c r="T473" s="205" t="n"/>
      <c r="U473" s="256" t="n">
        <f aca="false" ca="false" dt2D="false" dtr="false" t="normal">COUNTIF(F473:Q473, "&gt;0")</f>
        <v>2</v>
      </c>
      <c r="V473" s="256" t="n">
        <f aca="false" ca="false" dt2D="false" dtr="false" t="normal">COUNTIF(R473:T473, "&gt;0")</f>
        <v>2</v>
      </c>
      <c r="W473" s="256" t="n">
        <f aca="false" ca="false" dt2D="false" dtr="false" t="normal">+U473+V473</f>
        <v>4</v>
      </c>
    </row>
    <row customHeight="true" ht="12.75" outlineLevel="0" r="474">
      <c r="A474" s="8" t="n">
        <f aca="false" ca="false" dt2D="false" dtr="false" t="normal">A473+1</f>
        <v>434</v>
      </c>
      <c r="B474" s="8" t="n">
        <f aca="false" ca="false" dt2D="false" dtr="false" t="normal">B472+1</f>
        <v>274</v>
      </c>
      <c r="C474" s="106" t="s">
        <v>214</v>
      </c>
      <c r="D474" s="8" t="s">
        <v>827</v>
      </c>
      <c r="E474" s="205" t="n">
        <f aca="false" ca="true" dt2D="false" dtr="false" t="normal">SUBTOTAL(9, F474:T474)</f>
        <v>1908254.11</v>
      </c>
      <c r="F474" s="205" t="n"/>
      <c r="G474" s="205" t="n"/>
      <c r="H474" s="205" t="n"/>
      <c r="I474" s="205" t="n"/>
      <c r="J474" s="205" t="n">
        <v>1827668.61</v>
      </c>
      <c r="K474" s="205" t="n"/>
      <c r="L474" s="205" t="n"/>
      <c r="M474" s="205" t="n"/>
      <c r="N474" s="205" t="n"/>
      <c r="O474" s="205" t="n"/>
      <c r="P474" s="205" t="n"/>
      <c r="Q474" s="205" t="n"/>
      <c r="R474" s="205" t="n">
        <v>56585.5</v>
      </c>
      <c r="S474" s="205" t="n">
        <v>24000</v>
      </c>
      <c r="T474" s="205" t="n"/>
      <c r="U474" s="256" t="n">
        <f aca="false" ca="false" dt2D="false" dtr="false" t="normal">COUNTIF(F474:Q474, "&gt;0")</f>
        <v>1</v>
      </c>
      <c r="V474" s="256" t="n">
        <f aca="false" ca="false" dt2D="false" dtr="false" t="normal">COUNTIF(R474:T474, "&gt;0")</f>
        <v>2</v>
      </c>
      <c r="W474" s="256" t="n">
        <f aca="false" ca="false" dt2D="false" dtr="false" t="normal">+U474+V474</f>
        <v>3</v>
      </c>
    </row>
    <row customHeight="true" ht="12.75" outlineLevel="0" r="475">
      <c r="A475" s="8" t="n">
        <f aca="false" ca="false" dt2D="false" dtr="false" t="normal">A474+1</f>
        <v>435</v>
      </c>
      <c r="B475" s="8" t="n">
        <f aca="false" ca="false" dt2D="false" dtr="false" t="normal">+B474+1</f>
        <v>275</v>
      </c>
      <c r="C475" s="106" t="s">
        <v>214</v>
      </c>
      <c r="D475" s="8" t="s">
        <v>880</v>
      </c>
      <c r="E475" s="205" t="n">
        <f aca="false" ca="true" dt2D="false" dtr="false" t="normal">SUBTOTAL(9, F475:T475)</f>
        <v>2055727.4500000002</v>
      </c>
      <c r="F475" s="205" t="n"/>
      <c r="G475" s="205" t="n"/>
      <c r="H475" s="205" t="n"/>
      <c r="I475" s="205" t="n"/>
      <c r="J475" s="205" t="n">
        <v>1926063.06</v>
      </c>
      <c r="K475" s="205" t="n"/>
      <c r="L475" s="205" t="n">
        <v>0</v>
      </c>
      <c r="M475" s="205" t="n"/>
      <c r="N475" s="205" t="n"/>
      <c r="O475" s="205" t="n"/>
      <c r="P475" s="205" t="n"/>
      <c r="Q475" s="205" t="n"/>
      <c r="R475" s="205" t="n">
        <v>61671.82</v>
      </c>
      <c r="S475" s="205" t="n">
        <v>24000</v>
      </c>
      <c r="T475" s="205" t="n">
        <v>43992.57</v>
      </c>
      <c r="U475" s="256" t="n">
        <f aca="false" ca="false" dt2D="false" dtr="false" t="normal">COUNTIF(F475:Q475, "&gt;0")</f>
        <v>1</v>
      </c>
      <c r="V475" s="256" t="n">
        <f aca="false" ca="false" dt2D="false" dtr="false" t="normal">COUNTIF(R475:T475, "&gt;0")</f>
        <v>3</v>
      </c>
      <c r="W475" s="256" t="n">
        <f aca="false" ca="false" dt2D="false" dtr="false" t="normal">+U475+V475</f>
        <v>4</v>
      </c>
    </row>
    <row customHeight="true" ht="12.75" outlineLevel="0" r="476">
      <c r="A476" s="8" t="n">
        <f aca="false" ca="false" dt2D="false" dtr="false" t="normal">A475+1</f>
        <v>436</v>
      </c>
      <c r="B476" s="8" t="s">
        <v>192</v>
      </c>
      <c r="C476" s="106" t="s">
        <v>214</v>
      </c>
      <c r="D476" s="8" t="s">
        <v>268</v>
      </c>
      <c r="E476" s="205" t="n">
        <f aca="false" ca="false" dt2D="false" dtr="false" t="normal">SUM(F476:T476)</f>
        <v>4371939.2700000005</v>
      </c>
      <c r="F476" s="205" t="n"/>
      <c r="G476" s="205" t="n">
        <v>4279091.94</v>
      </c>
      <c r="H476" s="205" t="n"/>
      <c r="I476" s="205" t="n"/>
      <c r="J476" s="205" t="n"/>
      <c r="K476" s="205" t="n"/>
      <c r="L476" s="205" t="n"/>
      <c r="M476" s="205" t="n"/>
      <c r="N476" s="205" t="n"/>
      <c r="O476" s="205" t="n"/>
      <c r="P476" s="205" t="n"/>
      <c r="Q476" s="205" t="n"/>
      <c r="R476" s="205" t="n">
        <v>68847.33</v>
      </c>
      <c r="S476" s="205" t="n">
        <v>24000</v>
      </c>
      <c r="T476" s="205" t="n"/>
      <c r="U476" s="256" t="n">
        <f aca="false" ca="false" dt2D="false" dtr="false" t="normal">COUNTIF(F476:Q476, "&gt;0")</f>
        <v>1</v>
      </c>
      <c r="V476" s="256" t="n">
        <f aca="false" ca="false" dt2D="false" dtr="false" t="normal">COUNTIF(R476:T476, "&gt;0")</f>
        <v>2</v>
      </c>
      <c r="W476" s="256" t="n">
        <f aca="false" ca="false" dt2D="false" dtr="false" t="normal">+U476+V476</f>
        <v>3</v>
      </c>
    </row>
    <row customHeight="true" ht="12.75" outlineLevel="0" r="477">
      <c r="A477" s="8" t="n">
        <f aca="false" ca="false" dt2D="false" dtr="false" t="normal">A476+1</f>
        <v>437</v>
      </c>
      <c r="B477" s="8" t="n">
        <f aca="false" ca="false" dt2D="false" dtr="false" t="normal">B475+1</f>
        <v>276</v>
      </c>
      <c r="C477" s="106" t="s">
        <v>214</v>
      </c>
      <c r="D477" s="8" t="s">
        <v>881</v>
      </c>
      <c r="E477" s="205" t="n">
        <f aca="false" ca="false" dt2D="false" dtr="false" t="normal">SUM(F477:T477)</f>
        <v>15677526.030000001</v>
      </c>
      <c r="F477" s="205" t="n">
        <v>9389888.63</v>
      </c>
      <c r="G477" s="205" t="n">
        <v>4277228.07</v>
      </c>
      <c r="H477" s="205" t="n"/>
      <c r="I477" s="205" t="n"/>
      <c r="J477" s="205" t="n">
        <v>1911486.91</v>
      </c>
      <c r="K477" s="205" t="n"/>
      <c r="L477" s="205" t="n"/>
      <c r="M477" s="205" t="n"/>
      <c r="N477" s="205" t="n"/>
      <c r="O477" s="205" t="n"/>
      <c r="P477" s="205" t="n"/>
      <c r="Q477" s="205" t="n"/>
      <c r="R477" s="205" t="n">
        <v>74922.42</v>
      </c>
      <c r="S477" s="205" t="n">
        <v>24000</v>
      </c>
      <c r="T477" s="205" t="n"/>
      <c r="U477" s="256" t="n">
        <f aca="false" ca="false" dt2D="false" dtr="false" t="normal">COUNTIF(F477:Q477, "&gt;0")</f>
        <v>3</v>
      </c>
      <c r="V477" s="256" t="n">
        <f aca="false" ca="false" dt2D="false" dtr="false" t="normal">COUNTIF(R477:T477, "&gt;0")</f>
        <v>2</v>
      </c>
      <c r="W477" s="256" t="n">
        <f aca="false" ca="false" dt2D="false" dtr="false" t="normal">+U477+V477</f>
        <v>5</v>
      </c>
      <c r="X477" s="0" t="s">
        <v>1115</v>
      </c>
    </row>
    <row customHeight="true" ht="12.75" outlineLevel="0" r="478">
      <c r="A478" s="8" t="n">
        <f aca="false" ca="false" dt2D="false" dtr="false" t="normal">A477+1</f>
        <v>438</v>
      </c>
      <c r="B478" s="8" t="n">
        <f aca="false" ca="false" dt2D="false" dtr="false" t="normal">B477+1</f>
        <v>277</v>
      </c>
      <c r="C478" s="106" t="s">
        <v>214</v>
      </c>
      <c r="D478" s="8" t="s">
        <v>883</v>
      </c>
      <c r="E478" s="205" t="n">
        <f aca="false" ca="true" dt2D="false" dtr="false" t="normal">SUBTOTAL(9, F478:T478)</f>
        <v>2073837.4600000002</v>
      </c>
      <c r="F478" s="205" t="n"/>
      <c r="G478" s="205" t="n"/>
      <c r="H478" s="205" t="n"/>
      <c r="I478" s="205" t="n"/>
      <c r="J478" s="205" t="n">
        <v>1943242.22</v>
      </c>
      <c r="K478" s="205" t="n"/>
      <c r="L478" s="205" t="n">
        <v>0</v>
      </c>
      <c r="M478" s="205" t="n"/>
      <c r="N478" s="205" t="n"/>
      <c r="O478" s="205" t="n"/>
      <c r="P478" s="205" t="n"/>
      <c r="Q478" s="205" t="n"/>
      <c r="R478" s="205" t="n">
        <v>62215.12</v>
      </c>
      <c r="S478" s="205" t="n">
        <v>24000</v>
      </c>
      <c r="T478" s="205" t="n">
        <v>44380.12</v>
      </c>
      <c r="U478" s="256" t="n">
        <f aca="false" ca="false" dt2D="false" dtr="false" t="normal">COUNTIF(F478:Q478, "&gt;0")</f>
        <v>1</v>
      </c>
      <c r="V478" s="256" t="n">
        <f aca="false" ca="false" dt2D="false" dtr="false" t="normal">COUNTIF(R478:T478, "&gt;0")</f>
        <v>3</v>
      </c>
      <c r="W478" s="256" t="n">
        <f aca="false" ca="false" dt2D="false" dtr="false" t="normal">+U478+V478</f>
        <v>4</v>
      </c>
    </row>
    <row customHeight="true" ht="12.75" outlineLevel="0" r="479">
      <c r="A479" s="8" t="n">
        <f aca="false" ca="false" dt2D="false" dtr="false" t="normal">A478+1</f>
        <v>439</v>
      </c>
      <c r="B479" s="8" t="n">
        <f aca="false" ca="false" dt2D="false" dtr="false" t="normal">B478+1</f>
        <v>278</v>
      </c>
      <c r="C479" s="106" t="s">
        <v>214</v>
      </c>
      <c r="D479" s="8" t="s">
        <v>884</v>
      </c>
      <c r="E479" s="205" t="n">
        <f aca="false" ca="false" dt2D="false" dtr="false" t="normal">SUM(F479:T479)</f>
        <v>2339873.07</v>
      </c>
      <c r="F479" s="205" t="n"/>
      <c r="G479" s="205" t="n"/>
      <c r="H479" s="205" t="n"/>
      <c r="I479" s="205" t="n"/>
      <c r="J479" s="205" t="n">
        <v>2339873.07</v>
      </c>
      <c r="K479" s="205" t="n"/>
      <c r="L479" s="205" t="n"/>
      <c r="M479" s="205" t="n"/>
      <c r="N479" s="205" t="n"/>
      <c r="O479" s="205" t="n"/>
      <c r="P479" s="205" t="n"/>
      <c r="Q479" s="205" t="n"/>
      <c r="R479" s="205" t="n"/>
      <c r="S479" s="205" t="n"/>
      <c r="T479" s="205" t="n"/>
      <c r="U479" s="256" t="n">
        <f aca="false" ca="false" dt2D="false" dtr="false" t="normal">COUNTIF(F479:Q479, "&gt;0")</f>
        <v>1</v>
      </c>
      <c r="V479" s="256" t="n">
        <f aca="false" ca="false" dt2D="false" dtr="false" t="normal">COUNTIF(R479:T479, "&gt;0")</f>
        <v>0</v>
      </c>
      <c r="W479" s="256" t="n">
        <f aca="false" ca="false" dt2D="false" dtr="false" t="normal">+U479+V479</f>
        <v>1</v>
      </c>
    </row>
    <row customHeight="true" ht="12.75" outlineLevel="0" r="480">
      <c r="A480" s="8" t="n">
        <f aca="false" ca="false" dt2D="false" dtr="false" t="normal">A479+1</f>
        <v>440</v>
      </c>
      <c r="B480" s="8" t="n">
        <f aca="false" ca="false" dt2D="false" dtr="false" t="normal">B479+1</f>
        <v>279</v>
      </c>
      <c r="C480" s="106" t="s">
        <v>214</v>
      </c>
      <c r="D480" s="8" t="s">
        <v>887</v>
      </c>
      <c r="E480" s="205" t="n">
        <f aca="false" ca="true" dt2D="false" dtr="false" t="normal">SUBTOTAL(9, F480:T480)</f>
        <v>2574861.4299999997</v>
      </c>
      <c r="F480" s="205" t="n"/>
      <c r="G480" s="205" t="n"/>
      <c r="H480" s="205" t="n"/>
      <c r="I480" s="205" t="n"/>
      <c r="J480" s="205" t="n">
        <v>2418513.56</v>
      </c>
      <c r="K480" s="205" t="n"/>
      <c r="L480" s="205" t="n">
        <v>0</v>
      </c>
      <c r="M480" s="205" t="n"/>
      <c r="N480" s="205" t="n"/>
      <c r="O480" s="205" t="n"/>
      <c r="P480" s="205" t="n"/>
      <c r="Q480" s="205" t="n"/>
      <c r="R480" s="205" t="n">
        <v>77245.84</v>
      </c>
      <c r="S480" s="205" t="n">
        <v>24000</v>
      </c>
      <c r="T480" s="205" t="n">
        <v>55102.03</v>
      </c>
      <c r="U480" s="256" t="n">
        <f aca="false" ca="false" dt2D="false" dtr="false" t="normal">COUNTIF(F480:Q480, "&gt;0")</f>
        <v>1</v>
      </c>
      <c r="V480" s="256" t="n">
        <f aca="false" ca="false" dt2D="false" dtr="false" t="normal">COUNTIF(R480:T480, "&gt;0")</f>
        <v>3</v>
      </c>
      <c r="W480" s="256" t="n">
        <f aca="false" ca="false" dt2D="false" dtr="false" t="normal">+U480+V480</f>
        <v>4</v>
      </c>
    </row>
    <row customHeight="true" ht="12.75" outlineLevel="0" r="481">
      <c r="A481" s="8" t="n">
        <f aca="false" ca="false" dt2D="false" dtr="false" t="normal">A480+1</f>
        <v>441</v>
      </c>
      <c r="B481" s="8" t="n">
        <f aca="false" ca="false" dt2D="false" dtr="false" t="normal">B480+1</f>
        <v>280</v>
      </c>
      <c r="C481" s="106" t="s">
        <v>214</v>
      </c>
      <c r="D481" s="8" t="s">
        <v>889</v>
      </c>
      <c r="E481" s="205" t="n">
        <f aca="false" ca="true" dt2D="false" dtr="false" t="normal">SUBTOTAL(9, F481:T481)</f>
        <v>3737021.18</v>
      </c>
      <c r="F481" s="205" t="n"/>
      <c r="G481" s="205" t="n"/>
      <c r="H481" s="205" t="n"/>
      <c r="I481" s="205" t="n"/>
      <c r="J481" s="205" t="n">
        <v>3520938.29</v>
      </c>
      <c r="K481" s="205" t="n"/>
      <c r="L481" s="205" t="n">
        <v>0</v>
      </c>
      <c r="M481" s="205" t="n"/>
      <c r="N481" s="205" t="n"/>
      <c r="O481" s="205" t="n"/>
      <c r="P481" s="205" t="n"/>
      <c r="Q481" s="205" t="n"/>
      <c r="R481" s="205" t="n">
        <v>112110.64</v>
      </c>
      <c r="S481" s="205" t="n">
        <v>24000</v>
      </c>
      <c r="T481" s="205" t="n">
        <v>79972.25</v>
      </c>
      <c r="U481" s="256" t="n">
        <f aca="false" ca="false" dt2D="false" dtr="false" t="normal">COUNTIF(F481:Q481, "&gt;0")</f>
        <v>1</v>
      </c>
      <c r="V481" s="256" t="n">
        <f aca="false" ca="false" dt2D="false" dtr="false" t="normal">COUNTIF(R481:T481, "&gt;0")</f>
        <v>3</v>
      </c>
      <c r="W481" s="256" t="n">
        <f aca="false" ca="false" dt2D="false" dtr="false" t="normal">+U481+V481</f>
        <v>4</v>
      </c>
    </row>
    <row customHeight="true" ht="12.75" outlineLevel="0" r="482">
      <c r="A482" s="8" t="n">
        <f aca="false" ca="false" dt2D="false" dtr="false" t="normal">A481+1</f>
        <v>442</v>
      </c>
      <c r="B482" s="8" t="n">
        <f aca="false" ca="false" dt2D="false" dtr="false" t="normal">B481+1</f>
        <v>281</v>
      </c>
      <c r="C482" s="106" t="s">
        <v>214</v>
      </c>
      <c r="D482" s="8" t="s">
        <v>891</v>
      </c>
      <c r="E482" s="205" t="n">
        <f aca="false" ca="true" dt2D="false" dtr="false" t="normal">SUBTOTAL(9, F482:T482)</f>
        <v>1635838.7699999998</v>
      </c>
      <c r="F482" s="205" t="n"/>
      <c r="G482" s="205" t="n"/>
      <c r="H482" s="205" t="n"/>
      <c r="I482" s="205" t="n"/>
      <c r="J482" s="205" t="n">
        <v>1527756.66</v>
      </c>
      <c r="K482" s="205" t="n"/>
      <c r="L482" s="205" t="n">
        <v>0</v>
      </c>
      <c r="M482" s="205" t="n"/>
      <c r="N482" s="205" t="n"/>
      <c r="O482" s="205" t="n"/>
      <c r="P482" s="205" t="n"/>
      <c r="Q482" s="205" t="n"/>
      <c r="R482" s="205" t="n">
        <v>49075.16</v>
      </c>
      <c r="S482" s="205" t="n">
        <v>24000</v>
      </c>
      <c r="T482" s="205" t="n">
        <v>35006.95</v>
      </c>
      <c r="U482" s="256" t="n">
        <f aca="false" ca="false" dt2D="false" dtr="false" t="normal">COUNTIF(F482:Q482, "&gt;0")</f>
        <v>1</v>
      </c>
      <c r="V482" s="256" t="n">
        <f aca="false" ca="false" dt2D="false" dtr="false" t="normal">COUNTIF(R482:T482, "&gt;0")</f>
        <v>3</v>
      </c>
      <c r="W482" s="256" t="n">
        <f aca="false" ca="false" dt2D="false" dtr="false" t="normal">+U482+V482</f>
        <v>4</v>
      </c>
    </row>
    <row customHeight="true" ht="12.75" outlineLevel="0" r="483">
      <c r="A483" s="8" t="n">
        <f aca="false" ca="false" dt2D="false" dtr="false" t="normal">A482+1</f>
        <v>443</v>
      </c>
      <c r="B483" s="8" t="n">
        <f aca="false" ca="false" dt2D="false" dtr="false" t="normal">B482+1</f>
        <v>282</v>
      </c>
      <c r="C483" s="106" t="s">
        <v>214</v>
      </c>
      <c r="D483" s="8" t="s">
        <v>828</v>
      </c>
      <c r="E483" s="205" t="n">
        <f aca="false" ca="true" dt2D="false" dtr="false" t="normal">SUBTOTAL(9, F483:T483)</f>
        <v>2372180.2600000002</v>
      </c>
      <c r="F483" s="205" t="n">
        <v>2226250.19</v>
      </c>
      <c r="G483" s="205" t="n"/>
      <c r="H483" s="205" t="n"/>
      <c r="I483" s="205" t="n"/>
      <c r="J483" s="205" t="n"/>
      <c r="K483" s="205" t="n"/>
      <c r="L483" s="205" t="n">
        <v>0</v>
      </c>
      <c r="M483" s="205" t="n"/>
      <c r="N483" s="205" t="n"/>
      <c r="O483" s="205" t="n"/>
      <c r="P483" s="205" t="n"/>
      <c r="Q483" s="205" t="n"/>
      <c r="R483" s="205" t="n">
        <v>71165.41</v>
      </c>
      <c r="S483" s="205" t="n">
        <v>24000</v>
      </c>
      <c r="T483" s="205" t="n">
        <v>50764.66</v>
      </c>
      <c r="U483" s="256" t="n">
        <f aca="false" ca="false" dt2D="false" dtr="false" t="normal">COUNTIF(F483:Q483, "&gt;0")</f>
        <v>1</v>
      </c>
      <c r="V483" s="256" t="n">
        <f aca="false" ca="false" dt2D="false" dtr="false" t="normal">COUNTIF(R483:T483, "&gt;0")</f>
        <v>3</v>
      </c>
      <c r="W483" s="256" t="n">
        <f aca="false" ca="false" dt2D="false" dtr="false" t="normal">+U483+V483</f>
        <v>4</v>
      </c>
      <c r="X483" s="33" t="n"/>
      <c r="AC483" s="0" t="s">
        <v>81</v>
      </c>
    </row>
    <row customHeight="true" ht="12.75" outlineLevel="0" r="484">
      <c r="A484" s="8" t="n">
        <f aca="false" ca="false" dt2D="false" dtr="false" t="normal">A483+1</f>
        <v>444</v>
      </c>
      <c r="B484" s="8" t="n">
        <f aca="false" ca="false" dt2D="false" dtr="false" t="normal">B483+1</f>
        <v>283</v>
      </c>
      <c r="C484" s="106" t="s">
        <v>214</v>
      </c>
      <c r="D484" s="8" t="s">
        <v>830</v>
      </c>
      <c r="E484" s="205" t="n">
        <f aca="false" ca="true" dt2D="false" dtr="false" t="normal">SUBTOTAL(9, F484:T484)</f>
        <v>2332841.58</v>
      </c>
      <c r="F484" s="205" t="n">
        <v>2188933.52</v>
      </c>
      <c r="G484" s="205" t="n"/>
      <c r="H484" s="205" t="n"/>
      <c r="I484" s="205" t="n"/>
      <c r="J484" s="205" t="n"/>
      <c r="K484" s="205" t="n"/>
      <c r="L484" s="205" t="n">
        <v>0</v>
      </c>
      <c r="M484" s="205" t="n"/>
      <c r="N484" s="205" t="n"/>
      <c r="O484" s="205" t="n"/>
      <c r="P484" s="205" t="n"/>
      <c r="Q484" s="205" t="n"/>
      <c r="R484" s="205" t="n">
        <v>69985.25</v>
      </c>
      <c r="S484" s="205" t="n">
        <v>24000</v>
      </c>
      <c r="T484" s="205" t="n">
        <v>49922.81</v>
      </c>
      <c r="U484" s="256" t="n">
        <f aca="false" ca="false" dt2D="false" dtr="false" t="normal">COUNTIF(F484:Q484, "&gt;0")</f>
        <v>1</v>
      </c>
      <c r="V484" s="256" t="n">
        <f aca="false" ca="false" dt2D="false" dtr="false" t="normal">COUNTIF(R484:T484, "&gt;0")</f>
        <v>3</v>
      </c>
      <c r="W484" s="256" t="n">
        <f aca="false" ca="false" dt2D="false" dtr="false" t="normal">+U484+V484</f>
        <v>4</v>
      </c>
      <c r="X484" s="33" t="n"/>
      <c r="AC484" s="0" t="s">
        <v>81</v>
      </c>
    </row>
    <row customHeight="true" ht="12.75" outlineLevel="0" r="485">
      <c r="A485" s="8" t="n">
        <f aca="false" ca="false" dt2D="false" dtr="false" t="normal">A484+1</f>
        <v>445</v>
      </c>
      <c r="B485" s="8" t="n">
        <f aca="false" ca="false" dt2D="false" dtr="false" t="normal">B484+1</f>
        <v>284</v>
      </c>
      <c r="C485" s="106" t="s">
        <v>214</v>
      </c>
      <c r="D485" s="8" t="s">
        <v>893</v>
      </c>
      <c r="E485" s="205" t="n">
        <f aca="false" ca="false" dt2D="false" dtr="false" t="normal">SUM(F485:T485)</f>
        <v>557749.81</v>
      </c>
      <c r="F485" s="205" t="n"/>
      <c r="G485" s="205" t="n"/>
      <c r="H485" s="205" t="n"/>
      <c r="I485" s="205" t="n"/>
      <c r="J485" s="205" t="n">
        <v>475058.38</v>
      </c>
      <c r="K485" s="205" t="n"/>
      <c r="L485" s="205" t="n"/>
      <c r="M485" s="205" t="n"/>
      <c r="N485" s="205" t="n"/>
      <c r="O485" s="205" t="n"/>
      <c r="P485" s="205" t="n"/>
      <c r="Q485" s="205" t="n"/>
      <c r="R485" s="205" t="n">
        <v>58691.43</v>
      </c>
      <c r="S485" s="205" t="n">
        <v>24000</v>
      </c>
      <c r="T485" s="205" t="n"/>
      <c r="U485" s="256" t="n">
        <f aca="false" ca="false" dt2D="false" dtr="false" t="normal">COUNTIF(F485:Q485, "&gt;0")</f>
        <v>1</v>
      </c>
      <c r="V485" s="256" t="n">
        <f aca="false" ca="false" dt2D="false" dtr="false" t="normal">COUNTIF(R485:T485, "&gt;0")</f>
        <v>2</v>
      </c>
      <c r="W485" s="256" t="n">
        <f aca="false" ca="false" dt2D="false" dtr="false" t="normal">+U485+V485</f>
        <v>3</v>
      </c>
    </row>
    <row customHeight="true" ht="12.75" outlineLevel="0" r="486">
      <c r="A486" s="8" t="n">
        <f aca="false" ca="false" dt2D="false" dtr="false" t="normal">A485+1</f>
        <v>446</v>
      </c>
      <c r="B486" s="8" t="n">
        <f aca="false" ca="false" dt2D="false" dtr="false" t="normal">B485+1</f>
        <v>285</v>
      </c>
      <c r="C486" s="106" t="s">
        <v>214</v>
      </c>
      <c r="D486" s="8" t="s">
        <v>277</v>
      </c>
      <c r="E486" s="205" t="n">
        <f aca="false" ca="false" dt2D="false" dtr="false" t="normal">SUM(F486:T486)</f>
        <v>3063379.04</v>
      </c>
      <c r="F486" s="205" t="n"/>
      <c r="G486" s="205" t="n"/>
      <c r="H486" s="205" t="n"/>
      <c r="I486" s="205" t="n"/>
      <c r="J486" s="205" t="n"/>
      <c r="K486" s="205" t="n"/>
      <c r="L486" s="205" t="n"/>
      <c r="M486" s="205" t="n">
        <v>3063379.04</v>
      </c>
      <c r="N486" s="205" t="n"/>
      <c r="O486" s="205" t="n"/>
      <c r="P486" s="205" t="n"/>
      <c r="Q486" s="205" t="n"/>
      <c r="R486" s="205" t="n"/>
      <c r="S486" s="205" t="n"/>
      <c r="T486" s="205" t="n"/>
      <c r="U486" s="256" t="n">
        <f aca="false" ca="false" dt2D="false" dtr="false" t="normal">COUNTIF(F486:Q486, "&gt;0")</f>
        <v>1</v>
      </c>
      <c r="V486" s="256" t="n">
        <f aca="false" ca="false" dt2D="false" dtr="false" t="normal">COUNTIF(R486:T486, "&gt;0")</f>
        <v>0</v>
      </c>
      <c r="W486" s="256" t="n">
        <f aca="false" ca="false" dt2D="false" dtr="false" t="normal">+U486+V486</f>
        <v>1</v>
      </c>
    </row>
    <row customHeight="true" ht="12.75" outlineLevel="0" r="487">
      <c r="A487" s="8" t="n">
        <f aca="false" ca="false" dt2D="false" dtr="false" t="normal">A486+1</f>
        <v>447</v>
      </c>
      <c r="B487" s="8" t="n">
        <f aca="false" ca="false" dt2D="false" dtr="false" t="normal">B486+1</f>
        <v>286</v>
      </c>
      <c r="C487" s="106" t="s">
        <v>214</v>
      </c>
      <c r="D487" s="8" t="s">
        <v>896</v>
      </c>
      <c r="E487" s="205" t="n">
        <f aca="false" ca="false" dt2D="false" dtr="false" t="normal">SUM(F487:T487)</f>
        <v>2019675.42</v>
      </c>
      <c r="F487" s="205" t="n"/>
      <c r="G487" s="205" t="n"/>
      <c r="H487" s="205" t="n"/>
      <c r="I487" s="205" t="n"/>
      <c r="J487" s="205" t="n">
        <v>2019675.42</v>
      </c>
      <c r="K487" s="205" t="n"/>
      <c r="L487" s="205" t="n"/>
      <c r="M487" s="205" t="n"/>
      <c r="N487" s="205" t="n"/>
      <c r="O487" s="205" t="n"/>
      <c r="P487" s="205" t="n"/>
      <c r="Q487" s="205" t="n"/>
      <c r="R487" s="205" t="n"/>
      <c r="S487" s="205" t="n"/>
      <c r="T487" s="205" t="n"/>
      <c r="U487" s="256" t="n">
        <f aca="false" ca="false" dt2D="false" dtr="false" t="normal">COUNTIF(F487:Q487, "&gt;0")</f>
        <v>1</v>
      </c>
      <c r="V487" s="256" t="n">
        <f aca="false" ca="false" dt2D="false" dtr="false" t="normal">COUNTIF(R487:T487, "&gt;0")</f>
        <v>0</v>
      </c>
      <c r="W487" s="256" t="n">
        <f aca="false" ca="false" dt2D="false" dtr="false" t="normal">+U487+V487</f>
        <v>1</v>
      </c>
    </row>
    <row customHeight="true" ht="11.25" outlineLevel="0" r="488">
      <c r="A488" s="8" t="n">
        <f aca="false" ca="false" dt2D="false" dtr="false" t="normal">A487+1</f>
        <v>448</v>
      </c>
      <c r="B488" s="8" t="n">
        <f aca="false" ca="false" dt2D="false" dtr="false" t="normal">B487+1</f>
        <v>287</v>
      </c>
      <c r="C488" s="106" t="s">
        <v>214</v>
      </c>
      <c r="D488" s="8" t="s">
        <v>898</v>
      </c>
      <c r="E488" s="205" t="n">
        <f aca="false" ca="true" dt2D="false" dtr="false" t="normal">SUBTOTAL(9, F488:T488)</f>
        <v>4989668.8</v>
      </c>
      <c r="F488" s="205" t="n"/>
      <c r="G488" s="205" t="n"/>
      <c r="H488" s="205" t="n"/>
      <c r="I488" s="205" t="n">
        <v>4709199.83</v>
      </c>
      <c r="J488" s="205" t="n"/>
      <c r="K488" s="205" t="n"/>
      <c r="L488" s="205" t="n">
        <v>0</v>
      </c>
      <c r="M488" s="205" t="n"/>
      <c r="N488" s="205" t="n"/>
      <c r="O488" s="205" t="n"/>
      <c r="P488" s="205" t="n"/>
      <c r="Q488" s="205" t="n"/>
      <c r="R488" s="205" t="n">
        <v>149690.06</v>
      </c>
      <c r="S488" s="205" t="n">
        <v>24000</v>
      </c>
      <c r="T488" s="205" t="n">
        <v>106778.91</v>
      </c>
      <c r="U488" s="256" t="n">
        <f aca="false" ca="false" dt2D="false" dtr="false" t="normal">COUNTIF(F488:Q488, "&gt;0")</f>
        <v>1</v>
      </c>
      <c r="V488" s="256" t="n">
        <f aca="false" ca="false" dt2D="false" dtr="false" t="normal">COUNTIF(R488:T488, "&gt;0")</f>
        <v>3</v>
      </c>
      <c r="W488" s="256" t="n">
        <f aca="false" ca="false" dt2D="false" dtr="false" t="normal">+U488+V488</f>
        <v>4</v>
      </c>
      <c r="X488" s="33" t="n"/>
    </row>
    <row customHeight="true" ht="12.75" outlineLevel="0" r="489">
      <c r="A489" s="8" t="n">
        <f aca="false" ca="false" dt2D="false" dtr="false" t="normal">A488+1</f>
        <v>449</v>
      </c>
      <c r="B489" s="8" t="n">
        <f aca="false" ca="false" dt2D="false" dtr="false" t="normal">B488+1</f>
        <v>288</v>
      </c>
      <c r="C489" s="106" t="s">
        <v>214</v>
      </c>
      <c r="D489" s="8" t="s">
        <v>900</v>
      </c>
      <c r="E489" s="205" t="n">
        <f aca="false" ca="false" dt2D="false" dtr="false" t="normal">SUM(F489:T489)</f>
        <v>2355512.4</v>
      </c>
      <c r="F489" s="205" t="n"/>
      <c r="G489" s="205" t="n"/>
      <c r="H489" s="205" t="n"/>
      <c r="I489" s="205" t="n"/>
      <c r="J489" s="205" t="n">
        <v>2355512.4</v>
      </c>
      <c r="K489" s="205" t="n"/>
      <c r="L489" s="205" t="n"/>
      <c r="M489" s="205" t="n"/>
      <c r="N489" s="205" t="n"/>
      <c r="O489" s="205" t="n"/>
      <c r="P489" s="205" t="n"/>
      <c r="Q489" s="205" t="n"/>
      <c r="R489" s="205" t="n"/>
      <c r="S489" s="205" t="n"/>
      <c r="T489" s="205" t="n"/>
      <c r="U489" s="256" t="n">
        <f aca="false" ca="false" dt2D="false" dtr="false" t="normal">COUNTIF(F489:Q489, "&gt;0")</f>
        <v>1</v>
      </c>
      <c r="V489" s="256" t="n">
        <f aca="false" ca="false" dt2D="false" dtr="false" t="normal">COUNTIF(R489:T489, "&gt;0")</f>
        <v>0</v>
      </c>
      <c r="W489" s="256" t="n">
        <f aca="false" ca="false" dt2D="false" dtr="false" t="normal">+U489+V489</f>
        <v>1</v>
      </c>
    </row>
    <row customHeight="true" ht="12.75" outlineLevel="0" r="490">
      <c r="A490" s="8" t="n">
        <f aca="false" ca="false" dt2D="false" dtr="false" t="normal">A489+1</f>
        <v>450</v>
      </c>
      <c r="B490" s="8" t="n">
        <f aca="false" ca="false" dt2D="false" dtr="false" t="normal">B489+1</f>
        <v>289</v>
      </c>
      <c r="C490" s="106" t="s">
        <v>214</v>
      </c>
      <c r="D490" s="8" t="s">
        <v>902</v>
      </c>
      <c r="E490" s="205" t="n">
        <f aca="false" ca="true" dt2D="false" dtr="false" t="normal">SUBTOTAL(9, F490:T490)</f>
        <v>11920117.6</v>
      </c>
      <c r="F490" s="205" t="n"/>
      <c r="G490" s="205" t="n">
        <v>7760189.78</v>
      </c>
      <c r="H490" s="205" t="n"/>
      <c r="I490" s="205" t="n"/>
      <c r="J490" s="205" t="n">
        <v>3523233.77</v>
      </c>
      <c r="K490" s="205" t="n"/>
      <c r="L490" s="205" t="n">
        <v>0</v>
      </c>
      <c r="M490" s="205" t="n"/>
      <c r="N490" s="205" t="n"/>
      <c r="O490" s="205" t="n"/>
      <c r="P490" s="205" t="n"/>
      <c r="Q490" s="205" t="n"/>
      <c r="R490" s="205" t="n">
        <v>357603.53</v>
      </c>
      <c r="S490" s="205" t="n">
        <v>24000</v>
      </c>
      <c r="T490" s="205" t="n">
        <v>255090.52</v>
      </c>
      <c r="U490" s="256" t="n">
        <f aca="false" ca="false" dt2D="false" dtr="false" t="normal">COUNTIF(F490:Q490, "&gt;0")</f>
        <v>2</v>
      </c>
      <c r="V490" s="256" t="n">
        <f aca="false" ca="false" dt2D="false" dtr="false" t="normal">COUNTIF(R490:T490, "&gt;0")</f>
        <v>3</v>
      </c>
      <c r="W490" s="256" t="n">
        <f aca="false" ca="false" dt2D="false" dtr="false" t="normal">+U490+V490</f>
        <v>5</v>
      </c>
    </row>
    <row customHeight="true" ht="12.75" outlineLevel="0" r="491">
      <c r="A491" s="8" t="n">
        <f aca="false" ca="false" dt2D="false" dtr="false" t="normal">A490+1</f>
        <v>451</v>
      </c>
      <c r="B491" s="8" t="n">
        <f aca="false" ca="false" dt2D="false" dtr="false" t="normal">B490+1</f>
        <v>290</v>
      </c>
      <c r="C491" s="106" t="s">
        <v>214</v>
      </c>
      <c r="D491" s="8" t="s">
        <v>904</v>
      </c>
      <c r="E491" s="205" t="n">
        <f aca="false" ca="false" dt2D="false" dtr="false" t="normal">SUM(F491:T491)</f>
        <v>3407254.8</v>
      </c>
      <c r="F491" s="205" t="n"/>
      <c r="G491" s="205" t="n"/>
      <c r="H491" s="205" t="n"/>
      <c r="I491" s="205" t="n"/>
      <c r="J491" s="205" t="n">
        <v>3407254.8</v>
      </c>
      <c r="K491" s="205" t="n"/>
      <c r="L491" s="205" t="n"/>
      <c r="M491" s="205" t="n"/>
      <c r="N491" s="205" t="n"/>
      <c r="O491" s="205" t="n"/>
      <c r="P491" s="205" t="n"/>
      <c r="Q491" s="205" t="n"/>
      <c r="R491" s="205" t="n"/>
      <c r="S491" s="205" t="n"/>
      <c r="T491" s="205" t="n"/>
      <c r="U491" s="256" t="n">
        <f aca="false" ca="false" dt2D="false" dtr="false" t="normal">COUNTIF(F491:Q491, "&gt;0")</f>
        <v>1</v>
      </c>
      <c r="V491" s="256" t="n">
        <f aca="false" ca="false" dt2D="false" dtr="false" t="normal">COUNTIF(R491:T491, "&gt;0")</f>
        <v>0</v>
      </c>
      <c r="W491" s="256" t="n">
        <f aca="false" ca="false" dt2D="false" dtr="false" t="normal">+U491+V491</f>
        <v>1</v>
      </c>
    </row>
    <row customHeight="true" ht="12.75" outlineLevel="0" r="492">
      <c r="A492" s="8" t="n">
        <f aca="false" ca="false" dt2D="false" dtr="false" t="normal">A491+1</f>
        <v>452</v>
      </c>
      <c r="B492" s="8" t="n">
        <f aca="false" ca="false" dt2D="false" dtr="false" t="normal">B491+1</f>
        <v>291</v>
      </c>
      <c r="C492" s="106" t="s">
        <v>214</v>
      </c>
      <c r="D492" s="8" t="s">
        <v>835</v>
      </c>
      <c r="E492" s="205" t="n">
        <f aca="false" ca="true" dt2D="false" dtr="false" t="normal">SUBTOTAL(9, F492:T492)</f>
        <v>7806414.950000001</v>
      </c>
      <c r="F492" s="205" t="n"/>
      <c r="G492" s="205" t="n"/>
      <c r="H492" s="205" t="n"/>
      <c r="I492" s="205" t="n"/>
      <c r="J492" s="205" t="n">
        <v>1115823.73</v>
      </c>
      <c r="K492" s="205" t="n"/>
      <c r="L492" s="205" t="n">
        <v>0</v>
      </c>
      <c r="M492" s="205" t="n"/>
      <c r="N492" s="205" t="n"/>
      <c r="O492" s="205" t="n"/>
      <c r="P492" s="205" t="n"/>
      <c r="Q492" s="205" t="n">
        <v>6265341.49</v>
      </c>
      <c r="R492" s="205" t="n">
        <v>234192.45</v>
      </c>
      <c r="S492" s="205" t="n">
        <v>24000</v>
      </c>
      <c r="T492" s="205" t="n">
        <v>167057.28</v>
      </c>
      <c r="U492" s="256" t="n">
        <f aca="false" ca="false" dt2D="false" dtr="false" t="normal">COUNTIF(F492:Q492, "&gt;0")</f>
        <v>2</v>
      </c>
      <c r="V492" s="256" t="n">
        <f aca="false" ca="false" dt2D="false" dtr="false" t="normal">COUNTIF(R492:T492, "&gt;0")</f>
        <v>3</v>
      </c>
      <c r="W492" s="256" t="n">
        <f aca="false" ca="false" dt2D="false" dtr="false" t="normal">+U492+V492</f>
        <v>5</v>
      </c>
    </row>
    <row customHeight="true" ht="12.75" outlineLevel="0" r="493">
      <c r="A493" s="8" t="n">
        <f aca="false" ca="false" dt2D="false" dtr="false" t="normal">A492+1</f>
        <v>453</v>
      </c>
      <c r="B493" s="8" t="n">
        <f aca="false" ca="false" dt2D="false" dtr="false" t="normal">B492+1</f>
        <v>292</v>
      </c>
      <c r="C493" s="106" t="s">
        <v>214</v>
      </c>
      <c r="D493" s="8" t="s">
        <v>907</v>
      </c>
      <c r="E493" s="205" t="n">
        <f aca="false" ca="false" dt2D="false" dtr="false" t="normal">SUM(F493:T493)</f>
        <v>11359406.87</v>
      </c>
      <c r="F493" s="205" t="n">
        <v>9497798.27</v>
      </c>
      <c r="G493" s="205" t="n"/>
      <c r="H493" s="205" t="n"/>
      <c r="I493" s="205" t="n"/>
      <c r="J493" s="205" t="n">
        <v>1861608.6</v>
      </c>
      <c r="K493" s="205" t="n"/>
      <c r="L493" s="205" t="n"/>
      <c r="M493" s="205" t="n"/>
      <c r="N493" s="205" t="n"/>
      <c r="O493" s="205" t="n"/>
      <c r="P493" s="205" t="n"/>
      <c r="Q493" s="205" t="n"/>
      <c r="R493" s="205" t="n"/>
      <c r="S493" s="205" t="n"/>
      <c r="T493" s="205" t="n"/>
      <c r="U493" s="256" t="n">
        <f aca="false" ca="false" dt2D="false" dtr="false" t="normal">COUNTIF(F493:Q493, "&gt;0")</f>
        <v>2</v>
      </c>
      <c r="V493" s="256" t="n">
        <f aca="false" ca="false" dt2D="false" dtr="false" t="normal">COUNTIF(R493:T493, "&gt;0")</f>
        <v>0</v>
      </c>
      <c r="W493" s="256" t="n">
        <f aca="false" ca="false" dt2D="false" dtr="false" t="normal">+U493+V493</f>
        <v>2</v>
      </c>
    </row>
    <row customHeight="true" ht="12.75" outlineLevel="0" r="494">
      <c r="A494" s="8" t="n">
        <f aca="false" ca="false" dt2D="false" dtr="false" t="normal">A493+1</f>
        <v>454</v>
      </c>
      <c r="B494" s="8" t="n">
        <f aca="false" ca="false" dt2D="false" dtr="false" t="normal">B493+1</f>
        <v>293</v>
      </c>
      <c r="C494" s="106" t="s">
        <v>214</v>
      </c>
      <c r="D494" s="8" t="s">
        <v>910</v>
      </c>
      <c r="E494" s="205" t="n">
        <f aca="false" ca="false" dt2D="false" dtr="false" t="normal">SUM(F494:T494)</f>
        <v>2136735.94</v>
      </c>
      <c r="F494" s="205" t="n"/>
      <c r="G494" s="205" t="n"/>
      <c r="H494" s="205" t="n"/>
      <c r="I494" s="205" t="n"/>
      <c r="J494" s="205" t="n">
        <v>2136735.94</v>
      </c>
      <c r="K494" s="205" t="n"/>
      <c r="L494" s="205" t="n"/>
      <c r="M494" s="205" t="n"/>
      <c r="N494" s="205" t="n"/>
      <c r="O494" s="205" t="n"/>
      <c r="P494" s="205" t="n"/>
      <c r="Q494" s="205" t="n"/>
      <c r="R494" s="205" t="n"/>
      <c r="S494" s="205" t="n"/>
      <c r="T494" s="205" t="n"/>
      <c r="U494" s="256" t="n">
        <f aca="false" ca="false" dt2D="false" dtr="false" t="normal">COUNTIF(F494:Q494, "&gt;0")</f>
        <v>1</v>
      </c>
      <c r="V494" s="256" t="n">
        <f aca="false" ca="false" dt2D="false" dtr="false" t="normal">COUNTIF(R494:T494, "&gt;0")</f>
        <v>0</v>
      </c>
      <c r="W494" s="256" t="n">
        <f aca="false" ca="false" dt2D="false" dtr="false" t="normal">+U494+V494</f>
        <v>1</v>
      </c>
    </row>
    <row customHeight="true" ht="12.75" outlineLevel="0" r="495">
      <c r="A495" s="8" t="n">
        <f aca="false" ca="false" dt2D="false" dtr="false" t="normal">A494+1</f>
        <v>455</v>
      </c>
      <c r="B495" s="8" t="n">
        <f aca="false" ca="false" dt2D="false" dtr="false" t="normal">B494+1</f>
        <v>294</v>
      </c>
      <c r="C495" s="106" t="s">
        <v>214</v>
      </c>
      <c r="D495" s="8" t="s">
        <v>911</v>
      </c>
      <c r="E495" s="205" t="n">
        <f aca="false" ca="false" dt2D="false" dtr="false" t="normal">SUM(F495:T495)</f>
        <v>3546016.92</v>
      </c>
      <c r="F495" s="205" t="n"/>
      <c r="G495" s="205" t="n"/>
      <c r="H495" s="205" t="n"/>
      <c r="I495" s="205" t="n"/>
      <c r="J495" s="205" t="n">
        <v>3546016.92</v>
      </c>
      <c r="K495" s="205" t="n"/>
      <c r="L495" s="205" t="n"/>
      <c r="M495" s="205" t="n"/>
      <c r="N495" s="205" t="n"/>
      <c r="O495" s="205" t="n"/>
      <c r="P495" s="205" t="n"/>
      <c r="Q495" s="205" t="n"/>
      <c r="R495" s="205" t="n"/>
      <c r="S495" s="205" t="n"/>
      <c r="T495" s="205" t="n"/>
      <c r="U495" s="256" t="n">
        <f aca="false" ca="false" dt2D="false" dtr="false" t="normal">COUNTIF(F495:Q495, "&gt;0")</f>
        <v>1</v>
      </c>
      <c r="V495" s="256" t="n">
        <f aca="false" ca="false" dt2D="false" dtr="false" t="normal">COUNTIF(R495:T495, "&gt;0")</f>
        <v>0</v>
      </c>
      <c r="W495" s="256" t="n">
        <f aca="false" ca="false" dt2D="false" dtr="false" t="normal">+U495+V495</f>
        <v>1</v>
      </c>
    </row>
    <row customHeight="true" ht="12.75" outlineLevel="0" r="496">
      <c r="A496" s="8" t="n">
        <f aca="false" ca="false" dt2D="false" dtr="false" t="normal">A495+1</f>
        <v>456</v>
      </c>
      <c r="B496" s="8" t="n">
        <f aca="false" ca="false" dt2D="false" dtr="false" t="normal">B495+1</f>
        <v>295</v>
      </c>
      <c r="C496" s="106" t="s">
        <v>214</v>
      </c>
      <c r="D496" s="8" t="s">
        <v>914</v>
      </c>
      <c r="E496" s="205" t="n">
        <f aca="false" ca="false" dt2D="false" dtr="false" t="normal">SUM(F496:T496)</f>
        <v>1735026</v>
      </c>
      <c r="F496" s="205" t="n"/>
      <c r="G496" s="205" t="n"/>
      <c r="H496" s="205" t="n"/>
      <c r="I496" s="205" t="n"/>
      <c r="J496" s="205" t="n">
        <v>1735026</v>
      </c>
      <c r="K496" s="205" t="n"/>
      <c r="L496" s="205" t="n"/>
      <c r="M496" s="205" t="n"/>
      <c r="N496" s="205" t="n"/>
      <c r="O496" s="205" t="n"/>
      <c r="P496" s="205" t="n"/>
      <c r="Q496" s="205" t="n"/>
      <c r="R496" s="205" t="n"/>
      <c r="S496" s="205" t="n"/>
      <c r="T496" s="205" t="n"/>
      <c r="U496" s="256" t="n">
        <f aca="false" ca="false" dt2D="false" dtr="false" t="normal">COUNTIF(F496:Q496, "&gt;0")</f>
        <v>1</v>
      </c>
      <c r="V496" s="256" t="n">
        <f aca="false" ca="false" dt2D="false" dtr="false" t="normal">COUNTIF(R496:T496, "&gt;0")</f>
        <v>0</v>
      </c>
      <c r="W496" s="256" t="n">
        <f aca="false" ca="false" dt2D="false" dtr="false" t="normal">+U496+V496</f>
        <v>1</v>
      </c>
    </row>
    <row customHeight="true" ht="12.75" outlineLevel="0" r="497">
      <c r="A497" s="8" t="n">
        <f aca="false" ca="false" dt2D="false" dtr="false" t="normal">A496+1</f>
        <v>457</v>
      </c>
      <c r="B497" s="8" t="n">
        <f aca="false" ca="false" dt2D="false" dtr="false" t="normal">B496+1</f>
        <v>296</v>
      </c>
      <c r="C497" s="106" t="s">
        <v>214</v>
      </c>
      <c r="D497" s="8" t="s">
        <v>287</v>
      </c>
      <c r="E497" s="205" t="n">
        <f aca="false" ca="false" dt2D="false" dtr="false" t="normal">SUM(F497:T497)</f>
        <v>3070142.23</v>
      </c>
      <c r="F497" s="205" t="n"/>
      <c r="G497" s="205" t="n"/>
      <c r="H497" s="205" t="n"/>
      <c r="I497" s="205" t="n"/>
      <c r="J497" s="205" t="n"/>
      <c r="K497" s="205" t="n"/>
      <c r="L497" s="205" t="n"/>
      <c r="M497" s="205" t="n">
        <v>3070142.23</v>
      </c>
      <c r="N497" s="205" t="n"/>
      <c r="O497" s="205" t="n"/>
      <c r="P497" s="205" t="n"/>
      <c r="Q497" s="205" t="n"/>
      <c r="R497" s="205" t="n"/>
      <c r="S497" s="205" t="n"/>
      <c r="T497" s="205" t="n"/>
      <c r="U497" s="256" t="n">
        <f aca="false" ca="false" dt2D="false" dtr="false" t="normal">COUNTIF(F497:Q497, "&gt;0")</f>
        <v>1</v>
      </c>
      <c r="V497" s="256" t="n">
        <f aca="false" ca="false" dt2D="false" dtr="false" t="normal">COUNTIF(R497:T497, "&gt;0")</f>
        <v>0</v>
      </c>
      <c r="W497" s="256" t="n">
        <f aca="false" ca="false" dt2D="false" dtr="false" t="normal">+U497+V497</f>
        <v>1</v>
      </c>
    </row>
    <row customHeight="true" ht="12.75" outlineLevel="0" r="498">
      <c r="A498" s="8" t="n">
        <f aca="false" ca="false" dt2D="false" dtr="false" t="normal">A497+1</f>
        <v>458</v>
      </c>
      <c r="B498" s="8" t="n">
        <f aca="false" ca="false" dt2D="false" dtr="false" t="normal">B497+1</f>
        <v>297</v>
      </c>
      <c r="C498" s="106" t="s">
        <v>214</v>
      </c>
      <c r="D498" s="8" t="s">
        <v>917</v>
      </c>
      <c r="E498" s="205" t="n">
        <f aca="false" ca="false" dt2D="false" dtr="false" t="normal">SUM(F498:T498)</f>
        <v>1094603.82</v>
      </c>
      <c r="F498" s="205" t="n"/>
      <c r="G498" s="205" t="n"/>
      <c r="H498" s="205" t="n"/>
      <c r="I498" s="205" t="n"/>
      <c r="J498" s="205" t="n">
        <v>1094603.82</v>
      </c>
      <c r="K498" s="205" t="n"/>
      <c r="L498" s="205" t="n"/>
      <c r="M498" s="205" t="n"/>
      <c r="N498" s="205" t="n"/>
      <c r="O498" s="205" t="n"/>
      <c r="P498" s="205" t="n"/>
      <c r="Q498" s="205" t="n"/>
      <c r="R498" s="205" t="n"/>
      <c r="S498" s="205" t="n"/>
      <c r="T498" s="205" t="n"/>
      <c r="U498" s="256" t="n">
        <f aca="false" ca="false" dt2D="false" dtr="false" t="normal">COUNTIF(F498:Q498, "&gt;0")</f>
        <v>1</v>
      </c>
      <c r="V498" s="256" t="n">
        <f aca="false" ca="false" dt2D="false" dtr="false" t="normal">COUNTIF(R498:T498, "&gt;0")</f>
        <v>0</v>
      </c>
      <c r="W498" s="256" t="n">
        <f aca="false" ca="false" dt2D="false" dtr="false" t="normal">+U498+V498</f>
        <v>1</v>
      </c>
    </row>
    <row customHeight="true" ht="12.75" outlineLevel="0" r="499">
      <c r="A499" s="8" t="n">
        <f aca="false" ca="false" dt2D="false" dtr="false" t="normal">A498+1</f>
        <v>459</v>
      </c>
      <c r="B499" s="8" t="n">
        <f aca="false" ca="false" dt2D="false" dtr="false" t="normal">B498+1</f>
        <v>298</v>
      </c>
      <c r="C499" s="106" t="s">
        <v>214</v>
      </c>
      <c r="D499" s="8" t="s">
        <v>919</v>
      </c>
      <c r="E499" s="205" t="n">
        <f aca="false" ca="true" dt2D="false" dtr="false" t="normal">SUBTOTAL(9, F499:T499)</f>
        <v>1607054.63</v>
      </c>
      <c r="F499" s="205" t="n"/>
      <c r="G499" s="205" t="n"/>
      <c r="H499" s="205" t="n"/>
      <c r="I499" s="205" t="n"/>
      <c r="J499" s="205" t="n">
        <v>1500452.02</v>
      </c>
      <c r="K499" s="205" t="n"/>
      <c r="L499" s="205" t="n">
        <v>0</v>
      </c>
      <c r="M499" s="205" t="n"/>
      <c r="N499" s="205" t="n"/>
      <c r="O499" s="205" t="n"/>
      <c r="P499" s="205" t="n"/>
      <c r="Q499" s="205" t="n"/>
      <c r="R499" s="205" t="n">
        <v>48211.64</v>
      </c>
      <c r="S499" s="205" t="n">
        <v>24000</v>
      </c>
      <c r="T499" s="205" t="n">
        <v>34390.97</v>
      </c>
      <c r="U499" s="256" t="n">
        <f aca="false" ca="false" dt2D="false" dtr="false" t="normal">COUNTIF(F499:Q499, "&gt;0")</f>
        <v>1</v>
      </c>
      <c r="V499" s="256" t="n">
        <f aca="false" ca="false" dt2D="false" dtr="false" t="normal">COUNTIF(R499:T499, "&gt;0")</f>
        <v>3</v>
      </c>
      <c r="W499" s="256" t="n">
        <f aca="false" ca="false" dt2D="false" dtr="false" t="normal">+U499+V499</f>
        <v>4</v>
      </c>
    </row>
    <row customHeight="true" ht="12.75" outlineLevel="0" r="500">
      <c r="A500" s="8" t="n">
        <f aca="false" ca="false" dt2D="false" dtr="false" t="normal">A499+1</f>
        <v>460</v>
      </c>
      <c r="B500" s="8" t="n">
        <f aca="false" ca="false" dt2D="false" dtr="false" t="normal">B499+1</f>
        <v>299</v>
      </c>
      <c r="C500" s="106" t="s">
        <v>214</v>
      </c>
      <c r="D500" s="8" t="s">
        <v>920</v>
      </c>
      <c r="E500" s="205" t="n">
        <f aca="false" ca="true" dt2D="false" dtr="false" t="normal">SUBTOTAL(9, F500:T500)</f>
        <v>1331326.54</v>
      </c>
      <c r="F500" s="205" t="n"/>
      <c r="G500" s="205" t="n"/>
      <c r="H500" s="205" t="n"/>
      <c r="I500" s="205" t="n"/>
      <c r="J500" s="205" t="n">
        <v>1238896.35</v>
      </c>
      <c r="K500" s="205" t="n"/>
      <c r="L500" s="205" t="n">
        <v>0</v>
      </c>
      <c r="M500" s="205" t="n"/>
      <c r="N500" s="205" t="n"/>
      <c r="O500" s="205" t="n"/>
      <c r="P500" s="205" t="n"/>
      <c r="Q500" s="205" t="n"/>
      <c r="R500" s="205" t="n">
        <v>39939.8</v>
      </c>
      <c r="S500" s="205" t="n">
        <v>24000</v>
      </c>
      <c r="T500" s="205" t="n">
        <v>28490.39</v>
      </c>
      <c r="U500" s="256" t="n">
        <f aca="false" ca="false" dt2D="false" dtr="false" t="normal">COUNTIF(F500:Q500, "&gt;0")</f>
        <v>1</v>
      </c>
      <c r="V500" s="256" t="n">
        <f aca="false" ca="false" dt2D="false" dtr="false" t="normal">COUNTIF(R500:T500, "&gt;0")</f>
        <v>3</v>
      </c>
      <c r="W500" s="256" t="n">
        <f aca="false" ca="false" dt2D="false" dtr="false" t="normal">+U500+V500</f>
        <v>4</v>
      </c>
    </row>
    <row customHeight="true" ht="12.75" outlineLevel="0" r="501">
      <c r="A501" s="8" t="n">
        <f aca="false" ca="false" dt2D="false" dtr="false" t="normal">A500+1</f>
        <v>461</v>
      </c>
      <c r="B501" s="8" t="n">
        <f aca="false" ca="false" dt2D="false" dtr="false" t="normal">B500+1</f>
        <v>300</v>
      </c>
      <c r="C501" s="106" t="s">
        <v>214</v>
      </c>
      <c r="D501" s="8" t="s">
        <v>922</v>
      </c>
      <c r="E501" s="205" t="n">
        <f aca="false" ca="true" dt2D="false" dtr="false" t="normal">SUBTOTAL(9, F501:T501)</f>
        <v>935484.62</v>
      </c>
      <c r="F501" s="205" t="n"/>
      <c r="G501" s="205" t="n"/>
      <c r="H501" s="205" t="n"/>
      <c r="I501" s="205" t="n"/>
      <c r="J501" s="205" t="n">
        <v>863400.71</v>
      </c>
      <c r="K501" s="205" t="n"/>
      <c r="L501" s="205" t="n">
        <v>0</v>
      </c>
      <c r="M501" s="205" t="n"/>
      <c r="N501" s="205" t="n"/>
      <c r="O501" s="205" t="n"/>
      <c r="P501" s="205" t="n"/>
      <c r="Q501" s="205" t="n"/>
      <c r="R501" s="205" t="n">
        <v>28064.54</v>
      </c>
      <c r="S501" s="205" t="n">
        <v>24000</v>
      </c>
      <c r="T501" s="205" t="n">
        <v>20019.37</v>
      </c>
      <c r="U501" s="256" t="n">
        <f aca="false" ca="false" dt2D="false" dtr="false" t="normal">COUNTIF(F501:Q501, "&gt;0")</f>
        <v>1</v>
      </c>
      <c r="V501" s="256" t="n">
        <f aca="false" ca="false" dt2D="false" dtr="false" t="normal">COUNTIF(R501:T501, "&gt;0")</f>
        <v>3</v>
      </c>
      <c r="W501" s="256" t="n">
        <f aca="false" ca="false" dt2D="false" dtr="false" t="normal">+U501+V501</f>
        <v>4</v>
      </c>
    </row>
    <row customHeight="true" ht="12.75" outlineLevel="0" r="502">
      <c r="A502" s="8" t="n">
        <f aca="false" ca="false" dt2D="false" dtr="false" t="normal">A501+1</f>
        <v>462</v>
      </c>
      <c r="B502" s="8" t="n">
        <f aca="false" ca="false" dt2D="false" dtr="false" t="normal">B501+1</f>
        <v>301</v>
      </c>
      <c r="C502" s="106" t="s">
        <v>214</v>
      </c>
      <c r="D502" s="8" t="s">
        <v>924</v>
      </c>
      <c r="E502" s="205" t="n">
        <f aca="false" ca="true" dt2D="false" dtr="false" t="normal">SUBTOTAL(9, F502:T502)</f>
        <v>909458.9600000001</v>
      </c>
      <c r="F502" s="205" t="n"/>
      <c r="G502" s="205" t="n"/>
      <c r="H502" s="205" t="n"/>
      <c r="I502" s="205" t="n"/>
      <c r="J502" s="205" t="n">
        <v>838712.77</v>
      </c>
      <c r="K502" s="205" t="n"/>
      <c r="L502" s="205" t="n">
        <v>0</v>
      </c>
      <c r="M502" s="205" t="n"/>
      <c r="N502" s="205" t="n"/>
      <c r="O502" s="205" t="n"/>
      <c r="P502" s="205" t="n"/>
      <c r="Q502" s="205" t="n"/>
      <c r="R502" s="205" t="n">
        <v>27283.77</v>
      </c>
      <c r="S502" s="205" t="n">
        <v>24000</v>
      </c>
      <c r="T502" s="205" t="n">
        <v>19462.42</v>
      </c>
      <c r="U502" s="256" t="n">
        <f aca="false" ca="false" dt2D="false" dtr="false" t="normal">COUNTIF(F502:Q502, "&gt;0")</f>
        <v>1</v>
      </c>
      <c r="V502" s="256" t="n">
        <f aca="false" ca="false" dt2D="false" dtr="false" t="normal">COUNTIF(R502:T502, "&gt;0")</f>
        <v>3</v>
      </c>
      <c r="W502" s="256" t="n">
        <f aca="false" ca="false" dt2D="false" dtr="false" t="normal">+U502+V502</f>
        <v>4</v>
      </c>
    </row>
    <row customHeight="true" ht="12.75" outlineLevel="0" r="503">
      <c r="A503" s="8" t="n">
        <f aca="false" ca="false" dt2D="false" dtr="false" t="normal">A502+1</f>
        <v>463</v>
      </c>
      <c r="B503" s="8" t="n">
        <f aca="false" ca="false" dt2D="false" dtr="false" t="normal">B502+1</f>
        <v>302</v>
      </c>
      <c r="C503" s="106" t="s">
        <v>214</v>
      </c>
      <c r="D503" s="8" t="s">
        <v>926</v>
      </c>
      <c r="E503" s="205" t="n">
        <f aca="false" ca="true" dt2D="false" dtr="false" t="normal">SUBTOTAL(9, F503:T503)</f>
        <v>943280.32</v>
      </c>
      <c r="F503" s="205" t="n"/>
      <c r="G503" s="205" t="n"/>
      <c r="H503" s="205" t="n"/>
      <c r="I503" s="205" t="n"/>
      <c r="J503" s="205" t="n">
        <v>870795.71</v>
      </c>
      <c r="K503" s="205" t="n"/>
      <c r="L503" s="205" t="n">
        <v>0</v>
      </c>
      <c r="M503" s="205" t="n"/>
      <c r="N503" s="205" t="n"/>
      <c r="O503" s="205" t="n"/>
      <c r="P503" s="205" t="n"/>
      <c r="Q503" s="205" t="n"/>
      <c r="R503" s="205" t="n">
        <v>28298.41</v>
      </c>
      <c r="S503" s="205" t="n">
        <v>24000</v>
      </c>
      <c r="T503" s="205" t="n">
        <v>20186.2</v>
      </c>
      <c r="U503" s="256" t="n">
        <f aca="false" ca="false" dt2D="false" dtr="false" t="normal">COUNTIF(F503:Q503, "&gt;0")</f>
        <v>1</v>
      </c>
      <c r="V503" s="256" t="n">
        <f aca="false" ca="false" dt2D="false" dtr="false" t="normal">COUNTIF(R503:T503, "&gt;0")</f>
        <v>3</v>
      </c>
      <c r="W503" s="256" t="n">
        <f aca="false" ca="false" dt2D="false" dtr="false" t="normal">+U503+V503</f>
        <v>4</v>
      </c>
    </row>
    <row customHeight="true" ht="12.75" outlineLevel="0" r="504">
      <c r="A504" s="8" t="n">
        <f aca="false" ca="false" dt2D="false" dtr="false" t="normal">A503+1</f>
        <v>464</v>
      </c>
      <c r="B504" s="8" t="n">
        <f aca="false" ca="false" dt2D="false" dtr="false" t="normal">B503+1</f>
        <v>303</v>
      </c>
      <c r="C504" s="106" t="s">
        <v>214</v>
      </c>
      <c r="D504" s="8" t="s">
        <v>927</v>
      </c>
      <c r="E504" s="205" t="n">
        <f aca="false" ca="true" dt2D="false" dtr="false" t="normal">SUBTOTAL(9, F504:T504)</f>
        <v>968586.38</v>
      </c>
      <c r="F504" s="205" t="n"/>
      <c r="G504" s="205" t="n"/>
      <c r="H504" s="205" t="n"/>
      <c r="I504" s="205" t="n"/>
      <c r="J504" s="205" t="n">
        <v>894801.04</v>
      </c>
      <c r="K504" s="205" t="n"/>
      <c r="L504" s="205" t="n">
        <v>0</v>
      </c>
      <c r="M504" s="205" t="n"/>
      <c r="N504" s="205" t="n"/>
      <c r="O504" s="205" t="n"/>
      <c r="P504" s="205" t="n"/>
      <c r="Q504" s="205" t="n"/>
      <c r="R504" s="205" t="n">
        <v>29057.59</v>
      </c>
      <c r="S504" s="205" t="n">
        <v>24000</v>
      </c>
      <c r="T504" s="205" t="n">
        <v>20727.75</v>
      </c>
      <c r="U504" s="256" t="n">
        <f aca="false" ca="false" dt2D="false" dtr="false" t="normal">COUNTIF(F504:Q504, "&gt;0")</f>
        <v>1</v>
      </c>
      <c r="V504" s="256" t="n">
        <f aca="false" ca="false" dt2D="false" dtr="false" t="normal">COUNTIF(R504:T504, "&gt;0")</f>
        <v>3</v>
      </c>
      <c r="W504" s="256" t="n">
        <f aca="false" ca="false" dt2D="false" dtr="false" t="normal">+U504+V504</f>
        <v>4</v>
      </c>
    </row>
    <row customHeight="true" ht="12.75" outlineLevel="0" r="505">
      <c r="A505" s="8" t="n">
        <f aca="false" ca="false" dt2D="false" dtr="false" t="normal">A504+1</f>
        <v>465</v>
      </c>
      <c r="B505" s="8" t="n">
        <f aca="false" ca="false" dt2D="false" dtr="false" t="normal">B504+1</f>
        <v>304</v>
      </c>
      <c r="C505" s="106" t="s">
        <v>214</v>
      </c>
      <c r="D505" s="8" t="s">
        <v>839</v>
      </c>
      <c r="E505" s="205" t="n">
        <f aca="false" ca="true" dt2D="false" dtr="false" t="normal">SUBTOTAL(9, F505:T505)</f>
        <v>10719847.82</v>
      </c>
      <c r="F505" s="205" t="n">
        <v>10144847.65</v>
      </c>
      <c r="G505" s="205" t="n"/>
      <c r="H505" s="205" t="n"/>
      <c r="I505" s="205" t="n"/>
      <c r="J505" s="205" t="n"/>
      <c r="K505" s="205" t="n"/>
      <c r="L505" s="205" t="n">
        <v>0</v>
      </c>
      <c r="M505" s="205" t="n"/>
      <c r="N505" s="205" t="n"/>
      <c r="O505" s="205" t="n"/>
      <c r="P505" s="205" t="n"/>
      <c r="Q505" s="205" t="n"/>
      <c r="R505" s="205" t="n">
        <v>321595.43</v>
      </c>
      <c r="S505" s="205" t="n">
        <v>24000</v>
      </c>
      <c r="T505" s="205" t="n">
        <v>229404.74</v>
      </c>
      <c r="U505" s="256" t="n">
        <f aca="false" ca="false" dt2D="false" dtr="false" t="normal">COUNTIF(F505:Q505, "&gt;0")</f>
        <v>1</v>
      </c>
      <c r="V505" s="256" t="n">
        <f aca="false" ca="false" dt2D="false" dtr="false" t="normal">COUNTIF(R505:T505, "&gt;0")</f>
        <v>3</v>
      </c>
      <c r="W505" s="256" t="n">
        <f aca="false" ca="false" dt2D="false" dtr="false" t="normal">+U505+V505</f>
        <v>4</v>
      </c>
    </row>
    <row customHeight="true" ht="12.75" outlineLevel="0" r="506">
      <c r="A506" s="8" t="n">
        <f aca="false" ca="false" dt2D="false" dtr="false" t="normal">A505+1</f>
        <v>466</v>
      </c>
      <c r="B506" s="8" t="n">
        <f aca="false" ca="false" dt2D="false" dtr="false" t="normal">B505+1</f>
        <v>305</v>
      </c>
      <c r="C506" s="106" t="s">
        <v>214</v>
      </c>
      <c r="D506" s="8" t="s">
        <v>928</v>
      </c>
      <c r="E506" s="205" t="n">
        <f aca="false" ca="false" dt2D="false" dtr="false" t="normal">SUM(F506:T506)</f>
        <v>1742386.9</v>
      </c>
      <c r="F506" s="205" t="n"/>
      <c r="G506" s="205" t="n"/>
      <c r="H506" s="205" t="n"/>
      <c r="I506" s="205" t="n"/>
      <c r="J506" s="205" t="n">
        <v>1742386.9</v>
      </c>
      <c r="K506" s="205" t="n"/>
      <c r="L506" s="205" t="n"/>
      <c r="M506" s="205" t="n"/>
      <c r="N506" s="205" t="n"/>
      <c r="O506" s="205" t="n"/>
      <c r="P506" s="205" t="n"/>
      <c r="Q506" s="205" t="n"/>
      <c r="R506" s="205" t="n"/>
      <c r="S506" s="205" t="n"/>
      <c r="T506" s="205" t="n"/>
      <c r="U506" s="256" t="n">
        <f aca="false" ca="false" dt2D="false" dtr="false" t="normal">COUNTIF(F506:Q506, "&gt;0")</f>
        <v>1</v>
      </c>
      <c r="V506" s="256" t="n">
        <f aca="false" ca="false" dt2D="false" dtr="false" t="normal">COUNTIF(R506:T506, "&gt;0")</f>
        <v>0</v>
      </c>
      <c r="W506" s="256" t="n">
        <f aca="false" ca="false" dt2D="false" dtr="false" t="normal">+U506+V506</f>
        <v>1</v>
      </c>
    </row>
    <row customHeight="true" ht="12.75" outlineLevel="0" r="507">
      <c r="A507" s="8" t="n">
        <f aca="false" ca="false" dt2D="false" dtr="false" t="normal">A506+1</f>
        <v>467</v>
      </c>
      <c r="B507" s="8" t="n">
        <f aca="false" ca="false" dt2D="false" dtr="false" t="normal">B506+1</f>
        <v>306</v>
      </c>
      <c r="C507" s="106" t="s">
        <v>214</v>
      </c>
      <c r="D507" s="8" t="s">
        <v>930</v>
      </c>
      <c r="E507" s="205" t="n">
        <f aca="false" ca="false" dt2D="false" dtr="false" t="normal">SUM(F507:T507)</f>
        <v>1461116.4</v>
      </c>
      <c r="F507" s="205" t="n"/>
      <c r="G507" s="205" t="n"/>
      <c r="H507" s="205" t="n"/>
      <c r="I507" s="205" t="n"/>
      <c r="J507" s="205" t="n">
        <v>1461116.4</v>
      </c>
      <c r="K507" s="205" t="n"/>
      <c r="L507" s="205" t="n"/>
      <c r="M507" s="205" t="n"/>
      <c r="N507" s="205" t="n"/>
      <c r="O507" s="205" t="n"/>
      <c r="P507" s="205" t="n"/>
      <c r="Q507" s="205" t="n"/>
      <c r="R507" s="205" t="n"/>
      <c r="S507" s="205" t="n"/>
      <c r="T507" s="205" t="n"/>
      <c r="U507" s="256" t="n">
        <f aca="false" ca="false" dt2D="false" dtr="false" t="normal">COUNTIF(F507:Q507, "&gt;0")</f>
        <v>1</v>
      </c>
      <c r="V507" s="256" t="n">
        <f aca="false" ca="false" dt2D="false" dtr="false" t="normal">COUNTIF(R507:T507, "&gt;0")</f>
        <v>0</v>
      </c>
      <c r="W507" s="256" t="n">
        <f aca="false" ca="false" dt2D="false" dtr="false" t="normal">+U507+V507</f>
        <v>1</v>
      </c>
    </row>
    <row customHeight="true" ht="12.75" outlineLevel="0" r="508">
      <c r="A508" s="8" t="n">
        <f aca="false" ca="false" dt2D="false" dtr="false" t="normal">A507+1</f>
        <v>468</v>
      </c>
      <c r="B508" s="8" t="n">
        <f aca="false" ca="false" dt2D="false" dtr="false" t="normal">B507+1</f>
        <v>307</v>
      </c>
      <c r="C508" s="106" t="s">
        <v>214</v>
      </c>
      <c r="D508" s="8" t="s">
        <v>931</v>
      </c>
      <c r="E508" s="205" t="n">
        <f aca="false" ca="false" dt2D="false" dtr="false" t="normal">SUM(F508:T508)</f>
        <v>3541834.08</v>
      </c>
      <c r="F508" s="205" t="n"/>
      <c r="G508" s="205" t="n"/>
      <c r="H508" s="205" t="n"/>
      <c r="I508" s="205" t="n"/>
      <c r="J508" s="205" t="n">
        <v>3541834.08</v>
      </c>
      <c r="K508" s="205" t="n"/>
      <c r="L508" s="205" t="n"/>
      <c r="M508" s="205" t="n"/>
      <c r="N508" s="205" t="n"/>
      <c r="O508" s="205" t="n"/>
      <c r="P508" s="205" t="n"/>
      <c r="Q508" s="205" t="n"/>
      <c r="R508" s="205" t="n"/>
      <c r="S508" s="205" t="n"/>
      <c r="T508" s="205" t="n"/>
      <c r="U508" s="256" t="n">
        <f aca="false" ca="false" dt2D="false" dtr="false" t="normal">COUNTIF(F508:Q508, "&gt;0")</f>
        <v>1</v>
      </c>
      <c r="V508" s="256" t="n">
        <f aca="false" ca="false" dt2D="false" dtr="false" t="normal">COUNTIF(R508:T508, "&gt;0")</f>
        <v>0</v>
      </c>
      <c r="W508" s="256" t="n">
        <f aca="false" ca="false" dt2D="false" dtr="false" t="normal">+U508+V508</f>
        <v>1</v>
      </c>
    </row>
    <row customHeight="true" ht="12.75" outlineLevel="0" r="509">
      <c r="A509" s="8" t="n">
        <f aca="false" ca="false" dt2D="false" dtr="false" t="normal">A508+1</f>
        <v>469</v>
      </c>
      <c r="B509" s="8" t="n">
        <f aca="false" ca="false" dt2D="false" dtr="false" t="normal">B508+1</f>
        <v>308</v>
      </c>
      <c r="C509" s="106" t="s">
        <v>214</v>
      </c>
      <c r="D509" s="8" t="s">
        <v>932</v>
      </c>
      <c r="E509" s="205" t="n">
        <f aca="false" ca="false" dt2D="false" dtr="false" t="normal">SUM(F509:T509)</f>
        <v>9345502.07</v>
      </c>
      <c r="F509" s="205" t="n"/>
      <c r="G509" s="205" t="n">
        <v>6332210.14</v>
      </c>
      <c r="H509" s="205" t="n"/>
      <c r="I509" s="205" t="n"/>
      <c r="J509" s="205" t="n">
        <v>2873863.87</v>
      </c>
      <c r="K509" s="205" t="n"/>
      <c r="L509" s="205" t="n"/>
      <c r="M509" s="205" t="n"/>
      <c r="N509" s="205" t="n"/>
      <c r="O509" s="205" t="n"/>
      <c r="P509" s="205" t="n"/>
      <c r="Q509" s="205" t="n"/>
      <c r="R509" s="205" t="n">
        <v>115428.06</v>
      </c>
      <c r="S509" s="205" t="n">
        <v>24000</v>
      </c>
      <c r="T509" s="205" t="n"/>
      <c r="U509" s="256" t="n">
        <f aca="false" ca="false" dt2D="false" dtr="false" t="normal">COUNTIF(F509:Q509, "&gt;0")</f>
        <v>2</v>
      </c>
      <c r="V509" s="256" t="n">
        <f aca="false" ca="false" dt2D="false" dtr="false" t="normal">COUNTIF(R509:T509, "&gt;0")</f>
        <v>2</v>
      </c>
      <c r="W509" s="256" t="n">
        <f aca="false" ca="false" dt2D="false" dtr="false" t="normal">+U509+V509</f>
        <v>4</v>
      </c>
    </row>
    <row customHeight="true" ht="12.75" outlineLevel="0" r="510">
      <c r="A510" s="8" t="n">
        <f aca="false" ca="false" dt2D="false" dtr="false" t="normal">A509+1</f>
        <v>470</v>
      </c>
      <c r="B510" s="8" t="n">
        <f aca="false" ca="false" dt2D="false" dtr="false" t="normal">B509+1</f>
        <v>309</v>
      </c>
      <c r="C510" s="106" t="s">
        <v>214</v>
      </c>
      <c r="D510" s="8" t="s">
        <v>842</v>
      </c>
      <c r="E510" s="205" t="n">
        <f aca="false" ca="true" dt2D="false" dtr="false" t="normal">SUBTOTAL(9, F510:T510)</f>
        <v>9601514.56</v>
      </c>
      <c r="F510" s="205" t="n"/>
      <c r="G510" s="205" t="n">
        <v>6248407.48</v>
      </c>
      <c r="H510" s="205" t="n"/>
      <c r="I510" s="205" t="n"/>
      <c r="J510" s="205" t="n">
        <v>2835589.23</v>
      </c>
      <c r="K510" s="205" t="n"/>
      <c r="L510" s="205" t="n">
        <v>0</v>
      </c>
      <c r="M510" s="205" t="n"/>
      <c r="N510" s="205" t="n"/>
      <c r="O510" s="205" t="n"/>
      <c r="P510" s="205" t="n"/>
      <c r="Q510" s="205" t="n"/>
      <c r="R510" s="205" t="n">
        <v>288045.44</v>
      </c>
      <c r="S510" s="205" t="n">
        <v>24000</v>
      </c>
      <c r="T510" s="205" t="n">
        <v>205472.41</v>
      </c>
      <c r="U510" s="256" t="n">
        <f aca="false" ca="false" dt2D="false" dtr="false" t="normal">COUNTIF(F510:Q510, "&gt;0")</f>
        <v>2</v>
      </c>
      <c r="V510" s="256" t="n">
        <f aca="false" ca="false" dt2D="false" dtr="false" t="normal">COUNTIF(R510:T510, "&gt;0")</f>
        <v>3</v>
      </c>
      <c r="W510" s="256" t="n">
        <f aca="false" ca="false" dt2D="false" dtr="false" t="normal">+U510+V510</f>
        <v>5</v>
      </c>
    </row>
    <row customHeight="true" ht="12.75" outlineLevel="0" r="511">
      <c r="A511" s="8" t="n">
        <f aca="false" ca="false" dt2D="false" dtr="false" t="normal">A510+1</f>
        <v>471</v>
      </c>
      <c r="B511" s="8" t="n">
        <f aca="false" ca="false" dt2D="false" dtr="false" t="normal">B510+1</f>
        <v>310</v>
      </c>
      <c r="C511" s="106" t="s">
        <v>214</v>
      </c>
      <c r="D511" s="8" t="s">
        <v>840</v>
      </c>
      <c r="E511" s="205" t="n">
        <f aca="false" ca="true" dt2D="false" dtr="false" t="normal">SUBTOTAL(9, F511:T511)</f>
        <v>11332124.350000001</v>
      </c>
      <c r="F511" s="205" t="n">
        <v>9035948.53</v>
      </c>
      <c r="G511" s="205" t="n"/>
      <c r="H511" s="205" t="n"/>
      <c r="I511" s="205" t="n"/>
      <c r="J511" s="205" t="n">
        <v>1689704.63</v>
      </c>
      <c r="K511" s="205" t="n"/>
      <c r="L511" s="205" t="n">
        <v>0</v>
      </c>
      <c r="M511" s="205" t="n"/>
      <c r="N511" s="205" t="n"/>
      <c r="O511" s="205" t="n"/>
      <c r="P511" s="205" t="n"/>
      <c r="Q511" s="205" t="n"/>
      <c r="R511" s="205" t="n">
        <v>339963.73</v>
      </c>
      <c r="S511" s="205" t="n">
        <v>24000</v>
      </c>
      <c r="T511" s="205" t="n">
        <v>242507.46</v>
      </c>
      <c r="U511" s="256" t="n">
        <f aca="false" ca="false" dt2D="false" dtr="false" t="normal">COUNTIF(F511:Q511, "&gt;0")</f>
        <v>2</v>
      </c>
      <c r="V511" s="256" t="n">
        <f aca="false" ca="false" dt2D="false" dtr="false" t="normal">COUNTIF(R511:T511, "&gt;0")</f>
        <v>3</v>
      </c>
      <c r="W511" s="256" t="n">
        <f aca="false" ca="false" dt2D="false" dtr="false" t="normal">+U511+V511</f>
        <v>5</v>
      </c>
    </row>
    <row customHeight="true" ht="12.75" outlineLevel="0" r="512">
      <c r="A512" s="8" t="n">
        <f aca="false" ca="false" dt2D="false" dtr="false" t="normal">A511+1</f>
        <v>472</v>
      </c>
      <c r="B512" s="8" t="n">
        <f aca="false" ca="false" dt2D="false" dtr="false" t="normal">B511+1</f>
        <v>311</v>
      </c>
      <c r="C512" s="106" t="s">
        <v>214</v>
      </c>
      <c r="D512" s="8" t="s">
        <v>933</v>
      </c>
      <c r="E512" s="205" t="n">
        <f aca="false" ca="true" dt2D="false" dtr="false" t="normal">SUBTOTAL(9, F512:T512)</f>
        <v>1539112.06</v>
      </c>
      <c r="F512" s="205" t="n"/>
      <c r="G512" s="205" t="n"/>
      <c r="H512" s="205" t="n"/>
      <c r="I512" s="205" t="n"/>
      <c r="J512" s="205" t="n">
        <v>1436001.7</v>
      </c>
      <c r="K512" s="205" t="n"/>
      <c r="L512" s="205" t="n">
        <v>0</v>
      </c>
      <c r="M512" s="205" t="n"/>
      <c r="N512" s="205" t="n"/>
      <c r="O512" s="205" t="n"/>
      <c r="P512" s="205" t="n"/>
      <c r="Q512" s="205" t="n"/>
      <c r="R512" s="205" t="n">
        <v>46173.36</v>
      </c>
      <c r="S512" s="205" t="n">
        <v>24000</v>
      </c>
      <c r="T512" s="205" t="n">
        <v>32937</v>
      </c>
      <c r="U512" s="256" t="n">
        <f aca="false" ca="false" dt2D="false" dtr="false" t="normal">COUNTIF(F512:Q512, "&gt;0")</f>
        <v>1</v>
      </c>
      <c r="V512" s="256" t="n">
        <f aca="false" ca="false" dt2D="false" dtr="false" t="normal">COUNTIF(R512:T512, "&gt;0")</f>
        <v>3</v>
      </c>
      <c r="W512" s="256" t="n">
        <f aca="false" ca="false" dt2D="false" dtr="false" t="normal">+U512+V512</f>
        <v>4</v>
      </c>
    </row>
    <row customHeight="true" ht="12.75" outlineLevel="0" r="513">
      <c r="A513" s="8" t="n">
        <f aca="false" ca="false" dt2D="false" dtr="false" t="normal">A512+1</f>
        <v>473</v>
      </c>
      <c r="B513" s="8" t="n">
        <f aca="false" ca="false" dt2D="false" dtr="false" t="normal">B512+1</f>
        <v>312</v>
      </c>
      <c r="C513" s="106" t="s">
        <v>214</v>
      </c>
      <c r="D513" s="8" t="s">
        <v>934</v>
      </c>
      <c r="E513" s="205" t="n">
        <f aca="false" ca="false" dt2D="false" dtr="false" t="normal">SUM(F513:T513)</f>
        <v>1477434.1</v>
      </c>
      <c r="F513" s="205" t="n"/>
      <c r="G513" s="205" t="n"/>
      <c r="H513" s="205" t="n"/>
      <c r="I513" s="205" t="n"/>
      <c r="J513" s="205" t="n">
        <v>1477434.1</v>
      </c>
      <c r="K513" s="205" t="n"/>
      <c r="L513" s="205" t="n"/>
      <c r="M513" s="205" t="n"/>
      <c r="N513" s="205" t="n"/>
      <c r="O513" s="205" t="n"/>
      <c r="P513" s="205" t="n"/>
      <c r="Q513" s="205" t="n"/>
      <c r="R513" s="205" t="n"/>
      <c r="S513" s="205" t="n"/>
      <c r="T513" s="205" t="n"/>
      <c r="U513" s="256" t="n">
        <f aca="false" ca="false" dt2D="false" dtr="false" t="normal">COUNTIF(F513:Q513, "&gt;0")</f>
        <v>1</v>
      </c>
      <c r="V513" s="256" t="n">
        <f aca="false" ca="false" dt2D="false" dtr="false" t="normal">COUNTIF(R513:T513, "&gt;0")</f>
        <v>0</v>
      </c>
      <c r="W513" s="256" t="n">
        <f aca="false" ca="false" dt2D="false" dtr="false" t="normal">+U513+V513</f>
        <v>1</v>
      </c>
    </row>
    <row customHeight="true" ht="12.75" outlineLevel="0" r="514">
      <c r="A514" s="8" t="n">
        <f aca="false" ca="false" dt2D="false" dtr="false" t="normal">A513+1</f>
        <v>474</v>
      </c>
      <c r="B514" s="8" t="n">
        <f aca="false" ca="false" dt2D="false" dtr="false" t="normal">B513+1</f>
        <v>313</v>
      </c>
      <c r="C514" s="106" t="s">
        <v>214</v>
      </c>
      <c r="D514" s="8" t="s">
        <v>936</v>
      </c>
      <c r="E514" s="205" t="n">
        <f aca="false" ca="true" dt2D="false" dtr="false" t="normal">SUBTOTAL(9, F514:T514)</f>
        <v>726919.5299999999</v>
      </c>
      <c r="F514" s="205" t="n"/>
      <c r="G514" s="205" t="n"/>
      <c r="H514" s="205" t="n"/>
      <c r="I514" s="205" t="n"/>
      <c r="J514" s="205" t="n">
        <v>665555.86</v>
      </c>
      <c r="K514" s="205" t="n"/>
      <c r="L514" s="205" t="n">
        <v>0</v>
      </c>
      <c r="M514" s="205" t="n"/>
      <c r="N514" s="205" t="n"/>
      <c r="O514" s="205" t="n"/>
      <c r="P514" s="205" t="n"/>
      <c r="Q514" s="205" t="n"/>
      <c r="R514" s="205" t="n">
        <v>21807.59</v>
      </c>
      <c r="S514" s="205" t="n">
        <v>24000</v>
      </c>
      <c r="T514" s="205" t="n">
        <v>15556.08</v>
      </c>
      <c r="U514" s="256" t="n">
        <f aca="false" ca="false" dt2D="false" dtr="false" t="normal">COUNTIF(F514:Q514, "&gt;0")</f>
        <v>1</v>
      </c>
      <c r="V514" s="256" t="n">
        <f aca="false" ca="false" dt2D="false" dtr="false" t="normal">COUNTIF(R514:T514, "&gt;0")</f>
        <v>3</v>
      </c>
      <c r="W514" s="256" t="n">
        <f aca="false" ca="false" dt2D="false" dtr="false" t="normal">+U514+V514</f>
        <v>4</v>
      </c>
    </row>
    <row customHeight="true" ht="12.75" outlineLevel="0" r="515">
      <c r="A515" s="8" t="n">
        <f aca="false" ca="false" dt2D="false" dtr="false" t="normal">A514+1</f>
        <v>475</v>
      </c>
      <c r="B515" s="8" t="n">
        <f aca="false" ca="false" dt2D="false" dtr="false" t="normal">B514+1</f>
        <v>314</v>
      </c>
      <c r="C515" s="106" t="s">
        <v>214</v>
      </c>
      <c r="D515" s="8" t="s">
        <v>1113</v>
      </c>
      <c r="E515" s="205" t="n">
        <f aca="false" ca="true" dt2D="false" dtr="false" t="normal">SUBTOTAL(9, F515:T515)</f>
        <v>3982040.37</v>
      </c>
      <c r="F515" s="205" t="n">
        <v>3753363.5</v>
      </c>
      <c r="G515" s="205" t="n"/>
      <c r="H515" s="205" t="n"/>
      <c r="I515" s="205" t="n"/>
      <c r="J515" s="205" t="n"/>
      <c r="K515" s="205" t="n"/>
      <c r="L515" s="205" t="n">
        <v>0</v>
      </c>
      <c r="M515" s="205" t="n"/>
      <c r="N515" s="205" t="n"/>
      <c r="O515" s="205" t="n"/>
      <c r="P515" s="205" t="n"/>
      <c r="Q515" s="205" t="n"/>
      <c r="R515" s="205" t="n">
        <v>119461.21</v>
      </c>
      <c r="S515" s="205" t="n">
        <v>24000</v>
      </c>
      <c r="T515" s="205" t="n">
        <v>85215.66</v>
      </c>
      <c r="U515" s="256" t="n">
        <f aca="false" ca="false" dt2D="false" dtr="false" t="normal">COUNTIF(F515:Q515, "&gt;0")</f>
        <v>1</v>
      </c>
      <c r="V515" s="256" t="n">
        <f aca="false" ca="false" dt2D="false" dtr="false" t="normal">COUNTIF(R515:T515, "&gt;0")</f>
        <v>3</v>
      </c>
      <c r="W515" s="256" t="n">
        <f aca="false" ca="false" dt2D="false" dtr="false" t="normal">+U515+V515</f>
        <v>4</v>
      </c>
    </row>
    <row customHeight="true" ht="12.75" outlineLevel="0" r="516">
      <c r="A516" s="8" t="n">
        <f aca="false" ca="false" dt2D="false" dtr="false" t="normal">A515+1</f>
        <v>476</v>
      </c>
      <c r="B516" s="8" t="n">
        <f aca="false" ca="false" dt2D="false" dtr="false" t="normal">B515+1</f>
        <v>315</v>
      </c>
      <c r="C516" s="106" t="s">
        <v>214</v>
      </c>
      <c r="D516" s="8" t="s">
        <v>938</v>
      </c>
      <c r="E516" s="205" t="n">
        <f aca="false" ca="false" dt2D="false" dtr="false" t="normal">SUM(F516:T516)</f>
        <v>4941080.03</v>
      </c>
      <c r="F516" s="205" t="n"/>
      <c r="G516" s="205" t="n">
        <v>2796445.91</v>
      </c>
      <c r="H516" s="205" t="n"/>
      <c r="I516" s="205" t="n">
        <v>1144056.12</v>
      </c>
      <c r="J516" s="205" t="n">
        <v>1000578</v>
      </c>
      <c r="K516" s="205" t="n"/>
      <c r="L516" s="205" t="n"/>
      <c r="M516" s="205" t="n"/>
      <c r="N516" s="205" t="n"/>
      <c r="O516" s="205" t="n"/>
      <c r="P516" s="205" t="n"/>
      <c r="Q516" s="205" t="n"/>
      <c r="R516" s="205" t="n"/>
      <c r="S516" s="205" t="n"/>
      <c r="T516" s="205" t="n"/>
      <c r="U516" s="256" t="n">
        <f aca="false" ca="false" dt2D="false" dtr="false" t="normal">COUNTIF(F516:Q516, "&gt;0")</f>
        <v>3</v>
      </c>
      <c r="V516" s="256" t="n">
        <f aca="false" ca="false" dt2D="false" dtr="false" t="normal">COUNTIF(R516:T516, "&gt;0")</f>
        <v>0</v>
      </c>
      <c r="W516" s="256" t="n">
        <f aca="false" ca="false" dt2D="false" dtr="false" t="normal">+U516+V516</f>
        <v>3</v>
      </c>
    </row>
    <row customHeight="true" ht="12.75" outlineLevel="0" r="517">
      <c r="A517" s="8" t="n">
        <f aca="false" ca="false" dt2D="false" dtr="false" t="normal">A516+1</f>
        <v>477</v>
      </c>
      <c r="B517" s="8" t="n">
        <f aca="false" ca="false" dt2D="false" dtr="false" t="normal">B516+1</f>
        <v>316</v>
      </c>
      <c r="C517" s="106" t="s">
        <v>214</v>
      </c>
      <c r="D517" s="8" t="s">
        <v>844</v>
      </c>
      <c r="E517" s="205" t="n">
        <f aca="false" ca="true" dt2D="false" dtr="false" t="normal">SUBTOTAL(9, F517:T517)</f>
        <v>5530836.7</v>
      </c>
      <c r="F517" s="205" t="n">
        <v>0</v>
      </c>
      <c r="G517" s="205" t="n">
        <v>5404111.61</v>
      </c>
      <c r="H517" s="205" t="n">
        <v>0</v>
      </c>
      <c r="I517" s="205" t="n"/>
      <c r="J517" s="205" t="n"/>
      <c r="K517" s="205" t="n"/>
      <c r="L517" s="205" t="n"/>
      <c r="M517" s="205" t="n"/>
      <c r="N517" s="205" t="n"/>
      <c r="O517" s="205" t="n"/>
      <c r="P517" s="205" t="n"/>
      <c r="Q517" s="205" t="n"/>
      <c r="R517" s="205" t="n">
        <v>102725.09</v>
      </c>
      <c r="S517" s="205" t="n">
        <v>24000</v>
      </c>
      <c r="T517" s="205" t="n"/>
      <c r="U517" s="256" t="n">
        <f aca="false" ca="false" dt2D="false" dtr="false" t="normal">COUNTIF(F517:Q517, "&gt;0")</f>
        <v>1</v>
      </c>
      <c r="V517" s="256" t="n">
        <f aca="false" ca="false" dt2D="false" dtr="false" t="normal">COUNTIF(R517:T517, "&gt;0")</f>
        <v>2</v>
      </c>
      <c r="W517" s="256" t="n">
        <f aca="false" ca="false" dt2D="false" dtr="false" t="normal">+U517+V517</f>
        <v>3</v>
      </c>
    </row>
    <row customHeight="true" ht="12.75" outlineLevel="0" r="518">
      <c r="A518" s="8" t="n">
        <f aca="false" ca="false" dt2D="false" dtr="false" t="normal">A517+1</f>
        <v>478</v>
      </c>
      <c r="B518" s="8" t="n">
        <f aca="false" ca="false" dt2D="false" dtr="false" t="normal">B517+1</f>
        <v>317</v>
      </c>
      <c r="C518" s="106" t="s">
        <v>214</v>
      </c>
      <c r="D518" s="8" t="s">
        <v>939</v>
      </c>
      <c r="E518" s="205" t="n">
        <f aca="false" ca="false" dt2D="false" dtr="false" t="normal">SUM(F518:T518)</f>
        <v>3579461.8</v>
      </c>
      <c r="F518" s="205" t="n"/>
      <c r="G518" s="205" t="n"/>
      <c r="H518" s="205" t="n"/>
      <c r="I518" s="205" t="n"/>
      <c r="J518" s="205" t="n">
        <v>3579461.8</v>
      </c>
      <c r="K518" s="205" t="n"/>
      <c r="L518" s="205" t="n"/>
      <c r="M518" s="205" t="n"/>
      <c r="N518" s="205" t="n"/>
      <c r="O518" s="205" t="n"/>
      <c r="P518" s="205" t="n"/>
      <c r="Q518" s="205" t="n"/>
      <c r="R518" s="205" t="n"/>
      <c r="S518" s="205" t="n"/>
      <c r="T518" s="205" t="n"/>
      <c r="U518" s="256" t="n">
        <f aca="false" ca="false" dt2D="false" dtr="false" t="normal">COUNTIF(F518:Q518, "&gt;0")</f>
        <v>1</v>
      </c>
      <c r="V518" s="256" t="n">
        <f aca="false" ca="false" dt2D="false" dtr="false" t="normal">COUNTIF(R518:T518, "&gt;0")</f>
        <v>0</v>
      </c>
      <c r="W518" s="256" t="n">
        <f aca="false" ca="false" dt2D="false" dtr="false" t="normal">+U518+V518</f>
        <v>1</v>
      </c>
    </row>
    <row customHeight="true" ht="12.75" outlineLevel="0" r="519">
      <c r="A519" s="8" t="n">
        <f aca="false" ca="false" dt2D="false" dtr="false" t="normal">A518+1</f>
        <v>479</v>
      </c>
      <c r="B519" s="8" t="n">
        <f aca="false" ca="false" dt2D="false" dtr="false" t="normal">B518+1</f>
        <v>318</v>
      </c>
      <c r="C519" s="106" t="s">
        <v>214</v>
      </c>
      <c r="D519" s="8" t="s">
        <v>940</v>
      </c>
      <c r="E519" s="205" t="n">
        <f aca="false" ca="true" dt2D="false" dtr="false" t="normal">SUBTOTAL(9, F519:T519)</f>
        <v>1828692.53</v>
      </c>
      <c r="F519" s="205" t="n"/>
      <c r="G519" s="205" t="n"/>
      <c r="H519" s="205" t="n"/>
      <c r="I519" s="205" t="n"/>
      <c r="J519" s="205" t="n">
        <v>1710697.73</v>
      </c>
      <c r="K519" s="205" t="n"/>
      <c r="L519" s="205" t="n">
        <v>0</v>
      </c>
      <c r="M519" s="205" t="n"/>
      <c r="N519" s="205" t="n"/>
      <c r="O519" s="205" t="n"/>
      <c r="P519" s="205" t="n"/>
      <c r="Q519" s="205" t="n"/>
      <c r="R519" s="205" t="n">
        <v>54860.78</v>
      </c>
      <c r="S519" s="205" t="n">
        <v>24000</v>
      </c>
      <c r="T519" s="205" t="n">
        <v>39134.02</v>
      </c>
      <c r="U519" s="256" t="n">
        <f aca="false" ca="false" dt2D="false" dtr="false" t="normal">COUNTIF(F519:Q519, "&gt;0")</f>
        <v>1</v>
      </c>
      <c r="V519" s="256" t="n">
        <f aca="false" ca="false" dt2D="false" dtr="false" t="normal">COUNTIF(R519:T519, "&gt;0")</f>
        <v>3</v>
      </c>
      <c r="W519" s="256" t="n">
        <f aca="false" ca="false" dt2D="false" dtr="false" t="normal">+U519+V519</f>
        <v>4</v>
      </c>
    </row>
    <row customHeight="true" ht="12.75" outlineLevel="0" r="520">
      <c r="A520" s="8" t="n">
        <f aca="false" ca="false" dt2D="false" dtr="false" t="normal">A519+1</f>
        <v>480</v>
      </c>
      <c r="B520" s="8" t="n">
        <f aca="false" ca="false" dt2D="false" dtr="false" t="normal">B519+1</f>
        <v>319</v>
      </c>
      <c r="C520" s="106" t="s">
        <v>214</v>
      </c>
      <c r="D520" s="8" t="s">
        <v>942</v>
      </c>
      <c r="E520" s="205" t="n">
        <f aca="false" ca="false" dt2D="false" dtr="false" t="normal">SUM(F520:T520)</f>
        <v>2373854.4</v>
      </c>
      <c r="F520" s="205" t="n"/>
      <c r="G520" s="205" t="n"/>
      <c r="H520" s="205" t="n"/>
      <c r="I520" s="205" t="n"/>
      <c r="J520" s="205" t="n">
        <v>2373854.4</v>
      </c>
      <c r="K520" s="205" t="n"/>
      <c r="L520" s="205" t="n"/>
      <c r="M520" s="205" t="n"/>
      <c r="N520" s="205" t="n"/>
      <c r="O520" s="205" t="n"/>
      <c r="P520" s="205" t="n"/>
      <c r="Q520" s="205" t="n"/>
      <c r="R520" s="205" t="n"/>
      <c r="S520" s="205" t="n"/>
      <c r="T520" s="205" t="n"/>
      <c r="U520" s="256" t="n">
        <f aca="false" ca="false" dt2D="false" dtr="false" t="normal">COUNTIF(F520:Q520, "&gt;0")</f>
        <v>1</v>
      </c>
      <c r="V520" s="256" t="n">
        <f aca="false" ca="false" dt2D="false" dtr="false" t="normal">COUNTIF(R520:T520, "&gt;0")</f>
        <v>0</v>
      </c>
      <c r="W520" s="256" t="n">
        <f aca="false" ca="false" dt2D="false" dtr="false" t="normal">+U520+V520</f>
        <v>1</v>
      </c>
    </row>
    <row customHeight="true" ht="12.75" outlineLevel="0" r="521">
      <c r="A521" s="8" t="n">
        <f aca="false" ca="false" dt2D="false" dtr="false" t="normal">A520+1</f>
        <v>481</v>
      </c>
      <c r="B521" s="8" t="n">
        <f aca="false" ca="false" dt2D="false" dtr="false" t="normal">B520+1</f>
        <v>320</v>
      </c>
      <c r="C521" s="106" t="s">
        <v>68</v>
      </c>
      <c r="D521" s="8" t="s">
        <v>85</v>
      </c>
      <c r="E521" s="205" t="n">
        <f aca="false" ca="false" dt2D="false" dtr="false" t="normal">SUM(F521:T521)</f>
        <v>1589534.66</v>
      </c>
      <c r="F521" s="205" t="n"/>
      <c r="G521" s="205" t="n"/>
      <c r="H521" s="205" t="n"/>
      <c r="I521" s="205" t="n"/>
      <c r="J521" s="205" t="n"/>
      <c r="K521" s="205" t="n"/>
      <c r="L521" s="205" t="n"/>
      <c r="M521" s="205" t="n"/>
      <c r="N521" s="205" t="n"/>
      <c r="O521" s="205" t="n"/>
      <c r="P521" s="205" t="n"/>
      <c r="Q521" s="205" t="n">
        <v>1589534.66</v>
      </c>
      <c r="R521" s="205" t="n"/>
      <c r="S521" s="205" t="n"/>
      <c r="T521" s="205" t="n"/>
      <c r="U521" s="256" t="n">
        <f aca="false" ca="false" dt2D="false" dtr="false" t="normal">COUNTIF(F521:Q521, "&gt;0")</f>
        <v>1</v>
      </c>
      <c r="V521" s="256" t="n">
        <f aca="false" ca="false" dt2D="false" dtr="false" t="normal">COUNTIF(R521:T521, "&gt;0")</f>
        <v>0</v>
      </c>
      <c r="W521" s="256" t="n">
        <f aca="false" ca="false" dt2D="false" dtr="false" t="normal">+U521+V521</f>
        <v>1</v>
      </c>
    </row>
    <row customHeight="true" ht="12.75" outlineLevel="0" r="522">
      <c r="A522" s="8" t="n">
        <f aca="false" ca="false" dt2D="false" dtr="false" t="normal">A521+1</f>
        <v>482</v>
      </c>
      <c r="B522" s="8" t="n">
        <f aca="false" ca="false" dt2D="false" dtr="false" t="normal">B521+1</f>
        <v>321</v>
      </c>
      <c r="C522" s="106" t="s">
        <v>214</v>
      </c>
      <c r="D522" s="8" t="s">
        <v>943</v>
      </c>
      <c r="E522" s="205" t="n">
        <f aca="false" ca="false" dt2D="false" dtr="false" t="normal">SUM(F522:T522)</f>
        <v>2373817.2</v>
      </c>
      <c r="F522" s="205" t="n"/>
      <c r="G522" s="205" t="n"/>
      <c r="H522" s="205" t="n"/>
      <c r="I522" s="205" t="n"/>
      <c r="J522" s="205" t="n">
        <v>2373817.2</v>
      </c>
      <c r="K522" s="205" t="n"/>
      <c r="L522" s="205" t="n"/>
      <c r="M522" s="205" t="n"/>
      <c r="N522" s="205" t="n"/>
      <c r="O522" s="205" t="n"/>
      <c r="P522" s="205" t="n"/>
      <c r="Q522" s="205" t="n"/>
      <c r="R522" s="205" t="n"/>
      <c r="S522" s="205" t="n"/>
      <c r="T522" s="205" t="n"/>
      <c r="U522" s="256" t="n">
        <f aca="false" ca="false" dt2D="false" dtr="false" t="normal">COUNTIF(F522:Q522, "&gt;0")</f>
        <v>1</v>
      </c>
      <c r="V522" s="256" t="n">
        <f aca="false" ca="false" dt2D="false" dtr="false" t="normal">COUNTIF(R522:T522, "&gt;0")</f>
        <v>0</v>
      </c>
      <c r="W522" s="256" t="n">
        <f aca="false" ca="false" dt2D="false" dtr="false" t="normal">+U522+V522</f>
        <v>1</v>
      </c>
    </row>
    <row customHeight="true" ht="12.75" outlineLevel="0" r="523">
      <c r="A523" s="8" t="n">
        <f aca="false" ca="false" dt2D="false" dtr="false" t="normal">A522+1</f>
        <v>483</v>
      </c>
      <c r="B523" s="8" t="n">
        <f aca="false" ca="false" dt2D="false" dtr="false" t="normal">B522+1</f>
        <v>322</v>
      </c>
      <c r="C523" s="106" t="s">
        <v>214</v>
      </c>
      <c r="D523" s="8" t="s">
        <v>847</v>
      </c>
      <c r="E523" s="205" t="n">
        <f aca="false" ca="true" dt2D="false" dtr="false" t="normal">SUBTOTAL(9, F523:T523)</f>
        <v>6607646.5200000005</v>
      </c>
      <c r="F523" s="205" t="n"/>
      <c r="G523" s="205" t="n">
        <v>4296336.92</v>
      </c>
      <c r="H523" s="205" t="n"/>
      <c r="I523" s="205" t="n"/>
      <c r="J523" s="205" t="n">
        <v>1947676.56</v>
      </c>
      <c r="K523" s="205" t="n"/>
      <c r="L523" s="205" t="n">
        <v>0</v>
      </c>
      <c r="M523" s="205" t="n"/>
      <c r="N523" s="205" t="n"/>
      <c r="O523" s="205" t="n"/>
      <c r="P523" s="205" t="n"/>
      <c r="Q523" s="205" t="n"/>
      <c r="R523" s="205" t="n">
        <v>198229.4</v>
      </c>
      <c r="S523" s="205" t="n">
        <v>24000</v>
      </c>
      <c r="T523" s="205" t="n">
        <v>141403.64</v>
      </c>
      <c r="U523" s="256" t="n">
        <f aca="false" ca="false" dt2D="false" dtr="false" t="normal">COUNTIF(F523:Q523, "&gt;0")</f>
        <v>2</v>
      </c>
      <c r="V523" s="256" t="n">
        <f aca="false" ca="false" dt2D="false" dtr="false" t="normal">COUNTIF(R523:T523, "&gt;0")</f>
        <v>3</v>
      </c>
      <c r="W523" s="256" t="n">
        <f aca="false" ca="false" dt2D="false" dtr="false" t="normal">+U523+V523</f>
        <v>5</v>
      </c>
    </row>
    <row customHeight="true" ht="12.75" outlineLevel="0" r="524">
      <c r="A524" s="8" t="n">
        <f aca="false" ca="false" dt2D="false" dtr="false" t="normal">A523+1</f>
        <v>484</v>
      </c>
      <c r="B524" s="8" t="n">
        <f aca="false" ca="false" dt2D="false" dtr="false" t="normal">B523+1</f>
        <v>323</v>
      </c>
      <c r="C524" s="106" t="s">
        <v>214</v>
      </c>
      <c r="D524" s="8" t="s">
        <v>848</v>
      </c>
      <c r="E524" s="205" t="n">
        <f aca="false" ca="true" dt2D="false" dtr="false" t="normal">SUBTOTAL(9, F524:T524)</f>
        <v>6598439.92</v>
      </c>
      <c r="F524" s="205" t="n"/>
      <c r="G524" s="205" t="n">
        <v>4290334.01</v>
      </c>
      <c r="H524" s="205" t="n"/>
      <c r="I524" s="205" t="n"/>
      <c r="J524" s="205" t="n">
        <v>1944946.1</v>
      </c>
      <c r="K524" s="205" t="n"/>
      <c r="L524" s="205" t="n">
        <v>0</v>
      </c>
      <c r="M524" s="205" t="n"/>
      <c r="N524" s="205" t="n"/>
      <c r="O524" s="205" t="n"/>
      <c r="P524" s="205" t="n"/>
      <c r="Q524" s="205" t="n"/>
      <c r="R524" s="205" t="n">
        <v>197953.2</v>
      </c>
      <c r="S524" s="205" t="n">
        <v>24000</v>
      </c>
      <c r="T524" s="205" t="n">
        <v>141206.61</v>
      </c>
      <c r="U524" s="256" t="n">
        <f aca="false" ca="false" dt2D="false" dtr="false" t="normal">COUNTIF(F524:Q524, "&gt;0")</f>
        <v>2</v>
      </c>
      <c r="V524" s="256" t="n">
        <f aca="false" ca="false" dt2D="false" dtr="false" t="normal">COUNTIF(R524:T524, "&gt;0")</f>
        <v>3</v>
      </c>
      <c r="W524" s="256" t="n">
        <f aca="false" ca="false" dt2D="false" dtr="false" t="normal">+U524+V524</f>
        <v>5</v>
      </c>
    </row>
    <row customHeight="true" ht="12.75" outlineLevel="0" r="525">
      <c r="A525" s="8" t="n">
        <f aca="false" ca="false" dt2D="false" dtr="false" t="normal">A524+1</f>
        <v>485</v>
      </c>
      <c r="B525" s="8" t="n">
        <f aca="false" ca="false" dt2D="false" dtr="false" t="normal">B524+1</f>
        <v>324</v>
      </c>
      <c r="C525" s="106" t="s">
        <v>214</v>
      </c>
      <c r="D525" s="8" t="s">
        <v>851</v>
      </c>
      <c r="E525" s="205" t="n">
        <f aca="false" ca="true" dt2D="false" dtr="false" t="normal">SUBTOTAL(9, F525:T525)</f>
        <v>6624333.460000001</v>
      </c>
      <c r="F525" s="205" t="n"/>
      <c r="G525" s="205" t="n">
        <v>4307217.19</v>
      </c>
      <c r="H525" s="205" t="n"/>
      <c r="I525" s="205" t="n"/>
      <c r="J525" s="205" t="n">
        <v>1952625.53</v>
      </c>
      <c r="K525" s="205" t="n"/>
      <c r="L525" s="205" t="n">
        <v>0</v>
      </c>
      <c r="M525" s="205" t="n"/>
      <c r="N525" s="205" t="n"/>
      <c r="O525" s="205" t="n"/>
      <c r="P525" s="205" t="n"/>
      <c r="Q525" s="205" t="n"/>
      <c r="R525" s="205" t="n">
        <v>198730</v>
      </c>
      <c r="S525" s="205" t="n">
        <v>24000</v>
      </c>
      <c r="T525" s="205" t="n">
        <v>141760.74</v>
      </c>
      <c r="U525" s="256" t="n">
        <f aca="false" ca="false" dt2D="false" dtr="false" t="normal">COUNTIF(F525:Q525, "&gt;0")</f>
        <v>2</v>
      </c>
      <c r="V525" s="256" t="n">
        <f aca="false" ca="false" dt2D="false" dtr="false" t="normal">COUNTIF(R525:T525, "&gt;0")</f>
        <v>3</v>
      </c>
      <c r="W525" s="256" t="n">
        <f aca="false" ca="false" dt2D="false" dtr="false" t="normal">+U525+V525</f>
        <v>5</v>
      </c>
    </row>
    <row customHeight="true" ht="12.75" outlineLevel="0" r="526">
      <c r="A526" s="8" t="n">
        <f aca="false" ca="false" dt2D="false" dtr="false" t="normal">A525+1</f>
        <v>486</v>
      </c>
      <c r="B526" s="8" t="n">
        <f aca="false" ca="false" dt2D="false" dtr="false" t="normal">B525+1</f>
        <v>325</v>
      </c>
      <c r="C526" s="106" t="s">
        <v>214</v>
      </c>
      <c r="D526" s="106" t="s">
        <v>333</v>
      </c>
      <c r="E526" s="205" t="n">
        <f aca="false" ca="true" dt2D="false" dtr="false" t="normal">SUBTOTAL(9, F526:T526)</f>
        <v>744489.84</v>
      </c>
      <c r="F526" s="205" t="n"/>
      <c r="G526" s="205" t="n"/>
      <c r="H526" s="205" t="n"/>
      <c r="I526" s="205" t="n"/>
      <c r="J526" s="205" t="n">
        <v>682223.06</v>
      </c>
      <c r="K526" s="205" t="n"/>
      <c r="L526" s="205" t="n">
        <v>0</v>
      </c>
      <c r="M526" s="205" t="n"/>
      <c r="N526" s="205" t="n"/>
      <c r="O526" s="205" t="n"/>
      <c r="P526" s="205" t="n"/>
      <c r="Q526" s="205" t="n"/>
      <c r="R526" s="205" t="n">
        <v>22334.7</v>
      </c>
      <c r="S526" s="205" t="n">
        <v>24000</v>
      </c>
      <c r="T526" s="205" t="n">
        <v>15932.08</v>
      </c>
      <c r="U526" s="256" t="n">
        <f aca="false" ca="false" dt2D="false" dtr="false" t="normal">COUNTIF(F526:Q526, "&gt;0")</f>
        <v>1</v>
      </c>
      <c r="V526" s="256" t="n">
        <f aca="false" ca="false" dt2D="false" dtr="false" t="normal">COUNTIF(R526:T526, "&gt;0")</f>
        <v>3</v>
      </c>
      <c r="W526" s="256" t="n">
        <f aca="false" ca="false" dt2D="false" dtr="false" t="normal">+U526+V526</f>
        <v>4</v>
      </c>
    </row>
    <row customHeight="true" ht="13.5" outlineLevel="0" r="527">
      <c r="A527" s="8" t="n">
        <f aca="false" ca="false" dt2D="false" dtr="false" t="normal">A526+1</f>
        <v>487</v>
      </c>
      <c r="B527" s="8" t="n">
        <f aca="false" ca="false" dt2D="false" dtr="false" t="normal">B526+1</f>
        <v>326</v>
      </c>
      <c r="C527" s="106" t="s">
        <v>214</v>
      </c>
      <c r="D527" s="8" t="s">
        <v>945</v>
      </c>
      <c r="E527" s="205" t="n">
        <f aca="false" ca="false" dt2D="false" dtr="false" t="normal">SUM(F527:T527)</f>
        <v>13321771.100000001</v>
      </c>
      <c r="F527" s="261" t="n"/>
      <c r="G527" s="261" t="n"/>
      <c r="H527" s="261" t="n"/>
      <c r="I527" s="261" t="n"/>
      <c r="J527" s="261" t="n"/>
      <c r="K527" s="261" t="n"/>
      <c r="L527" s="261" t="s">
        <v>1114</v>
      </c>
      <c r="M527" s="261" t="n"/>
      <c r="N527" s="261" t="n"/>
      <c r="O527" s="261" t="n"/>
      <c r="P527" s="261" t="n">
        <v>8864611.18</v>
      </c>
      <c r="Q527" s="261" t="n">
        <v>3748420.89</v>
      </c>
      <c r="R527" s="205" t="n">
        <v>399653.13</v>
      </c>
      <c r="S527" s="205" t="n">
        <v>24000</v>
      </c>
      <c r="T527" s="261" t="n">
        <v>285085.9</v>
      </c>
      <c r="X527" s="0" t="s">
        <v>1123</v>
      </c>
    </row>
    <row customHeight="true" ht="12.75" outlineLevel="0" r="528">
      <c r="A528" s="8" t="n">
        <f aca="false" ca="false" dt2D="false" dtr="false" t="normal">A527+1</f>
        <v>488</v>
      </c>
      <c r="B528" s="8" t="n">
        <f aca="false" ca="false" dt2D="false" dtr="false" t="normal">B527+1</f>
        <v>327</v>
      </c>
      <c r="C528" s="106" t="s">
        <v>214</v>
      </c>
      <c r="D528" s="8" t="s">
        <v>852</v>
      </c>
      <c r="E528" s="205" t="n">
        <f aca="false" ca="true" dt2D="false" dtr="false" t="normal">SUBTOTAL(9, F528:T528)</f>
        <v>13911907.41</v>
      </c>
      <c r="F528" s="205" t="n"/>
      <c r="G528" s="205" t="n"/>
      <c r="H528" s="205" t="n"/>
      <c r="I528" s="205" t="n"/>
      <c r="J528" s="205" t="n"/>
      <c r="K528" s="205" t="n"/>
      <c r="L528" s="205" t="s">
        <v>1114</v>
      </c>
      <c r="M528" s="205" t="n"/>
      <c r="N528" s="205" t="n"/>
      <c r="O528" s="205" t="n"/>
      <c r="P528" s="205" t="n">
        <v>13577425.68</v>
      </c>
      <c r="Q528" s="205" t="n"/>
      <c r="R528" s="205" t="n">
        <v>310481.73</v>
      </c>
      <c r="S528" s="205" t="n">
        <v>24000</v>
      </c>
      <c r="T528" s="205" t="n"/>
      <c r="U528" s="256" t="n">
        <f aca="false" ca="false" dt2D="false" dtr="false" t="normal">COUNTIF(F528:Q528, "&gt;0")</f>
        <v>1</v>
      </c>
      <c r="V528" s="256" t="n">
        <f aca="false" ca="false" dt2D="false" dtr="false" t="normal">COUNTIF(R528:T528, "&gt;0")</f>
        <v>2</v>
      </c>
      <c r="W528" s="256" t="n">
        <f aca="false" ca="false" dt2D="false" dtr="false" t="normal">+U528+V528</f>
        <v>3</v>
      </c>
    </row>
    <row customHeight="true" ht="12.75" outlineLevel="0" r="529">
      <c r="A529" s="8" t="n">
        <f aca="false" ca="false" dt2D="false" dtr="false" t="normal">A528+1</f>
        <v>489</v>
      </c>
      <c r="B529" s="8" t="n">
        <f aca="false" ca="false" dt2D="false" dtr="false" t="normal">B528+1</f>
        <v>328</v>
      </c>
      <c r="C529" s="106" t="s">
        <v>214</v>
      </c>
      <c r="D529" s="8" t="s">
        <v>854</v>
      </c>
      <c r="E529" s="205" t="n">
        <f aca="false" ca="true" dt2D="false" dtr="false" t="normal">SUBTOTAL(9, F529:T529)</f>
        <v>1163419.04</v>
      </c>
      <c r="F529" s="205" t="n"/>
      <c r="G529" s="205" t="n"/>
      <c r="H529" s="205" t="n"/>
      <c r="I529" s="205" t="n"/>
      <c r="J529" s="205" t="n">
        <v>1079619.3</v>
      </c>
      <c r="K529" s="205" t="n"/>
      <c r="L529" s="205" t="n">
        <v>0</v>
      </c>
      <c r="M529" s="205" t="n"/>
      <c r="N529" s="205" t="n"/>
      <c r="O529" s="205" t="n"/>
      <c r="P529" s="205" t="n"/>
      <c r="Q529" s="205" t="n"/>
      <c r="R529" s="205" t="n">
        <v>34902.57</v>
      </c>
      <c r="S529" s="205" t="n">
        <v>24000</v>
      </c>
      <c r="T529" s="205" t="n">
        <v>24897.17</v>
      </c>
      <c r="U529" s="256" t="n">
        <f aca="false" ca="false" dt2D="false" dtr="false" t="normal">COUNTIF(F529:Q529, "&gt;0")</f>
        <v>1</v>
      </c>
      <c r="V529" s="256" t="n">
        <f aca="false" ca="false" dt2D="false" dtr="false" t="normal">COUNTIF(R529:T529, "&gt;0")</f>
        <v>3</v>
      </c>
      <c r="W529" s="256" t="n">
        <f aca="false" ca="false" dt2D="false" dtr="false" t="normal">+U529+V529</f>
        <v>4</v>
      </c>
    </row>
    <row customHeight="true" ht="12.75" outlineLevel="0" r="530">
      <c r="A530" s="8" t="n">
        <f aca="false" ca="false" dt2D="false" dtr="false" t="normal">A529+1</f>
        <v>490</v>
      </c>
      <c r="B530" s="8" t="n">
        <f aca="false" ca="false" dt2D="false" dtr="false" t="normal">B529+1</f>
        <v>329</v>
      </c>
      <c r="C530" s="106" t="s">
        <v>214</v>
      </c>
      <c r="D530" s="8" t="s">
        <v>948</v>
      </c>
      <c r="E530" s="205" t="n">
        <f aca="false" ca="false" dt2D="false" dtr="false" t="normal">SUM(F530:T530)</f>
        <v>774766.8</v>
      </c>
      <c r="F530" s="205" t="n"/>
      <c r="G530" s="205" t="n"/>
      <c r="H530" s="205" t="n"/>
      <c r="I530" s="205" t="n"/>
      <c r="J530" s="205" t="n">
        <v>774766.8</v>
      </c>
      <c r="K530" s="205" t="n"/>
      <c r="L530" s="205" t="n"/>
      <c r="M530" s="205" t="n"/>
      <c r="N530" s="205" t="n"/>
      <c r="O530" s="205" t="n"/>
      <c r="P530" s="205" t="n"/>
      <c r="Q530" s="205" t="n"/>
      <c r="R530" s="205" t="n"/>
      <c r="S530" s="205" t="n"/>
      <c r="T530" s="205" t="n"/>
      <c r="U530" s="256" t="n">
        <f aca="false" ca="false" dt2D="false" dtr="false" t="normal">COUNTIF(F530:Q530, "&gt;0")</f>
        <v>1</v>
      </c>
      <c r="V530" s="256" t="n">
        <f aca="false" ca="false" dt2D="false" dtr="false" t="normal">COUNTIF(R530:T530, "&gt;0")</f>
        <v>0</v>
      </c>
      <c r="W530" s="256" t="n">
        <f aca="false" ca="false" dt2D="false" dtr="false" t="normal">+U530+V530</f>
        <v>1</v>
      </c>
    </row>
    <row customHeight="true" ht="12.75" outlineLevel="0" r="531">
      <c r="A531" s="8" t="n">
        <f aca="false" ca="false" dt2D="false" dtr="false" t="normal">A530+1</f>
        <v>491</v>
      </c>
      <c r="B531" s="8" t="n">
        <f aca="false" ca="false" dt2D="false" dtr="false" t="normal">B530+1</f>
        <v>330</v>
      </c>
      <c r="C531" s="106" t="s">
        <v>214</v>
      </c>
      <c r="D531" s="8" t="s">
        <v>856</v>
      </c>
      <c r="E531" s="205" t="n">
        <f aca="false" ca="true" dt2D="false" dtr="false" t="normal">SUBTOTAL(9, F531:T531)</f>
        <v>4535588.3100000005</v>
      </c>
      <c r="F531" s="205" t="n"/>
      <c r="G531" s="205" t="n">
        <v>4278459.07</v>
      </c>
      <c r="H531" s="205" t="n"/>
      <c r="I531" s="205" t="n"/>
      <c r="J531" s="205" t="n"/>
      <c r="K531" s="205" t="n"/>
      <c r="L531" s="205" t="n">
        <v>0</v>
      </c>
      <c r="M531" s="205" t="n"/>
      <c r="N531" s="205" t="n"/>
      <c r="O531" s="205" t="n"/>
      <c r="P531" s="205" t="n"/>
      <c r="Q531" s="205" t="n"/>
      <c r="R531" s="205" t="n">
        <v>136067.65</v>
      </c>
      <c r="S531" s="205" t="n">
        <v>24000</v>
      </c>
      <c r="T531" s="205" t="n">
        <v>97061.59</v>
      </c>
      <c r="U531" s="256" t="n">
        <f aca="false" ca="false" dt2D="false" dtr="false" t="normal">COUNTIF(F531:Q531, "&gt;0")</f>
        <v>1</v>
      </c>
      <c r="V531" s="256" t="n">
        <f aca="false" ca="false" dt2D="false" dtr="false" t="normal">COUNTIF(R531:T531, "&gt;0")</f>
        <v>3</v>
      </c>
      <c r="W531" s="256" t="n">
        <f aca="false" ca="false" dt2D="false" dtr="false" t="normal">+U531+V531</f>
        <v>4</v>
      </c>
    </row>
    <row customHeight="true" ht="12.75" outlineLevel="0" r="532">
      <c r="A532" s="8" t="n">
        <f aca="false" ca="false" dt2D="false" dtr="false" t="normal">A531+1</f>
        <v>492</v>
      </c>
      <c r="B532" s="8" t="n">
        <f aca="false" ca="false" dt2D="false" dtr="false" t="normal">B531+1</f>
        <v>331</v>
      </c>
      <c r="C532" s="106" t="s">
        <v>214</v>
      </c>
      <c r="D532" s="8" t="s">
        <v>952</v>
      </c>
      <c r="E532" s="205" t="n">
        <f aca="false" ca="true" dt2D="false" dtr="false" t="normal">SUBTOTAL(9, F532:T532)</f>
        <v>1472188.93</v>
      </c>
      <c r="F532" s="205" t="n"/>
      <c r="G532" s="205" t="n"/>
      <c r="H532" s="205" t="n"/>
      <c r="I532" s="205" t="n"/>
      <c r="J532" s="205" t="n">
        <v>1372518.42</v>
      </c>
      <c r="K532" s="205" t="n"/>
      <c r="L532" s="205" t="n">
        <v>0</v>
      </c>
      <c r="M532" s="205" t="n"/>
      <c r="N532" s="205" t="n"/>
      <c r="O532" s="205" t="n"/>
      <c r="P532" s="205" t="n"/>
      <c r="Q532" s="205" t="n"/>
      <c r="R532" s="205" t="n">
        <v>44165.67</v>
      </c>
      <c r="S532" s="205" t="n">
        <v>24000</v>
      </c>
      <c r="T532" s="205" t="n">
        <v>31504.84</v>
      </c>
      <c r="U532" s="256" t="n">
        <f aca="false" ca="false" dt2D="false" dtr="false" t="normal">COUNTIF(F532:Q532, "&gt;0")</f>
        <v>1</v>
      </c>
      <c r="V532" s="256" t="n">
        <f aca="false" ca="false" dt2D="false" dtr="false" t="normal">COUNTIF(R532:T532, "&gt;0")</f>
        <v>3</v>
      </c>
      <c r="W532" s="256" t="n">
        <f aca="false" ca="false" dt2D="false" dtr="false" t="normal">+U532+V532</f>
        <v>4</v>
      </c>
    </row>
    <row customHeight="true" ht="12.75" outlineLevel="0" r="533">
      <c r="A533" s="8" t="n">
        <f aca="false" ca="false" dt2D="false" dtr="false" t="normal">A532+1</f>
        <v>493</v>
      </c>
      <c r="B533" s="8" t="n">
        <f aca="false" ca="false" dt2D="false" dtr="false" t="normal">B532+1</f>
        <v>332</v>
      </c>
      <c r="C533" s="106" t="s">
        <v>214</v>
      </c>
      <c r="D533" s="8" t="s">
        <v>955</v>
      </c>
      <c r="E533" s="205" t="n">
        <f aca="false" ca="true" dt2D="false" dtr="false" t="normal">SUBTOTAL(9, F533:T533)</f>
        <v>1523640.5899999999</v>
      </c>
      <c r="F533" s="205" t="n"/>
      <c r="G533" s="205" t="n"/>
      <c r="H533" s="205" t="n"/>
      <c r="I533" s="205" t="n"/>
      <c r="J533" s="205" t="n">
        <v>1421325.46</v>
      </c>
      <c r="K533" s="205" t="n"/>
      <c r="L533" s="205" t="n">
        <v>0</v>
      </c>
      <c r="M533" s="205" t="n"/>
      <c r="N533" s="205" t="n"/>
      <c r="O533" s="205" t="n"/>
      <c r="P533" s="205" t="n"/>
      <c r="Q533" s="205" t="n"/>
      <c r="R533" s="205" t="n">
        <v>45709.22</v>
      </c>
      <c r="S533" s="205" t="n">
        <v>24000</v>
      </c>
      <c r="T533" s="205" t="n">
        <v>32605.91</v>
      </c>
      <c r="U533" s="256" t="n">
        <f aca="false" ca="false" dt2D="false" dtr="false" t="normal">COUNTIF(F533:Q533, "&gt;0")</f>
        <v>1</v>
      </c>
      <c r="V533" s="256" t="n">
        <f aca="false" ca="false" dt2D="false" dtr="false" t="normal">COUNTIF(R533:T533, "&gt;0")</f>
        <v>3</v>
      </c>
      <c r="W533" s="256" t="n">
        <f aca="false" ca="false" dt2D="false" dtr="false" t="normal">+U533+V533</f>
        <v>4</v>
      </c>
    </row>
    <row customHeight="true" ht="12.75" outlineLevel="0" r="534">
      <c r="A534" s="8" t="n">
        <f aca="false" ca="false" dt2D="false" dtr="false" t="normal">A533+1</f>
        <v>494</v>
      </c>
      <c r="B534" s="8" t="n">
        <f aca="false" ca="false" dt2D="false" dtr="false" t="normal">B533+1</f>
        <v>333</v>
      </c>
      <c r="C534" s="106" t="s">
        <v>214</v>
      </c>
      <c r="D534" s="8" t="s">
        <v>860</v>
      </c>
      <c r="E534" s="205" t="n">
        <f aca="false" ca="true" dt2D="false" dtr="false" t="normal">SUBTOTAL(9, F534:T534)</f>
        <v>8031132.081575573</v>
      </c>
      <c r="F534" s="205" t="n">
        <v>5377752.38905859</v>
      </c>
      <c r="G534" s="205" t="n">
        <v>2216579.503524</v>
      </c>
      <c r="H534" s="205" t="n"/>
      <c r="I534" s="205" t="n"/>
      <c r="J534" s="205" t="n"/>
      <c r="K534" s="205" t="n"/>
      <c r="L534" s="205" t="n">
        <v>0</v>
      </c>
      <c r="M534" s="205" t="n"/>
      <c r="N534" s="205" t="n"/>
      <c r="O534" s="205" t="n"/>
      <c r="P534" s="205" t="n"/>
      <c r="Q534" s="205" t="n"/>
      <c r="R534" s="205" t="n">
        <v>240933.962447267</v>
      </c>
      <c r="S534" s="205" t="n">
        <v>24000</v>
      </c>
      <c r="T534" s="205" t="n">
        <v>171866.226545717</v>
      </c>
      <c r="U534" s="256" t="n">
        <f aca="false" ca="false" dt2D="false" dtr="false" t="normal">COUNTIF(F534:Q534, "&gt;0")</f>
        <v>2</v>
      </c>
      <c r="V534" s="256" t="n">
        <f aca="false" ca="false" dt2D="false" dtr="false" t="normal">COUNTIF(R534:T534, "&gt;0")</f>
        <v>3</v>
      </c>
      <c r="W534" s="256" t="n">
        <f aca="false" ca="false" dt2D="false" dtr="false" t="normal">+U534+V534</f>
        <v>5</v>
      </c>
      <c r="AC534" s="0" t="s">
        <v>1128</v>
      </c>
    </row>
    <row customHeight="true" ht="12.75" outlineLevel="0" r="535">
      <c r="A535" s="8" t="n">
        <f aca="false" ca="false" dt2D="false" dtr="false" t="normal">A534+1</f>
        <v>495</v>
      </c>
      <c r="B535" s="8" t="n">
        <f aca="false" ca="false" dt2D="false" dtr="false" t="normal">B534+1</f>
        <v>334</v>
      </c>
      <c r="C535" s="106" t="s">
        <v>214</v>
      </c>
      <c r="D535" s="8" t="s">
        <v>863</v>
      </c>
      <c r="E535" s="205" t="n">
        <f aca="false" ca="true" dt2D="false" dtr="false" t="normal">SUBTOTAL(9, F535:T535)</f>
        <v>15984474.889999999</v>
      </c>
      <c r="F535" s="205" t="n">
        <v>10539151.07</v>
      </c>
      <c r="G535" s="205" t="n"/>
      <c r="H535" s="205" t="n">
        <v>4599721.81</v>
      </c>
      <c r="I535" s="205" t="n"/>
      <c r="J535" s="205" t="n"/>
      <c r="K535" s="205" t="n"/>
      <c r="L535" s="205" t="n">
        <v>0</v>
      </c>
      <c r="M535" s="205" t="n"/>
      <c r="N535" s="205" t="n"/>
      <c r="O535" s="205" t="n"/>
      <c r="P535" s="205" t="n"/>
      <c r="Q535" s="205" t="n"/>
      <c r="R535" s="205" t="n">
        <v>479534.25</v>
      </c>
      <c r="S535" s="205" t="n">
        <v>24000</v>
      </c>
      <c r="T535" s="205" t="n">
        <v>342067.76</v>
      </c>
      <c r="U535" s="256" t="n">
        <f aca="false" ca="false" dt2D="false" dtr="false" t="normal">COUNTIF(F535:Q535, "&gt;0")</f>
        <v>2</v>
      </c>
      <c r="V535" s="256" t="n">
        <f aca="false" ca="false" dt2D="false" dtr="false" t="normal">COUNTIF(R535:T535, "&gt;0")</f>
        <v>3</v>
      </c>
      <c r="W535" s="256" t="n">
        <f aca="false" ca="false" dt2D="false" dtr="false" t="normal">+U535+V535</f>
        <v>5</v>
      </c>
    </row>
    <row customHeight="true" ht="12.75" outlineLevel="0" r="536">
      <c r="A536" s="8" t="n">
        <f aca="false" ca="false" dt2D="false" dtr="false" t="normal">A535+1</f>
        <v>496</v>
      </c>
      <c r="B536" s="8" t="n">
        <f aca="false" ca="false" dt2D="false" dtr="false" t="normal">B535+1</f>
        <v>335</v>
      </c>
      <c r="C536" s="106" t="s">
        <v>214</v>
      </c>
      <c r="D536" s="8" t="s">
        <v>351</v>
      </c>
      <c r="E536" s="205" t="n">
        <f aca="false" ca="false" dt2D="false" dtr="false" t="normal">SUM(F536:T536)</f>
        <v>10852758.63</v>
      </c>
      <c r="F536" s="205" t="n"/>
      <c r="G536" s="205" t="n"/>
      <c r="H536" s="205" t="n"/>
      <c r="I536" s="205" t="n"/>
      <c r="J536" s="205" t="n"/>
      <c r="K536" s="205" t="n"/>
      <c r="L536" s="205" t="n"/>
      <c r="M536" s="205" t="n"/>
      <c r="N536" s="205" t="n"/>
      <c r="O536" s="205" t="n"/>
      <c r="P536" s="205" t="n"/>
      <c r="Q536" s="205" t="n">
        <v>10852758.63</v>
      </c>
      <c r="R536" s="205" t="n"/>
      <c r="S536" s="205" t="n"/>
      <c r="T536" s="205" t="n"/>
      <c r="U536" s="256" t="n">
        <f aca="false" ca="false" dt2D="false" dtr="false" t="normal">COUNTIF(F536:Q536, "&gt;0")</f>
        <v>1</v>
      </c>
      <c r="V536" s="256" t="n">
        <f aca="false" ca="false" dt2D="false" dtr="false" t="normal">COUNTIF(R536:T536, "&gt;0")</f>
        <v>0</v>
      </c>
      <c r="W536" s="256" t="n">
        <f aca="false" ca="false" dt2D="false" dtr="false" t="normal">+U536+V536</f>
        <v>1</v>
      </c>
    </row>
    <row customHeight="true" ht="12.75" outlineLevel="0" r="537">
      <c r="A537" s="8" t="n">
        <f aca="false" ca="false" dt2D="false" dtr="false" t="normal">A536+1</f>
        <v>497</v>
      </c>
      <c r="B537" s="8" t="n">
        <f aca="false" ca="false" dt2D="false" dtr="false" t="normal">B536+1</f>
        <v>336</v>
      </c>
      <c r="C537" s="106" t="s">
        <v>214</v>
      </c>
      <c r="D537" s="8" t="s">
        <v>294</v>
      </c>
      <c r="E537" s="205" t="n">
        <f aca="false" ca="false" dt2D="false" dtr="false" t="normal">SUM(F537:T537)</f>
        <v>9954286.4</v>
      </c>
      <c r="F537" s="205" t="n"/>
      <c r="G537" s="205" t="n"/>
      <c r="H537" s="205" t="n"/>
      <c r="I537" s="205" t="n"/>
      <c r="J537" s="205" t="n"/>
      <c r="K537" s="205" t="n"/>
      <c r="L537" s="205" t="n"/>
      <c r="M537" s="205" t="n">
        <v>9954286.4</v>
      </c>
      <c r="N537" s="205" t="n"/>
      <c r="O537" s="205" t="n"/>
      <c r="P537" s="205" t="n"/>
      <c r="Q537" s="205" t="n"/>
      <c r="R537" s="205" t="n"/>
      <c r="S537" s="205" t="n"/>
      <c r="T537" s="205" t="n"/>
      <c r="U537" s="256" t="n">
        <f aca="false" ca="false" dt2D="false" dtr="false" t="normal">COUNTIF(F537:Q537, "&gt;0")</f>
        <v>1</v>
      </c>
      <c r="V537" s="256" t="n">
        <f aca="false" ca="false" dt2D="false" dtr="false" t="normal">COUNTIF(R537:T537, "&gt;0")</f>
        <v>0</v>
      </c>
      <c r="W537" s="256" t="n">
        <f aca="false" ca="false" dt2D="false" dtr="false" t="normal">+U537+V537</f>
        <v>1</v>
      </c>
    </row>
    <row customHeight="true" ht="12.75" outlineLevel="0" r="538">
      <c r="A538" s="8" t="n">
        <f aca="false" ca="false" dt2D="false" dtr="false" t="normal">A537+1</f>
        <v>498</v>
      </c>
      <c r="B538" s="8" t="n">
        <f aca="false" ca="false" dt2D="false" dtr="false" t="normal">B537+1</f>
        <v>337</v>
      </c>
      <c r="C538" s="106" t="s">
        <v>214</v>
      </c>
      <c r="D538" s="8" t="s">
        <v>958</v>
      </c>
      <c r="E538" s="205" t="n">
        <f aca="false" ca="true" dt2D="false" dtr="false" t="normal">SUBTOTAL(9, F538:T538)</f>
        <v>6375194.1899999995</v>
      </c>
      <c r="F538" s="205" t="n"/>
      <c r="G538" s="205" t="n">
        <v>2766426.51</v>
      </c>
      <c r="H538" s="205" t="n"/>
      <c r="I538" s="205" t="n"/>
      <c r="J538" s="205" t="n">
        <v>3608767.68</v>
      </c>
      <c r="K538" s="205" t="n"/>
      <c r="L538" s="205" t="n"/>
      <c r="M538" s="205" t="n"/>
      <c r="N538" s="205" t="n"/>
      <c r="O538" s="205" t="n"/>
      <c r="P538" s="205" t="n"/>
      <c r="Q538" s="205" t="n"/>
      <c r="R538" s="205" t="n"/>
      <c r="S538" s="205" t="n"/>
      <c r="T538" s="205" t="n"/>
      <c r="U538" s="256" t="n">
        <f aca="false" ca="false" dt2D="false" dtr="false" t="normal">COUNTIF(F538:Q538, "&gt;0")</f>
        <v>2</v>
      </c>
      <c r="V538" s="256" t="n">
        <f aca="false" ca="false" dt2D="false" dtr="false" t="normal">COUNTIF(R538:T538, "&gt;0")</f>
        <v>0</v>
      </c>
      <c r="W538" s="256" t="n">
        <f aca="false" ca="false" dt2D="false" dtr="false" t="normal">+U538+V538</f>
        <v>2</v>
      </c>
    </row>
    <row customHeight="true" ht="12.75" outlineLevel="0" r="539">
      <c r="A539" s="8" t="n">
        <f aca="false" ca="false" dt2D="false" dtr="false" t="normal">A538+1</f>
        <v>499</v>
      </c>
      <c r="B539" s="8" t="n">
        <f aca="false" ca="false" dt2D="false" dtr="false" t="normal">B538+1</f>
        <v>338</v>
      </c>
      <c r="C539" s="106" t="s">
        <v>214</v>
      </c>
      <c r="D539" s="8" t="s">
        <v>866</v>
      </c>
      <c r="E539" s="205" t="n">
        <f aca="false" ca="true" dt2D="false" dtr="false" t="normal">SUBTOTAL(9, F539:T539)</f>
        <v>11607107.7</v>
      </c>
      <c r="F539" s="205" t="n">
        <v>0</v>
      </c>
      <c r="G539" s="205" t="n">
        <v>8043449.62</v>
      </c>
      <c r="H539" s="205" t="n"/>
      <c r="I539" s="205" t="n"/>
      <c r="J539" s="205" t="n">
        <v>3563658.08</v>
      </c>
      <c r="K539" s="205" t="n"/>
      <c r="L539" s="205" t="n"/>
      <c r="M539" s="205" t="n"/>
      <c r="N539" s="205" t="n"/>
      <c r="O539" s="205" t="n"/>
      <c r="P539" s="205" t="n"/>
      <c r="Q539" s="205" t="n"/>
      <c r="R539" s="205" t="n"/>
      <c r="S539" s="205" t="n"/>
      <c r="T539" s="205" t="n"/>
      <c r="U539" s="256" t="n">
        <f aca="false" ca="false" dt2D="false" dtr="false" t="normal">COUNTIF(F539:Q539, "&gt;0")</f>
        <v>2</v>
      </c>
      <c r="V539" s="256" t="n">
        <f aca="false" ca="false" dt2D="false" dtr="false" t="normal">COUNTIF(R539:T539, "&gt;0")</f>
        <v>0</v>
      </c>
      <c r="W539" s="256" t="n">
        <f aca="false" ca="false" dt2D="false" dtr="false" t="normal">+U539+V539</f>
        <v>2</v>
      </c>
    </row>
    <row customHeight="true" ht="12.75" outlineLevel="0" r="540">
      <c r="A540" s="8" t="n">
        <f aca="false" ca="false" dt2D="false" dtr="false" t="normal">A539+1</f>
        <v>500</v>
      </c>
      <c r="B540" s="8" t="n">
        <f aca="false" ca="false" dt2D="false" dtr="false" t="normal">B539+1</f>
        <v>339</v>
      </c>
      <c r="C540" s="106" t="s">
        <v>214</v>
      </c>
      <c r="D540" s="8" t="s">
        <v>362</v>
      </c>
      <c r="E540" s="205" t="n">
        <f aca="false" ca="true" dt2D="false" dtr="false" t="normal">SUBTOTAL(9, F540:T540)</f>
        <v>6684865.66</v>
      </c>
      <c r="F540" s="205" t="n">
        <v>0</v>
      </c>
      <c r="G540" s="205" t="n"/>
      <c r="H540" s="205" t="n"/>
      <c r="I540" s="205" t="n">
        <v>6593903.7</v>
      </c>
      <c r="J540" s="205" t="n"/>
      <c r="K540" s="205" t="n"/>
      <c r="L540" s="205" t="n"/>
      <c r="M540" s="205" t="n"/>
      <c r="N540" s="205" t="n"/>
      <c r="O540" s="205" t="n"/>
      <c r="P540" s="205" t="n"/>
      <c r="Q540" s="205" t="n"/>
      <c r="R540" s="205" t="n">
        <v>66961.96</v>
      </c>
      <c r="S540" s="205" t="n">
        <v>24000</v>
      </c>
      <c r="T540" s="205" t="n"/>
      <c r="U540" s="256" t="n">
        <f aca="false" ca="false" dt2D="false" dtr="false" t="normal">COUNTIF(F540:Q540, "&gt;0")</f>
        <v>1</v>
      </c>
      <c r="V540" s="256" t="n">
        <f aca="false" ca="false" dt2D="false" dtr="false" t="normal">COUNTIF(R540:T540, "&gt;0")</f>
        <v>2</v>
      </c>
      <c r="W540" s="256" t="n">
        <f aca="false" ca="false" dt2D="false" dtr="false" t="normal">+U540+V540</f>
        <v>3</v>
      </c>
    </row>
    <row customHeight="true" ht="12.75" outlineLevel="0" r="541">
      <c r="A541" s="8" t="n">
        <f aca="false" ca="false" dt2D="false" dtr="false" t="normal">A540+1</f>
        <v>501</v>
      </c>
      <c r="B541" s="8" t="n">
        <f aca="false" ca="false" dt2D="false" dtr="false" t="normal">B540+1</f>
        <v>340</v>
      </c>
      <c r="C541" s="106" t="s">
        <v>214</v>
      </c>
      <c r="D541" s="8" t="s">
        <v>296</v>
      </c>
      <c r="E541" s="205" t="n">
        <f aca="false" ca="false" dt2D="false" dtr="false" t="normal">SUM(F541:T541)</f>
        <v>6537894.22</v>
      </c>
      <c r="F541" s="205" t="n"/>
      <c r="G541" s="205" t="n"/>
      <c r="H541" s="205" t="n"/>
      <c r="I541" s="205" t="n"/>
      <c r="J541" s="205" t="n"/>
      <c r="K541" s="205" t="n"/>
      <c r="L541" s="205" t="n"/>
      <c r="M541" s="205" t="n">
        <v>6537894.22</v>
      </c>
      <c r="N541" s="205" t="n"/>
      <c r="O541" s="205" t="n"/>
      <c r="P541" s="205" t="n"/>
      <c r="Q541" s="205" t="n"/>
      <c r="R541" s="205" t="n"/>
      <c r="S541" s="205" t="n"/>
      <c r="T541" s="205" t="n"/>
      <c r="U541" s="256" t="n">
        <f aca="false" ca="false" dt2D="false" dtr="false" t="normal">COUNTIF(F541:Q541, "&gt;0")</f>
        <v>1</v>
      </c>
      <c r="V541" s="256" t="n">
        <f aca="false" ca="false" dt2D="false" dtr="false" t="normal">COUNTIF(R541:T541, "&gt;0")</f>
        <v>0</v>
      </c>
      <c r="W541" s="256" t="n">
        <f aca="false" ca="false" dt2D="false" dtr="false" t="normal">+U541+V541</f>
        <v>1</v>
      </c>
    </row>
    <row customHeight="true" ht="12.75" outlineLevel="0" r="542">
      <c r="A542" s="8" t="n">
        <f aca="false" ca="false" dt2D="false" dtr="false" t="normal">A541+1</f>
        <v>502</v>
      </c>
      <c r="B542" s="8" t="n">
        <f aca="false" ca="false" dt2D="false" dtr="false" t="normal">B541+1</f>
        <v>341</v>
      </c>
      <c r="C542" s="106" t="s">
        <v>214</v>
      </c>
      <c r="D542" s="8" t="s">
        <v>298</v>
      </c>
      <c r="E542" s="205" t="n">
        <f aca="false" ca="false" dt2D="false" dtr="false" t="normal">SUM(F542:T542)</f>
        <v>6551396.72</v>
      </c>
      <c r="F542" s="205" t="n"/>
      <c r="G542" s="205" t="n"/>
      <c r="H542" s="205" t="n"/>
      <c r="I542" s="205" t="n"/>
      <c r="J542" s="205" t="n"/>
      <c r="K542" s="205" t="n"/>
      <c r="L542" s="205" t="n"/>
      <c r="M542" s="205" t="n">
        <v>6551396.72</v>
      </c>
      <c r="N542" s="205" t="n"/>
      <c r="O542" s="205" t="n"/>
      <c r="P542" s="205" t="n"/>
      <c r="Q542" s="205" t="n"/>
      <c r="R542" s="205" t="n"/>
      <c r="S542" s="205" t="n"/>
      <c r="T542" s="205" t="n"/>
      <c r="U542" s="256" t="n">
        <f aca="false" ca="false" dt2D="false" dtr="false" t="normal">COUNTIF(F542:Q542, "&gt;0")</f>
        <v>1</v>
      </c>
      <c r="V542" s="256" t="n">
        <f aca="false" ca="false" dt2D="false" dtr="false" t="normal">COUNTIF(R542:T542, "&gt;0")</f>
        <v>0</v>
      </c>
      <c r="W542" s="256" t="n">
        <f aca="false" ca="false" dt2D="false" dtr="false" t="normal">+U542+V542</f>
        <v>1</v>
      </c>
    </row>
    <row customHeight="true" ht="12.75" outlineLevel="0" r="543">
      <c r="A543" s="8" t="n">
        <f aca="false" ca="false" dt2D="false" dtr="false" t="normal">A542+1</f>
        <v>503</v>
      </c>
      <c r="B543" s="8" t="n">
        <f aca="false" ca="false" dt2D="false" dtr="false" t="normal">B542+1</f>
        <v>342</v>
      </c>
      <c r="C543" s="106" t="s">
        <v>214</v>
      </c>
      <c r="D543" s="8" t="s">
        <v>959</v>
      </c>
      <c r="E543" s="205" t="n">
        <f aca="false" ca="true" dt2D="false" dtr="false" t="normal">SUBTOTAL(9, F543:T543)</f>
        <v>1742939.7699999998</v>
      </c>
      <c r="F543" s="205" t="n"/>
      <c r="G543" s="205" t="n"/>
      <c r="H543" s="205" t="n"/>
      <c r="I543" s="205" t="n"/>
      <c r="J543" s="205" t="n">
        <v>1629352.67</v>
      </c>
      <c r="K543" s="205" t="n"/>
      <c r="L543" s="205" t="n">
        <v>0</v>
      </c>
      <c r="M543" s="205" t="n"/>
      <c r="N543" s="205" t="n"/>
      <c r="O543" s="205" t="n"/>
      <c r="P543" s="205" t="n"/>
      <c r="Q543" s="205" t="n"/>
      <c r="R543" s="205" t="n">
        <v>52288.19</v>
      </c>
      <c r="S543" s="205" t="n">
        <v>24000</v>
      </c>
      <c r="T543" s="205" t="n">
        <v>37298.91</v>
      </c>
      <c r="U543" s="256" t="n">
        <f aca="false" ca="false" dt2D="false" dtr="false" t="normal">COUNTIF(F543:Q543, "&gt;0")</f>
        <v>1</v>
      </c>
      <c r="V543" s="256" t="n">
        <f aca="false" ca="false" dt2D="false" dtr="false" t="normal">COUNTIF(R543:T543, "&gt;0")</f>
        <v>3</v>
      </c>
      <c r="W543" s="256" t="n">
        <f aca="false" ca="false" dt2D="false" dtr="false" t="normal">+U543+V543</f>
        <v>4</v>
      </c>
    </row>
    <row customHeight="true" ht="12.75" outlineLevel="0" r="544">
      <c r="A544" s="8" t="n">
        <f aca="false" ca="false" dt2D="false" dtr="false" t="normal">A543+1</f>
        <v>504</v>
      </c>
      <c r="B544" s="8" t="n">
        <f aca="false" ca="false" dt2D="false" dtr="false" t="normal">+B543+1</f>
        <v>343</v>
      </c>
      <c r="C544" s="106" t="s">
        <v>214</v>
      </c>
      <c r="D544" s="8" t="s">
        <v>869</v>
      </c>
      <c r="E544" s="205" t="n">
        <f aca="false" ca="true" dt2D="false" dtr="false" t="normal">SUBTOTAL(9, F544:T544)</f>
        <v>1464919.2200000002</v>
      </c>
      <c r="F544" s="205" t="n">
        <v>1365622.37</v>
      </c>
      <c r="G544" s="205" t="n"/>
      <c r="H544" s="205" t="n"/>
      <c r="I544" s="205" t="n"/>
      <c r="J544" s="205" t="n"/>
      <c r="K544" s="205" t="n"/>
      <c r="L544" s="205" t="n">
        <v>0</v>
      </c>
      <c r="M544" s="205" t="n"/>
      <c r="N544" s="205" t="n"/>
      <c r="O544" s="205" t="n"/>
      <c r="P544" s="205" t="n"/>
      <c r="Q544" s="205" t="n"/>
      <c r="R544" s="205" t="n">
        <v>43947.58</v>
      </c>
      <c r="S544" s="205" t="n">
        <v>24000</v>
      </c>
      <c r="T544" s="205" t="n">
        <v>31349.27</v>
      </c>
      <c r="U544" s="256" t="n">
        <f aca="false" ca="false" dt2D="false" dtr="false" t="normal">COUNTIF(F544:Q544, "&gt;0")</f>
        <v>1</v>
      </c>
      <c r="V544" s="256" t="n">
        <f aca="false" ca="false" dt2D="false" dtr="false" t="normal">COUNTIF(R544:T544, "&gt;0")</f>
        <v>3</v>
      </c>
      <c r="W544" s="256" t="n">
        <f aca="false" ca="false" dt2D="false" dtr="false" t="normal">+U544+V544</f>
        <v>4</v>
      </c>
    </row>
    <row customHeight="true" ht="12.75" outlineLevel="0" r="545">
      <c r="A545" s="8" t="n">
        <f aca="false" ca="false" dt2D="false" dtr="false" t="normal">A544+1</f>
        <v>505</v>
      </c>
      <c r="B545" s="8" t="n">
        <f aca="false" ca="false" dt2D="false" dtr="false" t="normal">+B544+1</f>
        <v>344</v>
      </c>
      <c r="C545" s="106" t="s">
        <v>214</v>
      </c>
      <c r="D545" s="8" t="s">
        <v>960</v>
      </c>
      <c r="E545" s="205" t="n">
        <f aca="false" ca="false" dt2D="false" dtr="false" t="normal">SUM(F545:T545)</f>
        <v>1299039.4</v>
      </c>
      <c r="F545" s="205" t="n"/>
      <c r="G545" s="205" t="n"/>
      <c r="H545" s="205" t="n"/>
      <c r="I545" s="205" t="n"/>
      <c r="J545" s="205" t="n">
        <v>1299039.4</v>
      </c>
      <c r="K545" s="205" t="n"/>
      <c r="L545" s="205" t="n"/>
      <c r="M545" s="205" t="n"/>
      <c r="N545" s="205" t="n"/>
      <c r="O545" s="205" t="n"/>
      <c r="P545" s="205" t="n"/>
      <c r="Q545" s="205" t="n"/>
      <c r="R545" s="205" t="n"/>
      <c r="S545" s="205" t="n"/>
      <c r="T545" s="205" t="n"/>
      <c r="U545" s="256" t="n">
        <f aca="false" ca="false" dt2D="false" dtr="false" t="normal">COUNTIF(F545:Q545, "&gt;0")</f>
        <v>1</v>
      </c>
      <c r="V545" s="256" t="n">
        <f aca="false" ca="false" dt2D="false" dtr="false" t="normal">COUNTIF(R545:T545, "&gt;0")</f>
        <v>0</v>
      </c>
      <c r="W545" s="256" t="n">
        <f aca="false" ca="false" dt2D="false" dtr="false" t="normal">+U545+V545</f>
        <v>1</v>
      </c>
    </row>
    <row customHeight="true" ht="12.75" outlineLevel="0" r="546">
      <c r="A546" s="8" t="n">
        <f aca="false" ca="false" dt2D="false" dtr="false" t="normal">A545+1</f>
        <v>506</v>
      </c>
      <c r="B546" s="8" t="n">
        <f aca="false" ca="false" dt2D="false" dtr="false" t="normal">+B545+1</f>
        <v>345</v>
      </c>
      <c r="C546" s="106" t="s">
        <v>214</v>
      </c>
      <c r="D546" s="8" t="s">
        <v>870</v>
      </c>
      <c r="E546" s="205" t="n">
        <f aca="false" ca="true" dt2D="false" dtr="false" t="normal">SUBTOTAL(9, F546:T546)</f>
        <v>3116886.83</v>
      </c>
      <c r="F546" s="205" t="n"/>
      <c r="G546" s="205" t="n"/>
      <c r="H546" s="205" t="n">
        <v>1640605.26</v>
      </c>
      <c r="I546" s="205" t="n">
        <v>1292073.59</v>
      </c>
      <c r="J546" s="205" t="n"/>
      <c r="K546" s="205" t="n"/>
      <c r="L546" s="205" t="n">
        <v>0</v>
      </c>
      <c r="M546" s="205" t="n"/>
      <c r="N546" s="205" t="n"/>
      <c r="O546" s="205" t="n"/>
      <c r="P546" s="205" t="n"/>
      <c r="Q546" s="205" t="n"/>
      <c r="R546" s="205" t="n">
        <v>93506.6</v>
      </c>
      <c r="S546" s="205" t="n">
        <v>24000</v>
      </c>
      <c r="T546" s="205" t="n">
        <v>66701.38</v>
      </c>
      <c r="U546" s="256" t="n">
        <f aca="false" ca="false" dt2D="false" dtr="false" t="normal">COUNTIF(F546:Q546, "&gt;0")</f>
        <v>2</v>
      </c>
      <c r="V546" s="256" t="n">
        <f aca="false" ca="false" dt2D="false" dtr="false" t="normal">COUNTIF(R546:T546, "&gt;0")</f>
        <v>3</v>
      </c>
      <c r="W546" s="256" t="n">
        <f aca="false" ca="false" dt2D="false" dtr="false" t="normal">+U546+V546</f>
        <v>5</v>
      </c>
    </row>
    <row customHeight="true" ht="12.75" outlineLevel="0" r="547">
      <c r="A547" s="8" t="n">
        <f aca="false" ca="false" dt2D="false" dtr="false" t="normal">A546+1</f>
        <v>507</v>
      </c>
      <c r="B547" s="8" t="n">
        <f aca="false" ca="false" dt2D="false" dtr="false" t="normal">+B546+1</f>
        <v>346</v>
      </c>
      <c r="C547" s="106" t="s">
        <v>214</v>
      </c>
      <c r="D547" s="8" t="s">
        <v>873</v>
      </c>
      <c r="E547" s="205" t="n">
        <f aca="false" ca="true" dt2D="false" dtr="false" t="normal">SUBTOTAL(9, F547:T547)</f>
        <v>12914389.839999998</v>
      </c>
      <c r="F547" s="205" t="n"/>
      <c r="G547" s="205" t="n">
        <v>3064988.53</v>
      </c>
      <c r="H547" s="205" t="n"/>
      <c r="I547" s="205" t="n"/>
      <c r="J547" s="205" t="n">
        <v>1389769.88</v>
      </c>
      <c r="K547" s="205" t="n"/>
      <c r="L547" s="205" t="n">
        <v>0</v>
      </c>
      <c r="M547" s="205" t="n"/>
      <c r="N547" s="205" t="n"/>
      <c r="O547" s="205" t="n"/>
      <c r="P547" s="205" t="n"/>
      <c r="Q547" s="205" t="n">
        <v>7771831.79</v>
      </c>
      <c r="R547" s="205" t="n">
        <v>387431.7</v>
      </c>
      <c r="S547" s="205" t="n">
        <v>24000</v>
      </c>
      <c r="T547" s="205" t="n">
        <v>276367.94</v>
      </c>
      <c r="U547" s="256" t="n">
        <f aca="false" ca="false" dt2D="false" dtr="false" t="normal">COUNTIF(F547:Q547, "&gt;0")</f>
        <v>3</v>
      </c>
      <c r="V547" s="256" t="n">
        <f aca="false" ca="false" dt2D="false" dtr="false" t="normal">COUNTIF(R547:T547, "&gt;0")</f>
        <v>3</v>
      </c>
      <c r="W547" s="256" t="n">
        <f aca="false" ca="false" dt2D="false" dtr="false" t="normal">+U547+V547</f>
        <v>6</v>
      </c>
    </row>
    <row customHeight="true" ht="12.75" outlineLevel="0" r="548">
      <c r="A548" s="8" t="n">
        <f aca="false" ca="false" dt2D="false" dtr="false" t="normal">A547+1</f>
        <v>508</v>
      </c>
      <c r="B548" s="8" t="s">
        <v>192</v>
      </c>
      <c r="C548" s="106" t="s">
        <v>214</v>
      </c>
      <c r="D548" s="8" t="s">
        <v>398</v>
      </c>
      <c r="E548" s="205" t="n">
        <f aca="false" ca="true" dt2D="false" dtr="false" t="normal">SUBTOTAL(9, F548:T548)</f>
        <v>1660125.39</v>
      </c>
      <c r="F548" s="205" t="n"/>
      <c r="G548" s="205" t="n"/>
      <c r="H548" s="205" t="n"/>
      <c r="I548" s="205" t="n"/>
      <c r="J548" s="205" t="n">
        <v>1550794.95</v>
      </c>
      <c r="K548" s="205" t="n"/>
      <c r="L548" s="205" t="n">
        <v>0</v>
      </c>
      <c r="M548" s="205" t="n"/>
      <c r="N548" s="205" t="n"/>
      <c r="O548" s="205" t="n"/>
      <c r="P548" s="205" t="n"/>
      <c r="Q548" s="205" t="n"/>
      <c r="R548" s="205" t="n">
        <v>49803.76</v>
      </c>
      <c r="S548" s="205" t="n">
        <v>24000</v>
      </c>
      <c r="T548" s="205" t="n">
        <v>35526.68</v>
      </c>
      <c r="U548" s="256" t="n">
        <f aca="false" ca="false" dt2D="false" dtr="false" t="normal">COUNTIF(F548:Q548, "&gt;0")</f>
        <v>1</v>
      </c>
      <c r="V548" s="256" t="n">
        <f aca="false" ca="false" dt2D="false" dtr="false" t="normal">COUNTIF(R548:T548, "&gt;0")</f>
        <v>3</v>
      </c>
      <c r="W548" s="256" t="n">
        <f aca="false" ca="false" dt2D="false" dtr="false" t="normal">+U548+V548</f>
        <v>4</v>
      </c>
    </row>
    <row customHeight="true" ht="12.75" outlineLevel="0" r="549">
      <c r="A549" s="8" t="n">
        <f aca="false" ca="false" dt2D="false" dtr="false" t="normal">A548+1</f>
        <v>509</v>
      </c>
      <c r="B549" s="8" t="s">
        <v>192</v>
      </c>
      <c r="C549" s="106" t="s">
        <v>214</v>
      </c>
      <c r="D549" s="8" t="s">
        <v>304</v>
      </c>
      <c r="E549" s="205" t="n">
        <f aca="false" ca="false" dt2D="false" dtr="false" t="normal">SUM(F549:T549)</f>
        <v>5923960.609999999</v>
      </c>
      <c r="F549" s="205" t="n"/>
      <c r="G549" s="205" t="n"/>
      <c r="H549" s="205" t="n"/>
      <c r="I549" s="205" t="n">
        <v>650392.02</v>
      </c>
      <c r="J549" s="205" t="n"/>
      <c r="K549" s="205" t="n"/>
      <c r="L549" s="205" t="n"/>
      <c r="M549" s="205" t="n"/>
      <c r="N549" s="205" t="n"/>
      <c r="O549" s="205" t="n"/>
      <c r="P549" s="205" t="n"/>
      <c r="Q549" s="205" t="n">
        <v>5273568.59</v>
      </c>
      <c r="R549" s="205" t="n"/>
      <c r="S549" s="205" t="n"/>
      <c r="T549" s="205" t="n"/>
      <c r="U549" s="256" t="n">
        <f aca="false" ca="false" dt2D="false" dtr="false" t="normal">COUNTIF(F549:Q549, "&gt;0")</f>
        <v>2</v>
      </c>
      <c r="V549" s="256" t="n">
        <f aca="false" ca="false" dt2D="false" dtr="false" t="normal">COUNTIF(R549:T549, "&gt;0")</f>
        <v>0</v>
      </c>
      <c r="W549" s="256" t="n">
        <f aca="false" ca="false" dt2D="false" dtr="false" t="normal">+U549+V549</f>
        <v>2</v>
      </c>
    </row>
    <row customHeight="true" ht="12.75" outlineLevel="0" r="550">
      <c r="A550" s="8" t="n">
        <f aca="false" ca="false" dt2D="false" dtr="false" t="normal">A549+1</f>
        <v>510</v>
      </c>
      <c r="B550" s="8" t="n">
        <f aca="false" ca="false" dt2D="false" dtr="false" t="normal">B547+1</f>
        <v>347</v>
      </c>
      <c r="C550" s="106" t="s">
        <v>214</v>
      </c>
      <c r="D550" s="8" t="s">
        <v>91</v>
      </c>
      <c r="E550" s="205" t="n">
        <f aca="false" ca="true" dt2D="false" dtr="false" t="normal">SUBTOTAL(9, F550:T550)</f>
        <v>17813558.269999996</v>
      </c>
      <c r="F550" s="205" t="n">
        <v>9601910.36</v>
      </c>
      <c r="G550" s="205" t="n">
        <v>3965549.75</v>
      </c>
      <c r="H550" s="205" t="n"/>
      <c r="I550" s="205" t="n">
        <v>3306481.26</v>
      </c>
      <c r="J550" s="205" t="n"/>
      <c r="K550" s="205" t="n"/>
      <c r="L550" s="205" t="n">
        <v>0</v>
      </c>
      <c r="M550" s="205" t="n"/>
      <c r="N550" s="205" t="n"/>
      <c r="O550" s="205" t="n"/>
      <c r="P550" s="205" t="n"/>
      <c r="Q550" s="205" t="n"/>
      <c r="R550" s="205" t="n">
        <v>534406.75</v>
      </c>
      <c r="S550" s="205" t="n">
        <v>24000</v>
      </c>
      <c r="T550" s="205" t="n">
        <v>381210.15</v>
      </c>
      <c r="U550" s="256" t="n">
        <f aca="false" ca="false" dt2D="false" dtr="false" t="normal">COUNTIF(F550:Q550, "&gt;0")</f>
        <v>3</v>
      </c>
      <c r="V550" s="256" t="n">
        <f aca="false" ca="false" dt2D="false" dtr="false" t="normal">COUNTIF(R550:T550, "&gt;0")</f>
        <v>3</v>
      </c>
      <c r="W550" s="256" t="n">
        <f aca="false" ca="false" dt2D="false" dtr="false" t="normal">+U550+V550</f>
        <v>6</v>
      </c>
    </row>
    <row customHeight="true" ht="12.75" outlineLevel="0" r="551">
      <c r="A551" s="8" t="n">
        <f aca="false" ca="false" dt2D="false" dtr="false" t="normal">A550+1</f>
        <v>511</v>
      </c>
      <c r="B551" s="8" t="n">
        <f aca="false" ca="false" dt2D="false" dtr="false" t="normal">+B550+1</f>
        <v>348</v>
      </c>
      <c r="C551" s="106" t="s">
        <v>214</v>
      </c>
      <c r="D551" s="8" t="s">
        <v>964</v>
      </c>
      <c r="E551" s="205" t="n">
        <f aca="false" ca="false" dt2D="false" dtr="false" t="normal">SUM(F551:T551)</f>
        <v>2362075.8</v>
      </c>
      <c r="F551" s="205" t="n"/>
      <c r="G551" s="205" t="n">
        <v>2286437.75</v>
      </c>
      <c r="H551" s="205" t="n"/>
      <c r="I551" s="205" t="n"/>
      <c r="J551" s="205" t="n"/>
      <c r="K551" s="205" t="n"/>
      <c r="L551" s="205" t="n"/>
      <c r="M551" s="205" t="n"/>
      <c r="N551" s="205" t="n"/>
      <c r="O551" s="205" t="n"/>
      <c r="P551" s="205" t="n"/>
      <c r="Q551" s="205" t="n"/>
      <c r="R551" s="205" t="n">
        <v>51638.05</v>
      </c>
      <c r="S551" s="205" t="n">
        <v>24000</v>
      </c>
      <c r="T551" s="205" t="n"/>
      <c r="U551" s="256" t="n">
        <f aca="false" ca="false" dt2D="false" dtr="false" t="normal">COUNTIF(F551:Q551, "&gt;0")</f>
        <v>1</v>
      </c>
      <c r="V551" s="256" t="n">
        <f aca="false" ca="false" dt2D="false" dtr="false" t="normal">COUNTIF(R551:T551, "&gt;0")</f>
        <v>2</v>
      </c>
      <c r="W551" s="256" t="n">
        <f aca="false" ca="false" dt2D="false" dtr="false" t="normal">+U551+V551</f>
        <v>3</v>
      </c>
    </row>
    <row customHeight="true" ht="12.75" outlineLevel="0" r="552">
      <c r="A552" s="8" t="n">
        <f aca="false" ca="false" dt2D="false" dtr="false" t="normal">A551+1</f>
        <v>512</v>
      </c>
      <c r="B552" s="8" t="n">
        <f aca="false" ca="false" dt2D="false" dtr="false" t="normal">+B551+1</f>
        <v>349</v>
      </c>
      <c r="C552" s="106" t="s">
        <v>214</v>
      </c>
      <c r="D552" s="8" t="s">
        <v>882</v>
      </c>
      <c r="E552" s="205" t="n">
        <f aca="false" ca="true" dt2D="false" dtr="false" t="normal">SUBTOTAL(9, F552:T552)</f>
        <v>17089758.07</v>
      </c>
      <c r="F552" s="205" t="n">
        <v>9211440.65</v>
      </c>
      <c r="G552" s="205" t="n">
        <v>3804096.54</v>
      </c>
      <c r="H552" s="205" t="n"/>
      <c r="I552" s="205" t="n">
        <v>3171807.32</v>
      </c>
      <c r="J552" s="205" t="n"/>
      <c r="K552" s="205" t="n"/>
      <c r="L552" s="205" t="n">
        <v>0</v>
      </c>
      <c r="M552" s="205" t="n"/>
      <c r="N552" s="205" t="n"/>
      <c r="O552" s="205" t="n"/>
      <c r="P552" s="205" t="n"/>
      <c r="Q552" s="205" t="n"/>
      <c r="R552" s="205" t="n">
        <v>512692.74</v>
      </c>
      <c r="S552" s="205" t="n">
        <v>24000</v>
      </c>
      <c r="T552" s="205" t="n">
        <v>365720.82</v>
      </c>
      <c r="U552" s="256" t="n">
        <f aca="false" ca="false" dt2D="false" dtr="false" t="normal">COUNTIF(F552:Q552, "&gt;0")</f>
        <v>3</v>
      </c>
      <c r="V552" s="256" t="n">
        <f aca="false" ca="false" dt2D="false" dtr="false" t="normal">COUNTIF(R552:T552, "&gt;0")</f>
        <v>3</v>
      </c>
      <c r="W552" s="256" t="n">
        <f aca="false" ca="false" dt2D="false" dtr="false" t="normal">+U552+V552</f>
        <v>6</v>
      </c>
    </row>
    <row customHeight="true" ht="12.75" outlineLevel="0" r="553">
      <c r="A553" s="8" t="n">
        <f aca="false" ca="false" dt2D="false" dtr="false" t="normal">A552+1</f>
        <v>513</v>
      </c>
      <c r="B553" s="8" t="s">
        <v>192</v>
      </c>
      <c r="C553" s="106" t="s">
        <v>214</v>
      </c>
      <c r="D553" s="8" t="s">
        <v>310</v>
      </c>
      <c r="E553" s="205" t="n">
        <f aca="false" ca="false" dt2D="false" dtr="false" t="normal">SUM(F553:T553)</f>
        <v>2858808.67</v>
      </c>
      <c r="F553" s="205" t="n"/>
      <c r="G553" s="205" t="n"/>
      <c r="H553" s="205" t="n"/>
      <c r="I553" s="205" t="n"/>
      <c r="J553" s="205" t="n">
        <v>2858808.67</v>
      </c>
      <c r="K553" s="205" t="n"/>
      <c r="L553" s="205" t="n"/>
      <c r="M553" s="205" t="n"/>
      <c r="N553" s="205" t="n"/>
      <c r="O553" s="205" t="n"/>
      <c r="P553" s="205" t="n"/>
      <c r="Q553" s="205" t="n"/>
      <c r="R553" s="205" t="n"/>
      <c r="S553" s="205" t="n"/>
      <c r="T553" s="205" t="n"/>
      <c r="U553" s="256" t="n">
        <f aca="false" ca="false" dt2D="false" dtr="false" t="normal">COUNTIF(F553:Q553, "&gt;0")</f>
        <v>1</v>
      </c>
      <c r="V553" s="256" t="n">
        <f aca="false" ca="false" dt2D="false" dtr="false" t="normal">COUNTIF(R553:T553, "&gt;0")</f>
        <v>0</v>
      </c>
      <c r="W553" s="256" t="n">
        <f aca="false" ca="false" dt2D="false" dtr="false" t="normal">+U553+V553</f>
        <v>1</v>
      </c>
    </row>
    <row customHeight="true" ht="12.75" outlineLevel="0" r="554">
      <c r="A554" s="8" t="n">
        <f aca="false" ca="false" dt2D="false" dtr="false" t="normal">A553+1</f>
        <v>514</v>
      </c>
      <c r="B554" s="8" t="n">
        <f aca="false" ca="false" dt2D="false" dtr="false" t="normal">B552+1</f>
        <v>350</v>
      </c>
      <c r="C554" s="106" t="s">
        <v>214</v>
      </c>
      <c r="D554" s="8" t="s">
        <v>1129</v>
      </c>
      <c r="E554" s="205" t="n">
        <f aca="false" ca="false" dt2D="false" dtr="false" t="normal">SUM(F554:T554)</f>
        <v>3099236.8</v>
      </c>
      <c r="F554" s="205" t="n"/>
      <c r="G554" s="205" t="n"/>
      <c r="H554" s="205" t="n"/>
      <c r="I554" s="205" t="n"/>
      <c r="J554" s="205" t="n">
        <v>1954676.74</v>
      </c>
      <c r="K554" s="205" t="n"/>
      <c r="L554" s="205" t="n"/>
      <c r="M554" s="205" t="n"/>
      <c r="N554" s="205" t="n"/>
      <c r="O554" s="205" t="n"/>
      <c r="P554" s="205" t="n"/>
      <c r="Q554" s="205" t="n">
        <v>1144560.06</v>
      </c>
      <c r="R554" s="205" t="n"/>
      <c r="S554" s="205" t="n"/>
      <c r="T554" s="205" t="n"/>
      <c r="U554" s="256" t="n">
        <f aca="false" ca="false" dt2D="false" dtr="false" t="normal">COUNTIF(F554:Q554, "&gt;0")</f>
        <v>2</v>
      </c>
      <c r="V554" s="256" t="n">
        <f aca="false" ca="false" dt2D="false" dtr="false" t="normal">COUNTIF(R554:T554, "&gt;0")</f>
        <v>0</v>
      </c>
      <c r="W554" s="256" t="n">
        <f aca="false" ca="false" dt2D="false" dtr="false" t="normal">+U554+V554</f>
        <v>2</v>
      </c>
    </row>
    <row customHeight="true" ht="12.75" outlineLevel="0" r="555">
      <c r="A555" s="8" t="n">
        <f aca="false" ca="false" dt2D="false" dtr="false" t="normal">A554+1</f>
        <v>515</v>
      </c>
      <c r="B555" s="8" t="n">
        <f aca="false" ca="false" dt2D="false" dtr="false" t="normal">B554+1</f>
        <v>351</v>
      </c>
      <c r="C555" s="106" t="s">
        <v>214</v>
      </c>
      <c r="D555" s="8" t="s">
        <v>104</v>
      </c>
      <c r="E555" s="205" t="n">
        <f aca="false" ca="false" dt2D="false" dtr="false" t="normal">SUM(F555:T555)</f>
        <v>695156.4500000001</v>
      </c>
      <c r="F555" s="205" t="n"/>
      <c r="G555" s="205" t="n"/>
      <c r="H555" s="205" t="n"/>
      <c r="I555" s="205" t="n"/>
      <c r="J555" s="205" t="n">
        <v>602787.55</v>
      </c>
      <c r="K555" s="205" t="n"/>
      <c r="L555" s="205" t="n"/>
      <c r="M555" s="205" t="n"/>
      <c r="N555" s="205" t="n"/>
      <c r="O555" s="205" t="n"/>
      <c r="P555" s="205" t="n"/>
      <c r="Q555" s="205" t="n"/>
      <c r="R555" s="205" t="n">
        <v>68368.9</v>
      </c>
      <c r="S555" s="205" t="n">
        <v>24000</v>
      </c>
      <c r="T555" s="205" t="n"/>
      <c r="U555" s="256" t="n">
        <f aca="false" ca="false" dt2D="false" dtr="false" t="normal">COUNTIF(F555:Q555, "&gt;0")</f>
        <v>1</v>
      </c>
      <c r="V555" s="256" t="n">
        <f aca="false" ca="false" dt2D="false" dtr="false" t="normal">COUNTIF(R555:T555, "&gt;0")</f>
        <v>2</v>
      </c>
      <c r="W555" s="256" t="n">
        <f aca="false" ca="false" dt2D="false" dtr="false" t="normal">+U555+V555</f>
        <v>3</v>
      </c>
    </row>
    <row customHeight="true" ht="12.75" outlineLevel="0" r="556">
      <c r="A556" s="8" t="n">
        <f aca="false" ca="false" dt2D="false" dtr="false" t="normal">A555+1</f>
        <v>516</v>
      </c>
      <c r="B556" s="8" t="n">
        <f aca="false" ca="false" dt2D="false" dtr="false" t="normal">+B555+1</f>
        <v>352</v>
      </c>
      <c r="C556" s="106" t="s">
        <v>214</v>
      </c>
      <c r="D556" s="8" t="s">
        <v>107</v>
      </c>
      <c r="E556" s="205" t="n">
        <f aca="false" ca="false" dt2D="false" dtr="false" t="normal">SUM(F556:T556)</f>
        <v>624430.4099999999</v>
      </c>
      <c r="F556" s="205" t="n"/>
      <c r="G556" s="205" t="n"/>
      <c r="H556" s="205" t="n"/>
      <c r="I556" s="205" t="n"/>
      <c r="J556" s="205" t="n">
        <v>532028.73</v>
      </c>
      <c r="K556" s="205" t="n"/>
      <c r="L556" s="205" t="n"/>
      <c r="M556" s="205" t="n"/>
      <c r="N556" s="205" t="n"/>
      <c r="O556" s="205" t="n"/>
      <c r="P556" s="205" t="n"/>
      <c r="Q556" s="205" t="n"/>
      <c r="R556" s="205" t="n">
        <v>68401.68</v>
      </c>
      <c r="S556" s="205" t="n">
        <v>24000</v>
      </c>
      <c r="T556" s="205" t="n"/>
      <c r="U556" s="256" t="n">
        <f aca="false" ca="false" dt2D="false" dtr="false" t="normal">COUNTIF(F556:Q556, "&gt;0")</f>
        <v>1</v>
      </c>
      <c r="V556" s="256" t="n">
        <f aca="false" ca="false" dt2D="false" dtr="false" t="normal">COUNTIF(R556:T556, "&gt;0")</f>
        <v>2</v>
      </c>
      <c r="W556" s="256" t="n">
        <f aca="false" ca="false" dt2D="false" dtr="false" t="normal">+U556+V556</f>
        <v>3</v>
      </c>
    </row>
    <row customHeight="true" ht="12.75" outlineLevel="0" r="557">
      <c r="A557" s="8" t="n">
        <f aca="false" ca="false" dt2D="false" dtr="false" t="normal">A556+1</f>
        <v>517</v>
      </c>
      <c r="B557" s="8" t="n">
        <f aca="false" ca="false" dt2D="false" dtr="false" t="normal">+B556+1</f>
        <v>353</v>
      </c>
      <c r="C557" s="106" t="s">
        <v>214</v>
      </c>
      <c r="D557" s="8" t="s">
        <v>971</v>
      </c>
      <c r="E557" s="205" t="n">
        <f aca="false" ca="true" dt2D="false" dtr="false" t="normal">SUBTOTAL(9, F557:T557)</f>
        <v>1125519.93</v>
      </c>
      <c r="F557" s="205" t="n"/>
      <c r="G557" s="205" t="n"/>
      <c r="H557" s="205" t="n"/>
      <c r="I557" s="205" t="n"/>
      <c r="J557" s="205" t="n">
        <v>1043668.2</v>
      </c>
      <c r="K557" s="205" t="n"/>
      <c r="L557" s="205" t="n">
        <v>0</v>
      </c>
      <c r="M557" s="205" t="n"/>
      <c r="N557" s="205" t="n"/>
      <c r="O557" s="205" t="n"/>
      <c r="P557" s="205" t="n"/>
      <c r="Q557" s="205" t="n"/>
      <c r="R557" s="205" t="n">
        <v>33765.6</v>
      </c>
      <c r="S557" s="205" t="n">
        <v>24000</v>
      </c>
      <c r="T557" s="205" t="n">
        <v>24086.13</v>
      </c>
      <c r="U557" s="256" t="n">
        <f aca="false" ca="false" dt2D="false" dtr="false" t="normal">COUNTIF(F557:Q557, "&gt;0")</f>
        <v>1</v>
      </c>
      <c r="V557" s="256" t="n">
        <f aca="false" ca="false" dt2D="false" dtr="false" t="normal">COUNTIF(R557:T557, "&gt;0")</f>
        <v>3</v>
      </c>
      <c r="W557" s="256" t="n">
        <f aca="false" ca="false" dt2D="false" dtr="false" t="normal">+U557+V557</f>
        <v>4</v>
      </c>
    </row>
    <row customHeight="true" ht="12.75" outlineLevel="0" r="558">
      <c r="A558" s="8" t="n">
        <f aca="false" ca="false" dt2D="false" dtr="false" t="normal">A557+1</f>
        <v>518</v>
      </c>
      <c r="B558" s="8" t="n">
        <f aca="false" ca="false" dt2D="false" dtr="false" t="normal">+B557+1</f>
        <v>354</v>
      </c>
      <c r="C558" s="106" t="s">
        <v>214</v>
      </c>
      <c r="D558" s="8" t="s">
        <v>311</v>
      </c>
      <c r="E558" s="205" t="n">
        <f aca="false" ca="false" dt2D="false" dtr="false" t="normal">SUM(F558:T558)</f>
        <v>6498789.32</v>
      </c>
      <c r="F558" s="205" t="n"/>
      <c r="G558" s="205" t="n"/>
      <c r="H558" s="205" t="n"/>
      <c r="I558" s="205" t="n"/>
      <c r="J558" s="205" t="n"/>
      <c r="K558" s="205" t="n"/>
      <c r="L558" s="205" t="n"/>
      <c r="M558" s="205" t="n">
        <v>6498789.32</v>
      </c>
      <c r="N558" s="205" t="n"/>
      <c r="O558" s="205" t="n"/>
      <c r="P558" s="205" t="n"/>
      <c r="Q558" s="205" t="n"/>
      <c r="R558" s="205" t="n"/>
      <c r="S558" s="205" t="n"/>
      <c r="T558" s="205" t="n"/>
      <c r="U558" s="256" t="n">
        <f aca="false" ca="false" dt2D="false" dtr="false" t="normal">COUNTIF(F558:Q558, "&gt;0")</f>
        <v>1</v>
      </c>
      <c r="V558" s="256" t="n">
        <f aca="false" ca="false" dt2D="false" dtr="false" t="normal">COUNTIF(R558:T558, "&gt;0")</f>
        <v>0</v>
      </c>
      <c r="W558" s="256" t="n">
        <f aca="false" ca="false" dt2D="false" dtr="false" t="normal">+U558+V558</f>
        <v>1</v>
      </c>
    </row>
    <row customHeight="true" ht="12.75" outlineLevel="0" r="559">
      <c r="A559" s="8" t="n">
        <f aca="false" ca="false" dt2D="false" dtr="false" t="normal">A558+1</f>
        <v>519</v>
      </c>
      <c r="B559" s="8" t="n">
        <f aca="false" ca="false" dt2D="false" dtr="false" t="normal">+B558+1</f>
        <v>355</v>
      </c>
      <c r="C559" s="106" t="s">
        <v>214</v>
      </c>
      <c r="D559" s="8" t="s">
        <v>886</v>
      </c>
      <c r="E559" s="205" t="n">
        <f aca="false" ca="false" dt2D="false" dtr="false" t="normal">SUM(F559:T559)</f>
        <v>24286051.75</v>
      </c>
      <c r="F559" s="205" t="n">
        <v>15596622.84</v>
      </c>
      <c r="G559" s="205" t="n">
        <v>4170851.54</v>
      </c>
      <c r="H559" s="205" t="n"/>
      <c r="I559" s="205" t="n">
        <v>4518577.37</v>
      </c>
      <c r="J559" s="205" t="n"/>
      <c r="K559" s="205" t="n"/>
      <c r="L559" s="205" t="n"/>
      <c r="M559" s="205" t="n"/>
      <c r="N559" s="205" t="n"/>
      <c r="O559" s="205" t="n"/>
      <c r="P559" s="205" t="n"/>
      <c r="Q559" s="205" t="n"/>
      <c r="R559" s="205" t="n"/>
      <c r="S559" s="205" t="n"/>
      <c r="T559" s="205" t="n"/>
      <c r="U559" s="256" t="n">
        <f aca="false" ca="false" dt2D="false" dtr="false" t="normal">COUNTIF(F559:Q559, "&gt;0")</f>
        <v>3</v>
      </c>
      <c r="V559" s="256" t="n">
        <f aca="false" ca="false" dt2D="false" dtr="false" t="normal">COUNTIF(R559:T559, "&gt;0")</f>
        <v>0</v>
      </c>
      <c r="W559" s="256" t="n">
        <f aca="false" ca="false" dt2D="false" dtr="false" t="normal">+U559+V559</f>
        <v>3</v>
      </c>
    </row>
    <row customHeight="true" ht="12.75" outlineLevel="0" r="560">
      <c r="A560" s="8" t="n">
        <f aca="false" ca="false" dt2D="false" dtr="false" t="normal">A559+1</f>
        <v>520</v>
      </c>
      <c r="B560" s="8" t="n">
        <f aca="false" ca="false" dt2D="false" dtr="false" t="normal">+B559+1</f>
        <v>356</v>
      </c>
      <c r="C560" s="106" t="s">
        <v>214</v>
      </c>
      <c r="D560" s="8" t="s">
        <v>888</v>
      </c>
      <c r="E560" s="205" t="n">
        <f aca="false" ca="true" dt2D="false" dtr="false" t="normal">SUBTOTAL(9, F560:T560)</f>
        <v>6599207.13</v>
      </c>
      <c r="F560" s="205" t="n"/>
      <c r="G560" s="205" t="n">
        <v>4290834.25</v>
      </c>
      <c r="H560" s="205" t="n"/>
      <c r="I560" s="205" t="n"/>
      <c r="J560" s="205" t="n">
        <v>1945173.64</v>
      </c>
      <c r="K560" s="205" t="n"/>
      <c r="L560" s="205" t="n">
        <v>0</v>
      </c>
      <c r="M560" s="205" t="n"/>
      <c r="N560" s="205" t="n"/>
      <c r="O560" s="205" t="n"/>
      <c r="P560" s="205" t="n"/>
      <c r="Q560" s="205" t="n"/>
      <c r="R560" s="205" t="n">
        <v>197976.21</v>
      </c>
      <c r="S560" s="205" t="n">
        <v>24000</v>
      </c>
      <c r="T560" s="205" t="n">
        <v>141223.03</v>
      </c>
      <c r="U560" s="256" t="n">
        <f aca="false" ca="false" dt2D="false" dtr="false" t="normal">COUNTIF(F560:Q560, "&gt;0")</f>
        <v>2</v>
      </c>
      <c r="V560" s="256" t="n">
        <f aca="false" ca="false" dt2D="false" dtr="false" t="normal">COUNTIF(R560:T560, "&gt;0")</f>
        <v>3</v>
      </c>
      <c r="W560" s="256" t="n">
        <f aca="false" ca="false" dt2D="false" dtr="false" t="normal">+U560+V560</f>
        <v>5</v>
      </c>
    </row>
    <row customHeight="true" ht="12.75" outlineLevel="0" r="561">
      <c r="A561" s="8" t="n">
        <f aca="false" ca="false" dt2D="false" dtr="false" t="normal">A560+1</f>
        <v>521</v>
      </c>
      <c r="B561" s="8" t="n">
        <f aca="false" ca="false" dt2D="false" dtr="false" t="normal">+B560+1</f>
        <v>357</v>
      </c>
      <c r="C561" s="106" t="s">
        <v>214</v>
      </c>
      <c r="D561" s="8" t="s">
        <v>973</v>
      </c>
      <c r="E561" s="205" t="n">
        <f aca="false" ca="true" dt2D="false" dtr="false" t="normal">SUBTOTAL(9, F561:T561)</f>
        <v>1036010.75</v>
      </c>
      <c r="F561" s="205" t="n"/>
      <c r="G561" s="205" t="n"/>
      <c r="H561" s="205" t="n"/>
      <c r="I561" s="205" t="n"/>
      <c r="J561" s="205" t="n">
        <v>958759.8</v>
      </c>
      <c r="K561" s="205" t="n"/>
      <c r="L561" s="205" t="n">
        <v>0</v>
      </c>
      <c r="M561" s="205" t="n"/>
      <c r="N561" s="205" t="n"/>
      <c r="O561" s="205" t="n"/>
      <c r="P561" s="205" t="n"/>
      <c r="Q561" s="205" t="n"/>
      <c r="R561" s="205" t="n">
        <v>31080.32</v>
      </c>
      <c r="S561" s="205" t="n">
        <v>24000</v>
      </c>
      <c r="T561" s="205" t="n">
        <v>22170.63</v>
      </c>
      <c r="U561" s="256" t="n">
        <f aca="false" ca="false" dt2D="false" dtr="false" t="normal">COUNTIF(F561:Q561, "&gt;0")</f>
        <v>1</v>
      </c>
      <c r="V561" s="256" t="n">
        <f aca="false" ca="false" dt2D="false" dtr="false" t="normal">COUNTIF(R561:T561, "&gt;0")</f>
        <v>3</v>
      </c>
      <c r="W561" s="256" t="n">
        <f aca="false" ca="false" dt2D="false" dtr="false" t="normal">+U561+V561</f>
        <v>4</v>
      </c>
    </row>
    <row customHeight="true" ht="12.75" outlineLevel="0" r="562">
      <c r="A562" s="8" t="n">
        <f aca="false" ca="false" dt2D="false" dtr="false" t="normal">A561+1</f>
        <v>522</v>
      </c>
      <c r="B562" s="8" t="n">
        <f aca="false" ca="false" dt2D="false" dtr="false" t="normal">+B561+1</f>
        <v>358</v>
      </c>
      <c r="C562" s="106" t="s">
        <v>214</v>
      </c>
      <c r="D562" s="8" t="s">
        <v>974</v>
      </c>
      <c r="E562" s="205" t="n">
        <f aca="false" ca="false" dt2D="false" dtr="false" t="normal">SUM(F562:T562)</f>
        <v>1459606.75</v>
      </c>
      <c r="F562" s="205" t="n"/>
      <c r="G562" s="205" t="n"/>
      <c r="H562" s="205" t="n"/>
      <c r="I562" s="205" t="n"/>
      <c r="J562" s="205" t="n">
        <v>1459606.75</v>
      </c>
      <c r="K562" s="205" t="n"/>
      <c r="L562" s="205" t="n"/>
      <c r="M562" s="205" t="n"/>
      <c r="N562" s="205" t="n"/>
      <c r="O562" s="205" t="n"/>
      <c r="P562" s="205" t="n"/>
      <c r="Q562" s="205" t="n"/>
      <c r="R562" s="205" t="n"/>
      <c r="S562" s="205" t="n"/>
      <c r="T562" s="205" t="n"/>
      <c r="U562" s="256" t="n">
        <f aca="false" ca="false" dt2D="false" dtr="false" t="normal">COUNTIF(F562:Q562, "&gt;0")</f>
        <v>1</v>
      </c>
      <c r="V562" s="256" t="n">
        <f aca="false" ca="false" dt2D="false" dtr="false" t="normal">COUNTIF(R562:T562, "&gt;0")</f>
        <v>0</v>
      </c>
      <c r="W562" s="256" t="n">
        <f aca="false" ca="false" dt2D="false" dtr="false" t="normal">+U562+V562</f>
        <v>1</v>
      </c>
    </row>
    <row customHeight="true" ht="12.75" outlineLevel="0" r="563">
      <c r="A563" s="8" t="n">
        <f aca="false" ca="false" dt2D="false" dtr="false" t="normal">A562+1</f>
        <v>523</v>
      </c>
      <c r="B563" s="8" t="n">
        <f aca="false" ca="false" dt2D="false" dtr="false" t="normal">+B562+1</f>
        <v>359</v>
      </c>
      <c r="C563" s="106" t="s">
        <v>68</v>
      </c>
      <c r="D563" s="8" t="s">
        <v>890</v>
      </c>
      <c r="E563" s="205" t="n">
        <f aca="false" ca="false" dt2D="false" dtr="false" t="normal">SUM(F563:T563)</f>
        <v>14083824.409999998</v>
      </c>
      <c r="F563" s="205" t="n"/>
      <c r="G563" s="205" t="n">
        <v>1974259.12</v>
      </c>
      <c r="H563" s="205" t="n"/>
      <c r="I563" s="205" t="n">
        <v>1656489.08</v>
      </c>
      <c r="J563" s="205" t="n"/>
      <c r="K563" s="205" t="n"/>
      <c r="L563" s="205" t="n"/>
      <c r="M563" s="205" t="n"/>
      <c r="N563" s="205" t="n">
        <v>9891788.09</v>
      </c>
      <c r="O563" s="205" t="n"/>
      <c r="P563" s="205" t="n"/>
      <c r="Q563" s="205" t="n"/>
      <c r="R563" s="205" t="n">
        <v>313592.29</v>
      </c>
      <c r="S563" s="205" t="n">
        <v>24000</v>
      </c>
      <c r="T563" s="205" t="n">
        <v>223695.83</v>
      </c>
      <c r="U563" s="256" t="n"/>
      <c r="V563" s="256" t="n"/>
      <c r="W563" s="256" t="n"/>
    </row>
    <row customHeight="true" ht="12" outlineLevel="0" r="564">
      <c r="A564" s="8" t="n">
        <f aca="false" ca="false" dt2D="false" dtr="false" t="normal">A563+1</f>
        <v>524</v>
      </c>
      <c r="B564" s="8" t="n">
        <f aca="false" ca="false" dt2D="false" dtr="false" t="normal">+B563+1</f>
        <v>360</v>
      </c>
      <c r="C564" s="106" t="s">
        <v>313</v>
      </c>
      <c r="D564" s="8" t="s">
        <v>976</v>
      </c>
      <c r="E564" s="205" t="n">
        <f aca="false" ca="true" dt2D="false" dtr="false" t="normal">SUBTOTAL(9, F564:T564)</f>
        <v>10610584.589999998</v>
      </c>
      <c r="F564" s="205" t="n"/>
      <c r="G564" s="205" t="n">
        <v>4389191.69</v>
      </c>
      <c r="H564" s="205" t="n"/>
      <c r="I564" s="205" t="n">
        <v>3660871.4</v>
      </c>
      <c r="J564" s="205" t="n">
        <v>1991137.45</v>
      </c>
      <c r="K564" s="205" t="n"/>
      <c r="L564" s="205" t="n">
        <v>0</v>
      </c>
      <c r="M564" s="205" t="n"/>
      <c r="N564" s="205" t="n"/>
      <c r="O564" s="205" t="n"/>
      <c r="P564" s="205" t="n"/>
      <c r="Q564" s="205" t="n"/>
      <c r="R564" s="205" t="n">
        <v>318317.54</v>
      </c>
      <c r="S564" s="205" t="n">
        <v>24000</v>
      </c>
      <c r="T564" s="205" t="n">
        <v>227066.51</v>
      </c>
      <c r="U564" s="256" t="n">
        <f aca="false" ca="false" dt2D="false" dtr="false" t="normal">COUNTIF(F564:Q564, "&gt;0")</f>
        <v>3</v>
      </c>
      <c r="V564" s="256" t="n">
        <f aca="false" ca="false" dt2D="false" dtr="false" t="normal">COUNTIF(R564:T564, "&gt;0")</f>
        <v>3</v>
      </c>
      <c r="W564" s="256" t="n">
        <f aca="false" ca="false" dt2D="false" dtr="false" t="normal">+U564+V564</f>
        <v>6</v>
      </c>
    </row>
    <row customHeight="true" ht="12.75" outlineLevel="0" r="565">
      <c r="A565" s="8" t="n">
        <f aca="false" ca="false" dt2D="false" dtr="false" t="normal">A564+1</f>
        <v>525</v>
      </c>
      <c r="B565" s="8" t="n">
        <f aca="false" ca="false" dt2D="false" dtr="false" t="normal">+B564+1</f>
        <v>361</v>
      </c>
      <c r="C565" s="106" t="s">
        <v>313</v>
      </c>
      <c r="D565" s="8" t="s">
        <v>892</v>
      </c>
      <c r="E565" s="205" t="n">
        <f aca="false" ca="true" dt2D="false" dtr="false" t="normal">SUBTOTAL(9, F565:T565)</f>
        <v>1212591.96</v>
      </c>
      <c r="F565" s="205" t="n"/>
      <c r="G565" s="205" t="n"/>
      <c r="H565" s="205" t="n"/>
      <c r="I565" s="205" t="n"/>
      <c r="J565" s="205" t="n">
        <v>1126264.73</v>
      </c>
      <c r="K565" s="205" t="n"/>
      <c r="L565" s="205" t="n">
        <v>0</v>
      </c>
      <c r="M565" s="205" t="n"/>
      <c r="N565" s="205" t="n"/>
      <c r="O565" s="205" t="n"/>
      <c r="P565" s="205" t="n"/>
      <c r="Q565" s="205" t="n"/>
      <c r="R565" s="205" t="n">
        <v>36377.76</v>
      </c>
      <c r="S565" s="205" t="n">
        <v>24000</v>
      </c>
      <c r="T565" s="205" t="n">
        <v>25949.47</v>
      </c>
      <c r="U565" s="256" t="n">
        <f aca="false" ca="false" dt2D="false" dtr="false" t="normal">COUNTIF(F565:Q565, "&gt;0")</f>
        <v>1</v>
      </c>
      <c r="V565" s="256" t="n">
        <f aca="false" ca="false" dt2D="false" dtr="false" t="normal">COUNTIF(R565:T565, "&gt;0")</f>
        <v>3</v>
      </c>
      <c r="W565" s="256" t="n">
        <f aca="false" ca="false" dt2D="false" dtr="false" t="normal">+U565+V565</f>
        <v>4</v>
      </c>
    </row>
    <row customHeight="true" ht="12.75" outlineLevel="0" r="566">
      <c r="A566" s="8" t="n">
        <f aca="false" ca="false" dt2D="false" dtr="false" t="normal">A565+1</f>
        <v>526</v>
      </c>
      <c r="B566" s="8" t="n">
        <f aca="false" ca="false" dt2D="false" dtr="false" t="normal">+B565+1</f>
        <v>362</v>
      </c>
      <c r="C566" s="106" t="s">
        <v>313</v>
      </c>
      <c r="D566" s="8" t="s">
        <v>980</v>
      </c>
      <c r="E566" s="205" t="n">
        <f aca="false" ca="true" dt2D="false" dtr="false" t="normal">SUBTOTAL(9, F566:T566)</f>
        <v>1618388.38</v>
      </c>
      <c r="F566" s="205" t="n"/>
      <c r="G566" s="205" t="n"/>
      <c r="H566" s="205" t="n"/>
      <c r="I566" s="205" t="n"/>
      <c r="J566" s="205" t="n">
        <v>1511203.22</v>
      </c>
      <c r="K566" s="205" t="n"/>
      <c r="L566" s="205" t="n">
        <v>0</v>
      </c>
      <c r="M566" s="205" t="n"/>
      <c r="N566" s="205" t="n"/>
      <c r="O566" s="205" t="n"/>
      <c r="P566" s="205" t="n"/>
      <c r="Q566" s="205" t="n"/>
      <c r="R566" s="205" t="n">
        <v>48551.65</v>
      </c>
      <c r="S566" s="205" t="n">
        <v>24000</v>
      </c>
      <c r="T566" s="205" t="n">
        <v>34633.51</v>
      </c>
      <c r="U566" s="256" t="n">
        <f aca="false" ca="false" dt2D="false" dtr="false" t="normal">COUNTIF(F566:Q566, "&gt;0")</f>
        <v>1</v>
      </c>
      <c r="V566" s="256" t="n">
        <f aca="false" ca="false" dt2D="false" dtr="false" t="normal">COUNTIF(R566:T566, "&gt;0")</f>
        <v>3</v>
      </c>
      <c r="W566" s="256" t="n">
        <f aca="false" ca="false" dt2D="false" dtr="false" t="normal">+U566+V566</f>
        <v>4</v>
      </c>
    </row>
    <row customHeight="true" ht="12.75" outlineLevel="0" r="567">
      <c r="A567" s="8" t="n">
        <f aca="false" ca="false" dt2D="false" dtr="false" t="normal">A566+1</f>
        <v>527</v>
      </c>
      <c r="B567" s="8" t="n">
        <f aca="false" ca="false" dt2D="false" dtr="false" t="normal">+B566+1</f>
        <v>363</v>
      </c>
      <c r="C567" s="106" t="s">
        <v>313</v>
      </c>
      <c r="D567" s="8" t="s">
        <v>983</v>
      </c>
      <c r="E567" s="205" t="n">
        <f aca="false" ca="false" dt2D="false" dtr="false" t="normal">SUM(F567:T567)</f>
        <v>4868454.22</v>
      </c>
      <c r="F567" s="205" t="n"/>
      <c r="G567" s="205" t="n">
        <v>3269539.2</v>
      </c>
      <c r="H567" s="205" t="n"/>
      <c r="I567" s="205" t="n"/>
      <c r="J567" s="205" t="n">
        <v>1467307.13</v>
      </c>
      <c r="K567" s="205" t="n"/>
      <c r="L567" s="205" t="n"/>
      <c r="M567" s="205" t="n"/>
      <c r="N567" s="205" t="n"/>
      <c r="O567" s="205" t="n"/>
      <c r="P567" s="205" t="n"/>
      <c r="Q567" s="205" t="n"/>
      <c r="R567" s="205" t="n">
        <v>107607.89</v>
      </c>
      <c r="S567" s="205" t="n">
        <v>24000</v>
      </c>
      <c r="T567" s="205" t="n"/>
      <c r="U567" s="256" t="n">
        <f aca="false" ca="false" dt2D="false" dtr="false" t="normal">COUNTIF(F567:Q567, "&gt;0")</f>
        <v>2</v>
      </c>
      <c r="V567" s="256" t="n">
        <f aca="false" ca="false" dt2D="false" dtr="false" t="normal">COUNTIF(R567:T567, "&gt;0")</f>
        <v>2</v>
      </c>
      <c r="W567" s="256" t="n">
        <f aca="false" ca="false" dt2D="false" dtr="false" t="normal">+U567+V567</f>
        <v>4</v>
      </c>
    </row>
    <row customHeight="true" ht="12.75" outlineLevel="0" r="568">
      <c r="A568" s="8" t="n">
        <f aca="false" ca="false" dt2D="false" dtr="false" t="normal">A567+1</f>
        <v>528</v>
      </c>
      <c r="B568" s="8" t="n">
        <f aca="false" ca="false" dt2D="false" dtr="false" t="normal">+B567+1</f>
        <v>364</v>
      </c>
      <c r="C568" s="106" t="s">
        <v>313</v>
      </c>
      <c r="D568" s="8" t="s">
        <v>985</v>
      </c>
      <c r="E568" s="205" t="n">
        <f aca="false" ca="true" dt2D="false" dtr="false" t="normal">SUBTOTAL(9, F568:T568)</f>
        <v>411072.62</v>
      </c>
      <c r="F568" s="205" t="n"/>
      <c r="G568" s="205" t="n"/>
      <c r="H568" s="205" t="n"/>
      <c r="I568" s="205" t="n"/>
      <c r="J568" s="205" t="n">
        <v>365943.49</v>
      </c>
      <c r="K568" s="205" t="n"/>
      <c r="L568" s="205" t="n">
        <v>0</v>
      </c>
      <c r="M568" s="205" t="n"/>
      <c r="N568" s="205" t="n"/>
      <c r="O568" s="205" t="n"/>
      <c r="P568" s="205" t="n"/>
      <c r="Q568" s="205" t="n"/>
      <c r="R568" s="205" t="n">
        <v>12332.18</v>
      </c>
      <c r="S568" s="205" t="n">
        <v>24000</v>
      </c>
      <c r="T568" s="205" t="n">
        <v>8796.95</v>
      </c>
      <c r="U568" s="256" t="n">
        <f aca="false" ca="false" dt2D="false" dtr="false" t="normal">COUNTIF(F568:Q568, "&gt;0")</f>
        <v>1</v>
      </c>
      <c r="V568" s="256" t="n">
        <f aca="false" ca="false" dt2D="false" dtr="false" t="normal">COUNTIF(R568:T568, "&gt;0")</f>
        <v>3</v>
      </c>
      <c r="W568" s="256" t="n">
        <f aca="false" ca="false" dt2D="false" dtr="false" t="normal">+U568+V568</f>
        <v>4</v>
      </c>
    </row>
    <row customHeight="true" ht="12.75" outlineLevel="0" r="569">
      <c r="A569" s="8" t="n">
        <f aca="false" ca="false" dt2D="false" dtr="false" t="normal">A568+1</f>
        <v>529</v>
      </c>
      <c r="B569" s="8" t="n">
        <f aca="false" ca="false" dt2D="false" dtr="false" t="normal">+B568+1</f>
        <v>365</v>
      </c>
      <c r="C569" s="106" t="s">
        <v>313</v>
      </c>
      <c r="D569" s="8" t="s">
        <v>987</v>
      </c>
      <c r="E569" s="205" t="n">
        <f aca="false" ca="false" dt2D="false" dtr="false" t="normal">SUM(F569:T569)</f>
        <v>481059.66000000003</v>
      </c>
      <c r="F569" s="205" t="n"/>
      <c r="G569" s="205" t="n"/>
      <c r="H569" s="205" t="n"/>
      <c r="I569" s="205" t="n"/>
      <c r="J569" s="205" t="n">
        <v>441873.57</v>
      </c>
      <c r="K569" s="205" t="n"/>
      <c r="L569" s="205" t="n"/>
      <c r="M569" s="205" t="n"/>
      <c r="N569" s="205" t="n"/>
      <c r="O569" s="205" t="n"/>
      <c r="P569" s="205" t="n"/>
      <c r="Q569" s="205" t="n"/>
      <c r="R569" s="205" t="n">
        <v>15186.09</v>
      </c>
      <c r="S569" s="205" t="n">
        <v>24000</v>
      </c>
      <c r="T569" s="205" t="n"/>
      <c r="U569" s="256" t="n">
        <f aca="false" ca="false" dt2D="false" dtr="false" t="normal">COUNTIF(F569:Q569, "&gt;0")</f>
        <v>1</v>
      </c>
      <c r="V569" s="256" t="n">
        <f aca="false" ca="false" dt2D="false" dtr="false" t="normal">COUNTIF(R569:T569, "&gt;0")</f>
        <v>2</v>
      </c>
      <c r="W569" s="256" t="n">
        <f aca="false" ca="false" dt2D="false" dtr="false" t="normal">+U569+V569</f>
        <v>3</v>
      </c>
    </row>
    <row customHeight="true" ht="12.75" outlineLevel="0" r="570">
      <c r="A570" s="8" t="n">
        <f aca="false" ca="false" dt2D="false" dtr="false" t="normal">A569+1</f>
        <v>530</v>
      </c>
      <c r="B570" s="8" t="n">
        <f aca="false" ca="false" dt2D="false" dtr="false" t="normal">+B569+1</f>
        <v>366</v>
      </c>
      <c r="C570" s="106" t="s">
        <v>313</v>
      </c>
      <c r="D570" s="8" t="s">
        <v>990</v>
      </c>
      <c r="E570" s="205" t="n">
        <f aca="false" ca="true" dt2D="false" dtr="false" t="normal">SUBTOTAL(9, F570:T570)</f>
        <v>1177225.4100000001</v>
      </c>
      <c r="F570" s="205" t="n"/>
      <c r="G570" s="205" t="n">
        <v>1092716.03</v>
      </c>
      <c r="H570" s="205" t="n"/>
      <c r="I570" s="205" t="n"/>
      <c r="J570" s="205" t="n"/>
      <c r="K570" s="205" t="n"/>
      <c r="L570" s="205" t="n">
        <v>0</v>
      </c>
      <c r="M570" s="205" t="n"/>
      <c r="N570" s="205" t="n"/>
      <c r="O570" s="205" t="n"/>
      <c r="P570" s="205" t="n"/>
      <c r="Q570" s="205" t="n"/>
      <c r="R570" s="205" t="n">
        <v>35316.76</v>
      </c>
      <c r="S570" s="205" t="n">
        <v>24000</v>
      </c>
      <c r="T570" s="205" t="n">
        <v>25192.62</v>
      </c>
      <c r="U570" s="256" t="n">
        <f aca="false" ca="false" dt2D="false" dtr="false" t="normal">COUNTIF(F570:Q570, "&gt;0")</f>
        <v>1</v>
      </c>
      <c r="V570" s="256" t="n">
        <f aca="false" ca="false" dt2D="false" dtr="false" t="normal">COUNTIF(R570:T570, "&gt;0")</f>
        <v>3</v>
      </c>
      <c r="W570" s="256" t="n">
        <f aca="false" ca="false" dt2D="false" dtr="false" t="normal">+U570+V570</f>
        <v>4</v>
      </c>
    </row>
    <row customHeight="true" ht="12.75" outlineLevel="0" r="571">
      <c r="A571" s="8" t="n">
        <f aca="false" ca="false" dt2D="false" dtr="false" t="normal">A570+1</f>
        <v>531</v>
      </c>
      <c r="B571" s="8" t="n">
        <f aca="false" ca="false" dt2D="false" dtr="false" t="normal">+B570+1</f>
        <v>367</v>
      </c>
      <c r="C571" s="106" t="s">
        <v>118</v>
      </c>
      <c r="D571" s="8" t="s">
        <v>992</v>
      </c>
      <c r="E571" s="205" t="n">
        <f aca="false" ca="false" dt2D="false" dtr="false" t="normal">SUM(F571:T571)</f>
        <v>2336418.4299999997</v>
      </c>
      <c r="F571" s="205" t="n"/>
      <c r="G571" s="205" t="n">
        <v>2289335.53</v>
      </c>
      <c r="H571" s="205" t="n"/>
      <c r="I571" s="205" t="n"/>
      <c r="J571" s="205" t="n"/>
      <c r="K571" s="205" t="n"/>
      <c r="L571" s="205" t="n"/>
      <c r="M571" s="205" t="n"/>
      <c r="N571" s="205" t="n"/>
      <c r="O571" s="205" t="n"/>
      <c r="P571" s="205" t="n"/>
      <c r="Q571" s="205" t="n"/>
      <c r="R571" s="205" t="n">
        <v>23082.9</v>
      </c>
      <c r="S571" s="205" t="n">
        <v>24000</v>
      </c>
      <c r="T571" s="205" t="n"/>
      <c r="U571" s="256" t="n">
        <f aca="false" ca="false" dt2D="false" dtr="false" t="normal">COUNTIF(F571:Q571, "&gt;0")</f>
        <v>1</v>
      </c>
      <c r="V571" s="256" t="n">
        <f aca="false" ca="false" dt2D="false" dtr="false" t="normal">COUNTIF(R571:T571, "&gt;0")</f>
        <v>2</v>
      </c>
      <c r="W571" s="256" t="n">
        <f aca="false" ca="false" dt2D="false" dtr="false" t="normal">+U571+V571</f>
        <v>3</v>
      </c>
    </row>
    <row customHeight="true" ht="12.75" outlineLevel="0" r="572">
      <c r="A572" s="8" t="n">
        <f aca="false" ca="false" dt2D="false" dtr="false" t="normal">A571+1</f>
        <v>532</v>
      </c>
      <c r="B572" s="8" t="n">
        <f aca="false" ca="false" dt2D="false" dtr="false" t="normal">+B571+1</f>
        <v>368</v>
      </c>
      <c r="C572" s="106" t="s">
        <v>118</v>
      </c>
      <c r="D572" s="8" t="s">
        <v>506</v>
      </c>
      <c r="E572" s="205" t="n">
        <f aca="false" ca="false" dt2D="false" dtr="false" t="normal">SUM(F572:T572)</f>
        <v>1474666.21</v>
      </c>
      <c r="F572" s="205" t="n"/>
      <c r="G572" s="205" t="n"/>
      <c r="H572" s="205" t="n">
        <v>1474666.21</v>
      </c>
      <c r="I572" s="205" t="n"/>
      <c r="J572" s="205" t="n"/>
      <c r="K572" s="205" t="n"/>
      <c r="L572" s="205" t="n"/>
      <c r="M572" s="205" t="n"/>
      <c r="N572" s="205" t="n"/>
      <c r="O572" s="205" t="n"/>
      <c r="P572" s="205" t="n"/>
      <c r="Q572" s="205" t="n"/>
      <c r="R572" s="205" t="n"/>
      <c r="S572" s="205" t="n"/>
      <c r="T572" s="205" t="n"/>
      <c r="U572" s="256" t="n">
        <f aca="false" ca="false" dt2D="false" dtr="false" t="normal">COUNTIF(F572:Q572, "&gt;0")</f>
        <v>1</v>
      </c>
      <c r="V572" s="256" t="n">
        <f aca="false" ca="false" dt2D="false" dtr="false" t="normal">COUNTIF(R572:T572, "&gt;0")</f>
        <v>0</v>
      </c>
      <c r="W572" s="256" t="n">
        <f aca="false" ca="false" dt2D="false" dtr="false" t="normal">+U572+V572</f>
        <v>1</v>
      </c>
    </row>
    <row customHeight="true" ht="12.75" outlineLevel="0" r="573">
      <c r="A573" s="8" t="n">
        <f aca="false" ca="false" dt2D="false" dtr="false" t="normal">A572+1</f>
        <v>533</v>
      </c>
      <c r="B573" s="8" t="n">
        <f aca="false" ca="false" dt2D="false" dtr="false" t="normal">+B572+1</f>
        <v>369</v>
      </c>
      <c r="C573" s="106" t="s">
        <v>118</v>
      </c>
      <c r="D573" s="8" t="s">
        <v>894</v>
      </c>
      <c r="E573" s="205" t="n">
        <f aca="false" ca="true" dt2D="false" dtr="false" t="normal">SUBTOTAL(9, F573:T573)</f>
        <v>8498931.92</v>
      </c>
      <c r="F573" s="205" t="n">
        <v>5435274.66</v>
      </c>
      <c r="G573" s="205" t="n"/>
      <c r="H573" s="205" t="n">
        <v>2602812.16</v>
      </c>
      <c r="I573" s="205" t="n"/>
      <c r="J573" s="205" t="n"/>
      <c r="K573" s="205" t="n"/>
      <c r="L573" s="205" t="n">
        <v>0</v>
      </c>
      <c r="M573" s="205" t="n"/>
      <c r="N573" s="205" t="n"/>
      <c r="O573" s="205" t="n"/>
      <c r="P573" s="205" t="n"/>
      <c r="Q573" s="205" t="n"/>
      <c r="R573" s="205" t="n">
        <v>254967.96</v>
      </c>
      <c r="S573" s="205" t="n">
        <v>24000</v>
      </c>
      <c r="T573" s="205" t="n">
        <v>181877.14</v>
      </c>
      <c r="U573" s="256" t="n">
        <f aca="false" ca="false" dt2D="false" dtr="false" t="normal">COUNTIF(F573:Q573, "&gt;0")</f>
        <v>2</v>
      </c>
      <c r="V573" s="256" t="n">
        <f aca="false" ca="false" dt2D="false" dtr="false" t="normal">COUNTIF(R573:T573, "&gt;0")</f>
        <v>3</v>
      </c>
      <c r="W573" s="256" t="n">
        <f aca="false" ca="false" dt2D="false" dtr="false" t="normal">+U573+V573</f>
        <v>5</v>
      </c>
    </row>
    <row customHeight="true" ht="12.75" outlineLevel="0" r="574">
      <c r="A574" s="8" t="n">
        <f aca="false" ca="false" dt2D="false" dtr="false" t="normal">A573+1</f>
        <v>534</v>
      </c>
      <c r="B574" s="8" t="n">
        <f aca="false" ca="false" dt2D="false" dtr="false" t="normal">+B573+1</f>
        <v>370</v>
      </c>
      <c r="C574" s="106" t="s">
        <v>118</v>
      </c>
      <c r="D574" s="8" t="s">
        <v>895</v>
      </c>
      <c r="E574" s="205" t="n">
        <f aca="false" ca="true" dt2D="false" dtr="false" t="normal">SUBTOTAL(9, F574:T574)</f>
        <v>7524557.630000001</v>
      </c>
      <c r="F574" s="205" t="n"/>
      <c r="G574" s="205" t="n"/>
      <c r="H574" s="205" t="n"/>
      <c r="I574" s="205" t="n"/>
      <c r="J574" s="205" t="n"/>
      <c r="K574" s="205" t="n"/>
      <c r="L574" s="205" t="n">
        <v>0</v>
      </c>
      <c r="M574" s="205" t="n"/>
      <c r="N574" s="205" t="n"/>
      <c r="O574" s="205" t="n"/>
      <c r="P574" s="205" t="n">
        <v>7113795.37</v>
      </c>
      <c r="Q574" s="205" t="n"/>
      <c r="R574" s="205" t="n">
        <v>225736.73</v>
      </c>
      <c r="S574" s="205" t="n">
        <v>24000</v>
      </c>
      <c r="T574" s="205" t="n">
        <v>161025.53</v>
      </c>
      <c r="U574" s="256" t="n">
        <f aca="false" ca="false" dt2D="false" dtr="false" t="normal">COUNTIF(F574:Q574, "&gt;0")</f>
        <v>1</v>
      </c>
      <c r="V574" s="256" t="n">
        <f aca="false" ca="false" dt2D="false" dtr="false" t="normal">COUNTIF(R574:T574, "&gt;0")</f>
        <v>3</v>
      </c>
      <c r="W574" s="256" t="n">
        <f aca="false" ca="false" dt2D="false" dtr="false" t="normal">+U574+V574</f>
        <v>4</v>
      </c>
    </row>
    <row customHeight="true" ht="12.75" outlineLevel="0" r="575">
      <c r="A575" s="8" t="n">
        <f aca="false" ca="false" dt2D="false" dtr="false" t="normal">A574+1</f>
        <v>535</v>
      </c>
      <c r="B575" s="8" t="n">
        <f aca="false" ca="false" dt2D="false" dtr="false" t="normal">+B574+1</f>
        <v>371</v>
      </c>
      <c r="C575" s="106" t="s">
        <v>118</v>
      </c>
      <c r="D575" s="8" t="s">
        <v>509</v>
      </c>
      <c r="E575" s="205" t="n">
        <f aca="false" ca="true" dt2D="false" dtr="false" t="normal">SUBTOTAL(9, F575:T575)</f>
        <v>6935363.420000001</v>
      </c>
      <c r="F575" s="205" t="n"/>
      <c r="G575" s="205" t="n"/>
      <c r="H575" s="205" t="n"/>
      <c r="I575" s="205" t="n"/>
      <c r="J575" s="205" t="n"/>
      <c r="K575" s="205" t="n"/>
      <c r="L575" s="205" t="n">
        <v>0</v>
      </c>
      <c r="M575" s="205" t="n"/>
      <c r="N575" s="205" t="n"/>
      <c r="O575" s="205" t="n"/>
      <c r="P575" s="205" t="n">
        <v>6554885.74</v>
      </c>
      <c r="Q575" s="205" t="n"/>
      <c r="R575" s="205" t="n">
        <v>208060.9</v>
      </c>
      <c r="S575" s="205" t="n">
        <v>24000</v>
      </c>
      <c r="T575" s="205" t="n">
        <v>148416.78</v>
      </c>
      <c r="U575" s="256" t="n">
        <f aca="false" ca="false" dt2D="false" dtr="false" t="normal">COUNTIF(F575:Q575, "&gt;0")</f>
        <v>1</v>
      </c>
      <c r="V575" s="256" t="n">
        <f aca="false" ca="false" dt2D="false" dtr="false" t="normal">COUNTIF(R575:T575, "&gt;0")</f>
        <v>3</v>
      </c>
      <c r="W575" s="256" t="n">
        <f aca="false" ca="false" dt2D="false" dtr="false" t="normal">+U575+V575</f>
        <v>4</v>
      </c>
    </row>
    <row customHeight="true" ht="12.75" outlineLevel="0" r="576">
      <c r="A576" s="8" t="n">
        <f aca="false" ca="false" dt2D="false" dtr="false" t="normal">A575+1</f>
        <v>536</v>
      </c>
      <c r="B576" s="8" t="n">
        <f aca="false" ca="false" dt2D="false" dtr="false" t="normal">+B575+1</f>
        <v>372</v>
      </c>
      <c r="C576" s="106" t="s">
        <v>118</v>
      </c>
      <c r="D576" s="8" t="s">
        <v>897</v>
      </c>
      <c r="E576" s="205" t="n">
        <f aca="false" ca="true" dt2D="false" dtr="false" t="normal">SUBTOTAL(9, F576:T576)</f>
        <v>4273327.44</v>
      </c>
      <c r="F576" s="205" t="n">
        <v>2604367.49</v>
      </c>
      <c r="G576" s="205" t="n"/>
      <c r="H576" s="205" t="n">
        <v>757872.35</v>
      </c>
      <c r="I576" s="205" t="n">
        <v>667438.57</v>
      </c>
      <c r="J576" s="205" t="n"/>
      <c r="K576" s="205" t="n"/>
      <c r="L576" s="205" t="n">
        <v>0</v>
      </c>
      <c r="M576" s="205" t="n"/>
      <c r="N576" s="205" t="n"/>
      <c r="O576" s="205" t="n"/>
      <c r="P576" s="205" t="n"/>
      <c r="Q576" s="205" t="n"/>
      <c r="R576" s="205" t="n">
        <v>128199.82</v>
      </c>
      <c r="S576" s="205" t="n">
        <v>24000</v>
      </c>
      <c r="T576" s="205" t="n">
        <v>91449.21</v>
      </c>
      <c r="U576" s="256" t="n">
        <f aca="false" ca="false" dt2D="false" dtr="false" t="normal">COUNTIF(F576:Q576, "&gt;0")</f>
        <v>3</v>
      </c>
      <c r="V576" s="256" t="n">
        <f aca="false" ca="false" dt2D="false" dtr="false" t="normal">COUNTIF(R576:T576, "&gt;0")</f>
        <v>3</v>
      </c>
      <c r="W576" s="256" t="n">
        <f aca="false" ca="false" dt2D="false" dtr="false" t="normal">+U576+V576</f>
        <v>6</v>
      </c>
    </row>
    <row customHeight="true" ht="12.75" outlineLevel="0" r="577">
      <c r="A577" s="8" t="n">
        <f aca="false" ca="false" dt2D="false" dtr="false" t="normal">A576+1</f>
        <v>537</v>
      </c>
      <c r="B577" s="8" t="n">
        <f aca="false" ca="false" dt2D="false" dtr="false" t="normal">+B576+1</f>
        <v>373</v>
      </c>
      <c r="C577" s="106" t="s">
        <v>118</v>
      </c>
      <c r="D577" s="8" t="s">
        <v>899</v>
      </c>
      <c r="E577" s="205" t="n">
        <f aca="false" ca="true" dt2D="false" dtr="false" t="normal">SUBTOTAL(9, F577:T577)</f>
        <v>17087130.34</v>
      </c>
      <c r="F577" s="205" t="n">
        <v>12554480.53</v>
      </c>
      <c r="G577" s="205" t="n"/>
      <c r="H577" s="205" t="n">
        <v>4433528.63</v>
      </c>
      <c r="I577" s="205" t="n"/>
      <c r="J577" s="205" t="n"/>
      <c r="K577" s="205" t="n"/>
      <c r="L577" s="205" t="n"/>
      <c r="M577" s="205" t="n"/>
      <c r="N577" s="205" t="n"/>
      <c r="O577" s="205" t="n"/>
      <c r="P577" s="205" t="n"/>
      <c r="Q577" s="205" t="n"/>
      <c r="R577" s="205" t="n">
        <v>75121.18</v>
      </c>
      <c r="S577" s="205" t="n">
        <v>24000</v>
      </c>
      <c r="T577" s="205" t="n"/>
      <c r="U577" s="256" t="n">
        <f aca="false" ca="false" dt2D="false" dtr="false" t="normal">COUNTIF(F577:Q577, "&gt;0")</f>
        <v>2</v>
      </c>
      <c r="V577" s="256" t="n">
        <f aca="false" ca="false" dt2D="false" dtr="false" t="normal">COUNTIF(R577:T577, "&gt;0")</f>
        <v>2</v>
      </c>
      <c r="W577" s="256" t="n">
        <f aca="false" ca="false" dt2D="false" dtr="false" t="normal">+U577+V577</f>
        <v>4</v>
      </c>
    </row>
    <row customHeight="true" ht="12.75" outlineLevel="0" r="578">
      <c r="A578" s="8" t="n">
        <f aca="false" ca="false" dt2D="false" dtr="false" t="normal">A577+1</f>
        <v>538</v>
      </c>
      <c r="B578" s="8" t="n">
        <f aca="false" ca="false" dt2D="false" dtr="false" t="normal">+B577+1</f>
        <v>374</v>
      </c>
      <c r="C578" s="106" t="s">
        <v>118</v>
      </c>
      <c r="D578" s="8" t="s">
        <v>901</v>
      </c>
      <c r="E578" s="205" t="n">
        <f aca="false" ca="false" dt2D="false" dtr="false" t="normal">SUM(F578:T578)</f>
        <v>7051501.12</v>
      </c>
      <c r="F578" s="205" t="n"/>
      <c r="G578" s="205" t="n"/>
      <c r="H578" s="205" t="n"/>
      <c r="I578" s="205" t="n">
        <v>7051501.12</v>
      </c>
      <c r="J578" s="205" t="n"/>
      <c r="K578" s="205" t="n"/>
      <c r="L578" s="205" t="n"/>
      <c r="M578" s="205" t="n"/>
      <c r="N578" s="205" t="n"/>
      <c r="O578" s="205" t="n"/>
      <c r="P578" s="205" t="n"/>
      <c r="Q578" s="205" t="n"/>
      <c r="R578" s="205" t="n"/>
      <c r="S578" s="205" t="n"/>
      <c r="T578" s="205" t="n"/>
      <c r="U578" s="256" t="n">
        <f aca="false" ca="false" dt2D="false" dtr="false" t="normal">COUNTIF(F578:Q578, "&gt;0")</f>
        <v>1</v>
      </c>
      <c r="V578" s="256" t="n">
        <f aca="false" ca="false" dt2D="false" dtr="false" t="normal">COUNTIF(R578:T578, "&gt;0")</f>
        <v>0</v>
      </c>
      <c r="W578" s="256" t="n">
        <f aca="false" ca="false" dt2D="false" dtr="false" t="normal">+U578+V578</f>
        <v>1</v>
      </c>
    </row>
    <row customHeight="true" ht="12.75" outlineLevel="0" r="579">
      <c r="A579" s="8" t="n">
        <f aca="false" ca="false" dt2D="false" dtr="false" t="normal">A578+1</f>
        <v>539</v>
      </c>
      <c r="B579" s="8" t="n">
        <f aca="false" ca="false" dt2D="false" dtr="false" t="normal">+B578+1</f>
        <v>375</v>
      </c>
      <c r="C579" s="106" t="s">
        <v>118</v>
      </c>
      <c r="D579" s="8" t="s">
        <v>998</v>
      </c>
      <c r="E579" s="205" t="n">
        <f aca="false" ca="true" dt2D="false" dtr="false" t="normal">SUBTOTAL(9, F579:T579)</f>
        <v>6759201.390000001</v>
      </c>
      <c r="F579" s="205" t="n"/>
      <c r="G579" s="205" t="n"/>
      <c r="H579" s="205" t="n"/>
      <c r="I579" s="205" t="n"/>
      <c r="J579" s="205" t="n"/>
      <c r="K579" s="205" t="n"/>
      <c r="L579" s="205" t="n">
        <v>0</v>
      </c>
      <c r="M579" s="205" t="n"/>
      <c r="N579" s="205" t="n"/>
      <c r="O579" s="205" t="n"/>
      <c r="P579" s="205" t="n">
        <v>6387778.44</v>
      </c>
      <c r="Q579" s="205" t="n"/>
      <c r="R579" s="205" t="n">
        <v>202776.04</v>
      </c>
      <c r="S579" s="205" t="n">
        <v>24000</v>
      </c>
      <c r="T579" s="205" t="n">
        <v>144646.91</v>
      </c>
      <c r="U579" s="256" t="n">
        <f aca="false" ca="false" dt2D="false" dtr="false" t="normal">COUNTIF(F579:Q579, "&gt;0")</f>
        <v>1</v>
      </c>
      <c r="V579" s="256" t="n">
        <f aca="false" ca="false" dt2D="false" dtr="false" t="normal">COUNTIF(R579:T579, "&gt;0")</f>
        <v>3</v>
      </c>
      <c r="W579" s="256" t="n">
        <f aca="false" ca="false" dt2D="false" dtr="false" t="normal">+U579+V579</f>
        <v>4</v>
      </c>
    </row>
    <row customHeight="true" ht="12.75" outlineLevel="0" r="580">
      <c r="A580" s="8" t="n">
        <f aca="false" ca="false" dt2D="false" dtr="false" t="normal">A579+1</f>
        <v>540</v>
      </c>
      <c r="B580" s="8" t="n">
        <f aca="false" ca="false" dt2D="false" dtr="false" t="normal">+B579+1</f>
        <v>376</v>
      </c>
      <c r="C580" s="106" t="s">
        <v>118</v>
      </c>
      <c r="D580" s="8" t="s">
        <v>905</v>
      </c>
      <c r="E580" s="205" t="n">
        <f aca="false" ca="true" dt2D="false" dtr="false" t="normal">SUBTOTAL(9, F580:T580)</f>
        <v>5116065.75</v>
      </c>
      <c r="F580" s="205" t="n">
        <v>3902056.78</v>
      </c>
      <c r="G580" s="205" t="n"/>
      <c r="H580" s="205" t="n">
        <v>1162534.3</v>
      </c>
      <c r="I580" s="205" t="n"/>
      <c r="J580" s="205" t="n"/>
      <c r="K580" s="205" t="n"/>
      <c r="L580" s="205" t="n"/>
      <c r="M580" s="205" t="n"/>
      <c r="N580" s="205" t="n"/>
      <c r="O580" s="205" t="n"/>
      <c r="P580" s="205" t="n"/>
      <c r="Q580" s="205" t="n"/>
      <c r="R580" s="205" t="n">
        <v>27474.67</v>
      </c>
      <c r="S580" s="205" t="n">
        <v>24000</v>
      </c>
      <c r="T580" s="205" t="n"/>
      <c r="U580" s="256" t="n">
        <f aca="false" ca="false" dt2D="false" dtr="false" t="normal">COUNTIF(F580:Q580, "&gt;0")</f>
        <v>2</v>
      </c>
      <c r="V580" s="256" t="n">
        <f aca="false" ca="false" dt2D="false" dtr="false" t="normal">COUNTIF(R580:T580, "&gt;0")</f>
        <v>2</v>
      </c>
      <c r="W580" s="256" t="n">
        <f aca="false" ca="false" dt2D="false" dtr="false" t="normal">+U580+V580</f>
        <v>4</v>
      </c>
    </row>
    <row customHeight="true" ht="12.75" outlineLevel="0" r="581">
      <c r="A581" s="8" t="n">
        <f aca="false" ca="false" dt2D="false" dtr="false" t="normal">A580+1</f>
        <v>541</v>
      </c>
      <c r="B581" s="8" t="n">
        <f aca="false" ca="false" dt2D="false" dtr="false" t="normal">+B580+1</f>
        <v>377</v>
      </c>
      <c r="C581" s="106" t="s">
        <v>118</v>
      </c>
      <c r="D581" s="8" t="s">
        <v>119</v>
      </c>
      <c r="E581" s="205" t="n">
        <f aca="false" ca="true" dt2D="false" dtr="false" t="normal">SUBTOTAL(9, F581:T581)</f>
        <v>5241770.91</v>
      </c>
      <c r="F581" s="205" t="n">
        <v>4948343.88</v>
      </c>
      <c r="G581" s="205" t="n"/>
      <c r="H581" s="205" t="n"/>
      <c r="I581" s="205" t="n"/>
      <c r="J581" s="205" t="n"/>
      <c r="K581" s="205" t="n"/>
      <c r="L581" s="205" t="n">
        <v>0</v>
      </c>
      <c r="M581" s="205" t="n"/>
      <c r="N581" s="205" t="n"/>
      <c r="O581" s="205" t="n"/>
      <c r="P581" s="205" t="n"/>
      <c r="Q581" s="205" t="n"/>
      <c r="R581" s="205" t="n">
        <v>157253.13</v>
      </c>
      <c r="S581" s="205" t="n">
        <v>24000</v>
      </c>
      <c r="T581" s="205" t="n">
        <v>112173.9</v>
      </c>
      <c r="U581" s="256" t="n">
        <f aca="false" ca="false" dt2D="false" dtr="false" t="normal">COUNTIF(F581:Q581, "&gt;0")</f>
        <v>1</v>
      </c>
      <c r="V581" s="256" t="n">
        <f aca="false" ca="false" dt2D="false" dtr="false" t="normal">COUNTIF(R581:T581, "&gt;0")</f>
        <v>3</v>
      </c>
      <c r="W581" s="256" t="n">
        <f aca="false" ca="false" dt2D="false" dtr="false" t="normal">+U581+V581</f>
        <v>4</v>
      </c>
    </row>
    <row customHeight="true" ht="12.75" outlineLevel="0" r="582">
      <c r="A582" s="8" t="n">
        <f aca="false" ca="false" dt2D="false" dtr="false" t="normal">A581+1</f>
        <v>542</v>
      </c>
      <c r="B582" s="8" t="n">
        <f aca="false" ca="false" dt2D="false" dtr="false" t="normal">+B581+1</f>
        <v>378</v>
      </c>
      <c r="C582" s="106" t="s">
        <v>118</v>
      </c>
      <c r="D582" s="8" t="s">
        <v>120</v>
      </c>
      <c r="E582" s="205" t="n">
        <f aca="false" ca="true" dt2D="false" dtr="false" t="normal">SUBTOTAL(9, F582:T582)</f>
        <v>6838121.9799999995</v>
      </c>
      <c r="F582" s="205" t="n"/>
      <c r="G582" s="205" t="n"/>
      <c r="H582" s="205" t="n"/>
      <c r="I582" s="205" t="n"/>
      <c r="J582" s="205" t="n"/>
      <c r="K582" s="205" t="n"/>
      <c r="L582" s="205" t="n">
        <v>0</v>
      </c>
      <c r="M582" s="205" t="n"/>
      <c r="N582" s="205" t="n"/>
      <c r="O582" s="205" t="n"/>
      <c r="P582" s="205" t="n">
        <v>6462642.51</v>
      </c>
      <c r="Q582" s="205" t="n"/>
      <c r="R582" s="205" t="n">
        <v>205143.66</v>
      </c>
      <c r="S582" s="205" t="n">
        <v>24000</v>
      </c>
      <c r="T582" s="205" t="n">
        <v>146335.81</v>
      </c>
      <c r="U582" s="256" t="n">
        <f aca="false" ca="false" dt2D="false" dtr="false" t="normal">COUNTIF(F582:Q582, "&gt;0")</f>
        <v>1</v>
      </c>
      <c r="V582" s="256" t="n">
        <f aca="false" ca="false" dt2D="false" dtr="false" t="normal">COUNTIF(R582:T582, "&gt;0")</f>
        <v>3</v>
      </c>
      <c r="W582" s="256" t="n">
        <f aca="false" ca="false" dt2D="false" dtr="false" t="normal">+U582+V582</f>
        <v>4</v>
      </c>
    </row>
    <row customHeight="true" ht="12.75" outlineLevel="0" r="583">
      <c r="A583" s="8" t="n">
        <f aca="false" ca="false" dt2D="false" dtr="false" t="normal">A582+1</f>
        <v>543</v>
      </c>
      <c r="B583" s="8" t="n">
        <f aca="false" ca="false" dt2D="false" dtr="false" t="normal">+B582+1</f>
        <v>379</v>
      </c>
      <c r="C583" s="106" t="s">
        <v>118</v>
      </c>
      <c r="D583" s="8" t="s">
        <v>906</v>
      </c>
      <c r="E583" s="205" t="n">
        <f aca="false" ca="true" dt2D="false" dtr="false" t="normal">SUBTOTAL(9, F583:T583)</f>
        <v>10316590.22</v>
      </c>
      <c r="F583" s="205" t="n"/>
      <c r="G583" s="205" t="n"/>
      <c r="H583" s="205" t="n"/>
      <c r="I583" s="205" t="n"/>
      <c r="J583" s="205" t="n"/>
      <c r="K583" s="205" t="n"/>
      <c r="L583" s="205" t="n"/>
      <c r="M583" s="205" t="n"/>
      <c r="N583" s="205" t="n"/>
      <c r="O583" s="205" t="n"/>
      <c r="P583" s="205" t="n">
        <v>9762317.48</v>
      </c>
      <c r="Q583" s="205" t="n"/>
      <c r="R583" s="205" t="n">
        <v>309497.71</v>
      </c>
      <c r="S583" s="205" t="n">
        <v>24000</v>
      </c>
      <c r="T583" s="205" t="n">
        <v>220775.03</v>
      </c>
      <c r="U583" s="256" t="n">
        <f aca="false" ca="false" dt2D="false" dtr="false" t="normal">COUNTIF(F583:Q583, "&gt;0")</f>
        <v>1</v>
      </c>
      <c r="V583" s="256" t="n">
        <f aca="false" ca="false" dt2D="false" dtr="false" t="normal">COUNTIF(R583:T583, "&gt;0")</f>
        <v>3</v>
      </c>
      <c r="W583" s="256" t="n">
        <f aca="false" ca="false" dt2D="false" dtr="false" t="normal">+U583+V583</f>
        <v>4</v>
      </c>
    </row>
    <row customHeight="true" ht="12.75" outlineLevel="0" r="584">
      <c r="A584" s="8" t="n">
        <f aca="false" ca="false" dt2D="false" dtr="false" t="normal">A583+1</f>
        <v>544</v>
      </c>
      <c r="B584" s="8" t="n">
        <f aca="false" ca="false" dt2D="false" dtr="false" t="normal">+B583+1</f>
        <v>380</v>
      </c>
      <c r="C584" s="106" t="s">
        <v>118</v>
      </c>
      <c r="D584" s="8" t="s">
        <v>908</v>
      </c>
      <c r="E584" s="205" t="n">
        <f aca="false" ca="true" dt2D="false" dtr="false" t="normal">SUBTOTAL(9, F584:T584)</f>
        <v>6786303.239999999</v>
      </c>
      <c r="F584" s="205" t="n"/>
      <c r="G584" s="205" t="n"/>
      <c r="H584" s="205" t="n"/>
      <c r="I584" s="205" t="n"/>
      <c r="J584" s="205" t="n"/>
      <c r="K584" s="205" t="n"/>
      <c r="L584" s="205" t="n"/>
      <c r="M584" s="205" t="n"/>
      <c r="N584" s="205" t="n"/>
      <c r="O584" s="205" t="n"/>
      <c r="P584" s="205" t="n">
        <v>6413487.25</v>
      </c>
      <c r="Q584" s="205" t="n"/>
      <c r="R584" s="205" t="n">
        <v>203589.1</v>
      </c>
      <c r="S584" s="205" t="n">
        <v>24000</v>
      </c>
      <c r="T584" s="205" t="n">
        <v>145226.89</v>
      </c>
      <c r="U584" s="256" t="n">
        <f aca="false" ca="false" dt2D="false" dtr="false" t="normal">COUNTIF(F584:Q584, "&gt;0")</f>
        <v>1</v>
      </c>
      <c r="V584" s="256" t="n">
        <f aca="false" ca="false" dt2D="false" dtr="false" t="normal">COUNTIF(R584:T584, "&gt;0")</f>
        <v>3</v>
      </c>
      <c r="W584" s="256" t="n">
        <f aca="false" ca="false" dt2D="false" dtr="false" t="normal">+U584+V584</f>
        <v>4</v>
      </c>
    </row>
    <row customHeight="true" ht="12.75" outlineLevel="0" r="585">
      <c r="A585" s="8" t="n">
        <f aca="false" ca="false" dt2D="false" dtr="false" t="normal">A584+1</f>
        <v>545</v>
      </c>
      <c r="B585" s="8" t="n">
        <f aca="false" ca="false" dt2D="false" dtr="false" t="normal">+B584+1</f>
        <v>381</v>
      </c>
      <c r="C585" s="106" t="s">
        <v>118</v>
      </c>
      <c r="D585" s="8" t="s">
        <v>1001</v>
      </c>
      <c r="E585" s="205" t="n">
        <f aca="false" ca="false" dt2D="false" dtr="false" t="normal">SUM(F585:T585)</f>
        <v>8969908.34</v>
      </c>
      <c r="F585" s="205" t="n">
        <v>4226059.88</v>
      </c>
      <c r="G585" s="205" t="n">
        <v>2617304.69</v>
      </c>
      <c r="H585" s="205" t="n">
        <v>1061869.81</v>
      </c>
      <c r="I585" s="205" t="n">
        <v>998991.17</v>
      </c>
      <c r="J585" s="205" t="n"/>
      <c r="K585" s="205" t="n"/>
      <c r="L585" s="205" t="n"/>
      <c r="M585" s="205" t="n"/>
      <c r="N585" s="205" t="n"/>
      <c r="O585" s="205" t="n"/>
      <c r="P585" s="205" t="n"/>
      <c r="Q585" s="205" t="n"/>
      <c r="R585" s="205" t="n">
        <v>41682.79</v>
      </c>
      <c r="S585" s="205" t="n">
        <v>24000</v>
      </c>
      <c r="T585" s="205" t="n"/>
      <c r="U585" s="256" t="n">
        <f aca="false" ca="false" dt2D="false" dtr="false" t="normal">COUNTIF(F585:Q585, "&gt;0")</f>
        <v>4</v>
      </c>
      <c r="V585" s="256" t="n">
        <f aca="false" ca="false" dt2D="false" dtr="false" t="normal">COUNTIF(R585:T585, "&gt;0")</f>
        <v>2</v>
      </c>
      <c r="W585" s="256" t="n">
        <f aca="false" ca="false" dt2D="false" dtr="false" t="normal">+U585+V585</f>
        <v>6</v>
      </c>
    </row>
    <row customHeight="true" ht="12.75" outlineLevel="0" r="586">
      <c r="A586" s="8" t="n">
        <f aca="false" ca="false" dt2D="false" dtr="false" t="normal">A585+1</f>
        <v>546</v>
      </c>
      <c r="B586" s="8" t="n">
        <f aca="false" ca="false" dt2D="false" dtr="false" t="normal">+B585+1</f>
        <v>382</v>
      </c>
      <c r="C586" s="106" t="s">
        <v>118</v>
      </c>
      <c r="D586" s="8" t="s">
        <v>1002</v>
      </c>
      <c r="E586" s="205" t="n">
        <f aca="false" ca="true" dt2D="false" dtr="false" t="normal">SUBTOTAL(9, F586:T586)</f>
        <v>9435515.72</v>
      </c>
      <c r="F586" s="205" t="n">
        <v>4215524.84</v>
      </c>
      <c r="G586" s="205" t="n">
        <v>2619705.61</v>
      </c>
      <c r="H586" s="205" t="n">
        <v>1061869.81</v>
      </c>
      <c r="I586" s="205" t="n">
        <v>1084010.06</v>
      </c>
      <c r="J586" s="205" t="n"/>
      <c r="K586" s="205" t="n"/>
      <c r="L586" s="205" t="n"/>
      <c r="M586" s="205" t="n"/>
      <c r="N586" s="205" t="n"/>
      <c r="O586" s="205" t="n"/>
      <c r="P586" s="205" t="n"/>
      <c r="Q586" s="205" t="n"/>
      <c r="R586" s="205" t="n">
        <v>251209.38</v>
      </c>
      <c r="S586" s="205" t="n">
        <v>24000</v>
      </c>
      <c r="T586" s="205" t="n">
        <v>179196.02</v>
      </c>
      <c r="U586" s="256" t="n">
        <f aca="false" ca="false" dt2D="false" dtr="false" t="normal">COUNTIF(F586:Q586, "&gt;0")</f>
        <v>4</v>
      </c>
      <c r="V586" s="256" t="n">
        <f aca="false" ca="false" dt2D="false" dtr="false" t="normal">COUNTIF(R586:T586, "&gt;0")</f>
        <v>3</v>
      </c>
      <c r="W586" s="256" t="n">
        <f aca="false" ca="false" dt2D="false" dtr="false" t="normal">+U586+V586</f>
        <v>7</v>
      </c>
    </row>
    <row customHeight="true" ht="12.75" outlineLevel="0" r="587">
      <c r="A587" s="8" t="n">
        <f aca="false" ca="false" dt2D="false" dtr="false" t="normal">A586+1</f>
        <v>547</v>
      </c>
      <c r="B587" s="8" t="n">
        <f aca="false" ca="false" dt2D="false" dtr="false" t="normal">+B586+1</f>
        <v>383</v>
      </c>
      <c r="C587" s="106" t="s">
        <v>118</v>
      </c>
      <c r="D587" s="8" t="s">
        <v>909</v>
      </c>
      <c r="E587" s="205" t="n">
        <f aca="false" ca="true" dt2D="false" dtr="false" t="normal">SUBTOTAL(9, F587:T587)</f>
        <v>1124437.41</v>
      </c>
      <c r="F587" s="205" t="n"/>
      <c r="G587" s="205" t="n"/>
      <c r="H587" s="205" t="n"/>
      <c r="I587" s="205" t="n"/>
      <c r="J587" s="205" t="n"/>
      <c r="K587" s="205" t="n"/>
      <c r="L587" s="205" t="n">
        <v>0</v>
      </c>
      <c r="M587" s="205" t="n"/>
      <c r="N587" s="205" t="n"/>
      <c r="O587" s="205" t="n">
        <v>1042641.33</v>
      </c>
      <c r="P587" s="205" t="n"/>
      <c r="Q587" s="205" t="n"/>
      <c r="R587" s="205" t="n">
        <v>33733.12</v>
      </c>
      <c r="S587" s="205" t="n">
        <v>24000</v>
      </c>
      <c r="T587" s="205" t="n">
        <v>24062.96</v>
      </c>
      <c r="U587" s="256" t="n">
        <f aca="false" ca="false" dt2D="false" dtr="false" t="normal">COUNTIF(F587:Q587, "&gt;0")</f>
        <v>1</v>
      </c>
      <c r="V587" s="256" t="n">
        <f aca="false" ca="false" dt2D="false" dtr="false" t="normal">COUNTIF(R587:T587, "&gt;0")</f>
        <v>3</v>
      </c>
      <c r="W587" s="256" t="n">
        <f aca="false" ca="false" dt2D="false" dtr="false" t="normal">+U587+V587</f>
        <v>4</v>
      </c>
    </row>
    <row customHeight="true" ht="12.75" outlineLevel="0" r="588">
      <c r="A588" s="8" t="n">
        <f aca="false" ca="false" dt2D="false" dtr="false" t="normal">A587+1</f>
        <v>548</v>
      </c>
      <c r="B588" s="8" t="n">
        <f aca="false" ca="false" dt2D="false" dtr="false" t="normal">B587+1</f>
        <v>384</v>
      </c>
      <c r="C588" s="106" t="s">
        <v>118</v>
      </c>
      <c r="D588" s="8" t="s">
        <v>327</v>
      </c>
      <c r="E588" s="205" t="n">
        <f aca="false" ca="false" dt2D="false" dtr="false" t="normal">SUM(F588:T588)</f>
        <v>10058678.15</v>
      </c>
      <c r="F588" s="205" t="n"/>
      <c r="G588" s="205" t="n"/>
      <c r="H588" s="205" t="n">
        <v>3297622.32</v>
      </c>
      <c r="I588" s="205" t="n"/>
      <c r="J588" s="205" t="n"/>
      <c r="K588" s="205" t="n"/>
      <c r="L588" s="205" t="n"/>
      <c r="M588" s="205" t="n"/>
      <c r="N588" s="205" t="n">
        <v>6761055.83</v>
      </c>
      <c r="O588" s="205" t="n"/>
      <c r="P588" s="205" t="n"/>
      <c r="Q588" s="205" t="n"/>
      <c r="R588" s="205" t="n"/>
      <c r="S588" s="205" t="n"/>
      <c r="T588" s="205" t="n"/>
      <c r="U588" s="256" t="n">
        <f aca="false" ca="false" dt2D="false" dtr="false" t="normal">COUNTIF(F588:Q588, "&gt;0")</f>
        <v>2</v>
      </c>
      <c r="V588" s="256" t="n">
        <f aca="false" ca="false" dt2D="false" dtr="false" t="normal">COUNTIF(R588:T588, "&gt;0")</f>
        <v>0</v>
      </c>
      <c r="W588" s="256" t="n">
        <f aca="false" ca="false" dt2D="false" dtr="false" t="normal">+U588+V588</f>
        <v>2</v>
      </c>
    </row>
    <row customHeight="true" ht="12.75" outlineLevel="0" r="589">
      <c r="A589" s="8" t="n">
        <f aca="false" ca="false" dt2D="false" dtr="false" t="normal">A588+1</f>
        <v>549</v>
      </c>
      <c r="B589" s="8" t="n">
        <f aca="false" ca="false" dt2D="false" dtr="false" t="normal">B588+1</f>
        <v>385</v>
      </c>
      <c r="C589" s="106" t="s">
        <v>118</v>
      </c>
      <c r="D589" s="8" t="s">
        <v>444</v>
      </c>
      <c r="E589" s="205" t="n">
        <f aca="false" ca="false" dt2D="false" dtr="false" t="normal">SUM(F589:T589)</f>
        <v>3316576.01</v>
      </c>
      <c r="F589" s="205" t="n"/>
      <c r="G589" s="205" t="n">
        <v>1314847.2</v>
      </c>
      <c r="H589" s="205" t="n"/>
      <c r="I589" s="205" t="n"/>
      <c r="J589" s="205" t="n"/>
      <c r="K589" s="205" t="n"/>
      <c r="L589" s="205" t="n"/>
      <c r="M589" s="205" t="n"/>
      <c r="N589" s="205" t="n"/>
      <c r="O589" s="205" t="n"/>
      <c r="P589" s="205" t="n"/>
      <c r="Q589" s="205" t="n">
        <v>1933788.64</v>
      </c>
      <c r="R589" s="205" t="n">
        <v>43940.17</v>
      </c>
      <c r="S589" s="205" t="n">
        <v>24000</v>
      </c>
      <c r="T589" s="205" t="n"/>
      <c r="U589" s="256" t="n">
        <f aca="false" ca="false" dt2D="false" dtr="false" t="normal">COUNTIF(F589:Q589, "&gt;0")</f>
        <v>2</v>
      </c>
      <c r="V589" s="256" t="n">
        <f aca="false" ca="false" dt2D="false" dtr="false" t="normal">COUNTIF(R589:T589, "&gt;0")</f>
        <v>2</v>
      </c>
      <c r="W589" s="256" t="n">
        <f aca="false" ca="false" dt2D="false" dtr="false" t="normal">+U589+V589</f>
        <v>4</v>
      </c>
    </row>
    <row customHeight="true" ht="12.75" outlineLevel="0" r="590">
      <c r="A590" s="8" t="n">
        <f aca="false" ca="false" dt2D="false" dtr="false" t="normal">A589+1</f>
        <v>550</v>
      </c>
      <c r="B590" s="8" t="n">
        <f aca="false" ca="false" dt2D="false" dtr="false" t="normal">+B589+1</f>
        <v>386</v>
      </c>
      <c r="C590" s="106" t="s">
        <v>118</v>
      </c>
      <c r="D590" s="8" t="s">
        <v>1005</v>
      </c>
      <c r="E590" s="205" t="n">
        <f aca="false" ca="false" dt2D="false" dtr="false" t="normal">SUM(F590:T590)</f>
        <v>9059216.03</v>
      </c>
      <c r="F590" s="205" t="n">
        <v>4295449.64</v>
      </c>
      <c r="G590" s="205" t="n">
        <v>2660153.07</v>
      </c>
      <c r="H590" s="205" t="n">
        <v>1061504.32</v>
      </c>
      <c r="I590" s="205" t="n">
        <v>976962.82</v>
      </c>
      <c r="J590" s="205" t="n"/>
      <c r="K590" s="205" t="n"/>
      <c r="L590" s="205" t="n"/>
      <c r="M590" s="205" t="n"/>
      <c r="N590" s="205" t="n"/>
      <c r="O590" s="205" t="n"/>
      <c r="P590" s="205" t="n"/>
      <c r="Q590" s="205" t="n"/>
      <c r="R590" s="205" t="n">
        <v>41146.18</v>
      </c>
      <c r="S590" s="205" t="n">
        <v>24000</v>
      </c>
      <c r="T590" s="205" t="n"/>
      <c r="U590" s="256" t="n">
        <f aca="false" ca="false" dt2D="false" dtr="false" t="normal">COUNTIF(F590:Q590, "&gt;0")</f>
        <v>4</v>
      </c>
      <c r="V590" s="256" t="n">
        <f aca="false" ca="false" dt2D="false" dtr="false" t="normal">COUNTIF(R590:T590, "&gt;0")</f>
        <v>2</v>
      </c>
      <c r="W590" s="256" t="n">
        <f aca="false" ca="false" dt2D="false" dtr="false" t="normal">+U590+V590</f>
        <v>6</v>
      </c>
    </row>
    <row customHeight="true" ht="12.75" outlineLevel="0" r="591">
      <c r="A591" s="8" t="n">
        <f aca="false" ca="false" dt2D="false" dtr="false" t="normal">A590+1</f>
        <v>551</v>
      </c>
      <c r="B591" s="8" t="n">
        <f aca="false" ca="false" dt2D="false" dtr="false" t="normal">+B590+1</f>
        <v>387</v>
      </c>
      <c r="C591" s="106" t="s">
        <v>118</v>
      </c>
      <c r="D591" s="8" t="s">
        <v>912</v>
      </c>
      <c r="E591" s="205" t="n">
        <f aca="false" ca="true" dt2D="false" dtr="false" t="normal">SUBTOTAL(9, F591:T591)</f>
        <v>10429294.31</v>
      </c>
      <c r="F591" s="205" t="n">
        <v>5502763.67</v>
      </c>
      <c r="G591" s="205" t="n">
        <v>2603762.54</v>
      </c>
      <c r="H591" s="205" t="n"/>
      <c r="I591" s="205" t="n">
        <v>1762702.37</v>
      </c>
      <c r="J591" s="205" t="n"/>
      <c r="K591" s="205" t="n"/>
      <c r="L591" s="205" t="n">
        <v>0</v>
      </c>
      <c r="M591" s="205" t="n"/>
      <c r="N591" s="205" t="n"/>
      <c r="O591" s="205" t="n"/>
      <c r="P591" s="205" t="n"/>
      <c r="Q591" s="205" t="n"/>
      <c r="R591" s="205" t="n">
        <v>312878.83</v>
      </c>
      <c r="S591" s="205" t="n">
        <v>24000</v>
      </c>
      <c r="T591" s="205" t="n">
        <v>223186.9</v>
      </c>
      <c r="U591" s="256" t="n">
        <f aca="false" ca="false" dt2D="false" dtr="false" t="normal">COUNTIF(F591:Q591, "&gt;0")</f>
        <v>3</v>
      </c>
      <c r="V591" s="256" t="n">
        <f aca="false" ca="false" dt2D="false" dtr="false" t="normal">COUNTIF(R591:T591, "&gt;0")</f>
        <v>3</v>
      </c>
      <c r="W591" s="256" t="n">
        <f aca="false" ca="false" dt2D="false" dtr="false" t="normal">+U591+V591</f>
        <v>6</v>
      </c>
    </row>
    <row customHeight="true" ht="12.75" outlineLevel="0" r="592">
      <c r="A592" s="8" t="n">
        <f aca="false" ca="false" dt2D="false" dtr="false" t="normal">A591+1</f>
        <v>552</v>
      </c>
      <c r="B592" s="8" t="n">
        <f aca="false" ca="false" dt2D="false" dtr="false" t="normal">+B591+1</f>
        <v>388</v>
      </c>
      <c r="C592" s="106" t="s">
        <v>118</v>
      </c>
      <c r="D592" s="8" t="s">
        <v>913</v>
      </c>
      <c r="E592" s="205" t="n">
        <f aca="false" ca="true" dt2D="false" dtr="false" t="normal">SUBTOTAL(9, F592:T592)</f>
        <v>9716947.06</v>
      </c>
      <c r="F592" s="205" t="n">
        <v>5126364.54</v>
      </c>
      <c r="G592" s="205" t="n">
        <v>2425372.53</v>
      </c>
      <c r="H592" s="205" t="n"/>
      <c r="I592" s="205" t="n">
        <v>1641758.91</v>
      </c>
      <c r="J592" s="205" t="n"/>
      <c r="K592" s="205" t="n"/>
      <c r="L592" s="205" t="n">
        <v>0</v>
      </c>
      <c r="M592" s="205" t="n"/>
      <c r="N592" s="205" t="n"/>
      <c r="O592" s="205" t="n"/>
      <c r="P592" s="205" t="n"/>
      <c r="Q592" s="205" t="n"/>
      <c r="R592" s="205" t="n">
        <v>291508.41</v>
      </c>
      <c r="S592" s="205" t="n">
        <v>24000</v>
      </c>
      <c r="T592" s="205" t="n">
        <v>207942.67</v>
      </c>
      <c r="U592" s="256" t="n">
        <f aca="false" ca="false" dt2D="false" dtr="false" t="normal">COUNTIF(F592:Q592, "&gt;0")</f>
        <v>3</v>
      </c>
      <c r="V592" s="256" t="n">
        <f aca="false" ca="false" dt2D="false" dtr="false" t="normal">COUNTIF(R592:T592, "&gt;0")</f>
        <v>3</v>
      </c>
      <c r="W592" s="256" t="n">
        <f aca="false" ca="false" dt2D="false" dtr="false" t="normal">+U592+V592</f>
        <v>6</v>
      </c>
    </row>
    <row customHeight="true" ht="12.75" outlineLevel="0" r="593">
      <c r="A593" s="8" t="n">
        <f aca="false" ca="false" dt2D="false" dtr="false" t="normal">A592+1</f>
        <v>553</v>
      </c>
      <c r="B593" s="8" t="s">
        <v>192</v>
      </c>
      <c r="C593" s="106" t="s">
        <v>118</v>
      </c>
      <c r="D593" s="8" t="s">
        <v>330</v>
      </c>
      <c r="E593" s="205" t="n">
        <f aca="false" ca="true" dt2D="false" dtr="false" t="normal">SUBTOTAL(9, F593:T593)</f>
        <v>13618697.459999999</v>
      </c>
      <c r="F593" s="205" t="n">
        <v>5249683.56</v>
      </c>
      <c r="G593" s="205" t="n"/>
      <c r="H593" s="205" t="n">
        <v>1494294.24</v>
      </c>
      <c r="I593" s="205" t="n"/>
      <c r="J593" s="205" t="n"/>
      <c r="K593" s="205" t="n"/>
      <c r="L593" s="205" t="n">
        <v>0</v>
      </c>
      <c r="M593" s="205" t="n"/>
      <c r="N593" s="205" t="n"/>
      <c r="O593" s="205" t="n"/>
      <c r="P593" s="205" t="n">
        <v>6460277.3</v>
      </c>
      <c r="Q593" s="205" t="n"/>
      <c r="R593" s="205" t="n">
        <v>244159.91</v>
      </c>
      <c r="S593" s="205" t="n">
        <v>24000</v>
      </c>
      <c r="T593" s="205" t="n">
        <v>146282.45</v>
      </c>
      <c r="U593" s="256" t="n">
        <f aca="false" ca="false" dt2D="false" dtr="false" t="normal">COUNTIF(F593:Q593, "&gt;0")</f>
        <v>3</v>
      </c>
      <c r="V593" s="256" t="n">
        <f aca="false" ca="false" dt2D="false" dtr="false" t="normal">COUNTIF(R593:T593, "&gt;0")</f>
        <v>3</v>
      </c>
      <c r="W593" s="256" t="n">
        <f aca="false" ca="false" dt2D="false" dtr="false" t="normal">+U593+V593</f>
        <v>6</v>
      </c>
    </row>
    <row customHeight="true" ht="12.75" outlineLevel="0" r="594">
      <c r="A594" s="8" t="n">
        <f aca="false" ca="false" dt2D="false" dtr="false" t="normal">A593+1</f>
        <v>554</v>
      </c>
      <c r="B594" s="8" t="n">
        <f aca="false" ca="false" dt2D="false" dtr="false" t="normal">B592+1</f>
        <v>389</v>
      </c>
      <c r="C594" s="106" t="s">
        <v>118</v>
      </c>
      <c r="D594" s="8" t="s">
        <v>915</v>
      </c>
      <c r="E594" s="205" t="n">
        <f aca="false" ca="true" dt2D="false" dtr="false" t="normal">SUBTOTAL(9, F594:T594)</f>
        <v>1029761.69</v>
      </c>
      <c r="F594" s="205" t="n"/>
      <c r="G594" s="205" t="n"/>
      <c r="H594" s="205" t="n"/>
      <c r="I594" s="205" t="n"/>
      <c r="J594" s="205" t="n"/>
      <c r="K594" s="205" t="n"/>
      <c r="L594" s="205" t="n">
        <v>0</v>
      </c>
      <c r="M594" s="205" t="n"/>
      <c r="N594" s="205" t="n"/>
      <c r="O594" s="205" t="n">
        <v>952831.94</v>
      </c>
      <c r="P594" s="205" t="n"/>
      <c r="Q594" s="205" t="n"/>
      <c r="R594" s="205" t="n">
        <v>30892.85</v>
      </c>
      <c r="S594" s="205" t="n">
        <v>24000</v>
      </c>
      <c r="T594" s="205" t="n">
        <v>22036.9</v>
      </c>
      <c r="U594" s="256" t="n">
        <f aca="false" ca="false" dt2D="false" dtr="false" t="normal">COUNTIF(F594:Q594, "&gt;0")</f>
        <v>1</v>
      </c>
      <c r="V594" s="256" t="n">
        <f aca="false" ca="false" dt2D="false" dtr="false" t="normal">COUNTIF(R594:T594, "&gt;0")</f>
        <v>3</v>
      </c>
      <c r="W594" s="256" t="n">
        <f aca="false" ca="false" dt2D="false" dtr="false" t="normal">+U594+V594</f>
        <v>4</v>
      </c>
    </row>
    <row customHeight="true" ht="12.75" outlineLevel="0" r="595">
      <c r="A595" s="8" t="n">
        <f aca="false" ca="false" dt2D="false" dtr="false" t="normal">A594+1</f>
        <v>555</v>
      </c>
      <c r="B595" s="8" t="n">
        <f aca="false" ca="false" dt2D="false" dtr="false" t="normal">+B594+1</f>
        <v>390</v>
      </c>
      <c r="C595" s="106" t="s">
        <v>118</v>
      </c>
      <c r="D595" s="8" t="s">
        <v>916</v>
      </c>
      <c r="E595" s="205" t="n">
        <f aca="false" ca="false" dt2D="false" dtr="false" t="normal">SUM(F595:T595)</f>
        <v>4703053.29</v>
      </c>
      <c r="F595" s="205" t="n"/>
      <c r="G595" s="205" t="n">
        <v>2414132.16</v>
      </c>
      <c r="H595" s="205" t="n"/>
      <c r="I595" s="205" t="n">
        <v>1238332.92</v>
      </c>
      <c r="J595" s="205" t="n"/>
      <c r="K595" s="205" t="n"/>
      <c r="L595" s="205" t="n"/>
      <c r="M595" s="205" t="n"/>
      <c r="N595" s="205" t="n"/>
      <c r="O595" s="205" t="n">
        <v>943773.58</v>
      </c>
      <c r="P595" s="205" t="n"/>
      <c r="Q595" s="205" t="n"/>
      <c r="R595" s="205" t="n">
        <v>60982.08</v>
      </c>
      <c r="S595" s="205" t="n">
        <v>24000</v>
      </c>
      <c r="T595" s="205" t="n">
        <v>21832.55</v>
      </c>
      <c r="U595" s="256" t="n">
        <f aca="false" ca="false" dt2D="false" dtr="false" t="normal">COUNTIF(F595:Q595, "&gt;0")</f>
        <v>3</v>
      </c>
      <c r="V595" s="256" t="n">
        <f aca="false" ca="false" dt2D="false" dtr="false" t="normal">COUNTIF(R595:T595, "&gt;0")</f>
        <v>3</v>
      </c>
      <c r="W595" s="256" t="n">
        <f aca="false" ca="false" dt2D="false" dtr="false" t="normal">+U595+V595</f>
        <v>6</v>
      </c>
    </row>
    <row customHeight="true" ht="12.75" outlineLevel="0" r="596">
      <c r="A596" s="8" t="n">
        <f aca="false" ca="false" dt2D="false" dtr="false" t="normal">A595+1</f>
        <v>556</v>
      </c>
      <c r="B596" s="8" t="n">
        <f aca="false" ca="false" dt2D="false" dtr="false" t="normal">+B595+1</f>
        <v>391</v>
      </c>
      <c r="C596" s="106" t="s">
        <v>118</v>
      </c>
      <c r="D596" s="8" t="s">
        <v>918</v>
      </c>
      <c r="E596" s="205" t="n">
        <f aca="false" ca="true" dt2D="false" dtr="false" t="normal">SUBTOTAL(9, F596:T596)</f>
        <v>7998502.88</v>
      </c>
      <c r="F596" s="205" t="n">
        <v>5114531.48</v>
      </c>
      <c r="G596" s="205" t="n"/>
      <c r="H596" s="205" t="n">
        <v>2448848.35</v>
      </c>
      <c r="I596" s="205" t="n"/>
      <c r="J596" s="205" t="n"/>
      <c r="K596" s="205" t="n"/>
      <c r="L596" s="205" t="n">
        <v>0</v>
      </c>
      <c r="M596" s="205" t="n"/>
      <c r="N596" s="205" t="n"/>
      <c r="O596" s="205" t="n"/>
      <c r="P596" s="205" t="n"/>
      <c r="Q596" s="205" t="n"/>
      <c r="R596" s="205" t="n">
        <v>239955.09</v>
      </c>
      <c r="S596" s="205" t="n">
        <v>24000</v>
      </c>
      <c r="T596" s="205" t="n">
        <v>171167.96</v>
      </c>
      <c r="U596" s="256" t="n">
        <f aca="false" ca="false" dt2D="false" dtr="false" t="normal">COUNTIF(F596:Q596, "&gt;0")</f>
        <v>2</v>
      </c>
      <c r="V596" s="256" t="n">
        <f aca="false" ca="false" dt2D="false" dtr="false" t="normal">COUNTIF(R596:T596, "&gt;0")</f>
        <v>3</v>
      </c>
      <c r="W596" s="256" t="n">
        <f aca="false" ca="false" dt2D="false" dtr="false" t="normal">+U596+V596</f>
        <v>5</v>
      </c>
    </row>
    <row customHeight="true" ht="12.75" outlineLevel="0" r="597">
      <c r="A597" s="8" t="n">
        <f aca="false" ca="false" dt2D="false" dtr="false" t="normal">A596+1</f>
        <v>557</v>
      </c>
      <c r="B597" s="8" t="s">
        <v>192</v>
      </c>
      <c r="C597" s="106" t="s">
        <v>118</v>
      </c>
      <c r="D597" s="8" t="s">
        <v>332</v>
      </c>
      <c r="E597" s="205" t="n">
        <f aca="false" ca="false" dt2D="false" dtr="false" t="normal">SUM(F597:T597)</f>
        <v>2013370.31</v>
      </c>
      <c r="F597" s="205" t="n"/>
      <c r="G597" s="205" t="n"/>
      <c r="H597" s="205" t="n"/>
      <c r="I597" s="205" t="n"/>
      <c r="J597" s="205" t="n"/>
      <c r="K597" s="205" t="n"/>
      <c r="L597" s="205" t="n"/>
      <c r="M597" s="205" t="n"/>
      <c r="N597" s="205" t="n"/>
      <c r="O597" s="205" t="n"/>
      <c r="P597" s="205" t="n"/>
      <c r="Q597" s="205" t="n">
        <v>1945537.2</v>
      </c>
      <c r="R597" s="205" t="n">
        <v>43833.11</v>
      </c>
      <c r="S597" s="205" t="n">
        <v>24000</v>
      </c>
      <c r="T597" s="205" t="n"/>
      <c r="U597" s="256" t="n">
        <f aca="false" ca="false" dt2D="false" dtr="false" t="normal">COUNTIF(F597:Q597, "&gt;0")</f>
        <v>1</v>
      </c>
      <c r="V597" s="256" t="n">
        <f aca="false" ca="false" dt2D="false" dtr="false" t="normal">COUNTIF(R597:T597, "&gt;0")</f>
        <v>2</v>
      </c>
      <c r="W597" s="256" t="n">
        <f aca="false" ca="false" dt2D="false" dtr="false" t="normal">+U597+V597</f>
        <v>3</v>
      </c>
    </row>
    <row customHeight="true" ht="12.75" outlineLevel="0" r="598">
      <c r="A598" s="8" t="n">
        <f aca="false" ca="false" dt2D="false" dtr="false" t="normal">A597+1</f>
        <v>558</v>
      </c>
      <c r="B598" s="8" t="n">
        <f aca="false" ca="false" dt2D="false" dtr="false" t="normal">B596+1</f>
        <v>392</v>
      </c>
      <c r="C598" s="106" t="s">
        <v>118</v>
      </c>
      <c r="D598" s="8" t="s">
        <v>1006</v>
      </c>
      <c r="E598" s="205" t="n">
        <f aca="false" ca="false" dt2D="false" dtr="false" t="normal">SUM(F598:T598)</f>
        <v>9624945.620000001</v>
      </c>
      <c r="F598" s="205" t="n"/>
      <c r="G598" s="205" t="n"/>
      <c r="H598" s="205" t="n"/>
      <c r="I598" s="205" t="n"/>
      <c r="J598" s="205" t="n"/>
      <c r="K598" s="205" t="n"/>
      <c r="L598" s="205" t="n"/>
      <c r="M598" s="205" t="n">
        <v>9017443.46</v>
      </c>
      <c r="N598" s="205" t="n"/>
      <c r="O598" s="205" t="n"/>
      <c r="P598" s="205" t="n"/>
      <c r="Q598" s="205" t="n"/>
      <c r="R598" s="205" t="n">
        <v>583502.16</v>
      </c>
      <c r="S598" s="205" t="n">
        <v>24000</v>
      </c>
      <c r="T598" s="205" t="n"/>
      <c r="U598" s="256" t="n">
        <f aca="false" ca="false" dt2D="false" dtr="false" t="normal">COUNTIF(F598:Q598, "&gt;0")</f>
        <v>1</v>
      </c>
      <c r="V598" s="256" t="n">
        <f aca="false" ca="false" dt2D="false" dtr="false" t="normal">COUNTIF(R598:T598, "&gt;0")</f>
        <v>2</v>
      </c>
      <c r="W598" s="256" t="n">
        <f aca="false" ca="false" dt2D="false" dtr="false" t="normal">+U598+V598</f>
        <v>3</v>
      </c>
    </row>
    <row customHeight="true" ht="12.75" outlineLevel="0" r="599">
      <c r="A599" s="8" t="n">
        <f aca="false" ca="false" dt2D="false" dtr="false" t="normal">A598+1</f>
        <v>559</v>
      </c>
      <c r="B599" s="8" t="n">
        <f aca="false" ca="false" dt2D="false" dtr="false" t="normal">B598+1</f>
        <v>393</v>
      </c>
      <c r="C599" s="106" t="s">
        <v>447</v>
      </c>
      <c r="D599" s="8" t="s">
        <v>448</v>
      </c>
      <c r="E599" s="205" t="n">
        <f aca="false" ca="false" dt2D="false" dtr="false" t="normal">SUM(F599:T599)</f>
        <v>76932554.559</v>
      </c>
      <c r="F599" s="205" t="n">
        <v>18828035.117767</v>
      </c>
      <c r="G599" s="205" t="n"/>
      <c r="H599" s="205" t="n">
        <v>9033712.926148</v>
      </c>
      <c r="I599" s="205" t="n"/>
      <c r="J599" s="205" t="n"/>
      <c r="K599" s="205" t="n"/>
      <c r="L599" s="205" t="n"/>
      <c r="M599" s="205" t="n"/>
      <c r="N599" s="205" t="n">
        <v>45092473.2107524</v>
      </c>
      <c r="O599" s="205" t="n"/>
      <c r="P599" s="205" t="n"/>
      <c r="Q599" s="205" t="n"/>
      <c r="R599" s="205" t="n">
        <v>2307976.63677</v>
      </c>
      <c r="S599" s="205" t="n">
        <v>24000</v>
      </c>
      <c r="T599" s="205" t="n">
        <v>1646356.6675626</v>
      </c>
      <c r="U599" s="256" t="n"/>
      <c r="V599" s="256" t="n"/>
      <c r="W599" s="256" t="n"/>
      <c r="AA599" s="0" t="s">
        <v>1132</v>
      </c>
    </row>
    <row customHeight="true" ht="12.75" outlineLevel="0" r="600">
      <c r="A600" s="8" t="n">
        <f aca="false" ca="false" dt2D="false" dtr="false" t="normal">A599+1</f>
        <v>560</v>
      </c>
      <c r="B600" s="8" t="n">
        <f aca="false" ca="false" dt2D="false" dtr="false" t="normal">B599+1</f>
        <v>394</v>
      </c>
      <c r="C600" s="106" t="s">
        <v>128</v>
      </c>
      <c r="D600" s="8" t="s">
        <v>921</v>
      </c>
      <c r="E600" s="205" t="n">
        <f aca="false" ca="true" dt2D="false" dtr="false" t="normal">SUBTOTAL(9, F600:T600)</f>
        <v>14652929.180000002</v>
      </c>
      <c r="F600" s="205" t="n">
        <v>7876450.69</v>
      </c>
      <c r="G600" s="205" t="n"/>
      <c r="H600" s="205" t="n">
        <v>6733981.93</v>
      </c>
      <c r="I600" s="205" t="n"/>
      <c r="J600" s="205" t="n"/>
      <c r="K600" s="205" t="n"/>
      <c r="L600" s="205" t="n"/>
      <c r="M600" s="205" t="n"/>
      <c r="N600" s="205" t="n"/>
      <c r="O600" s="205" t="n"/>
      <c r="P600" s="205" t="n"/>
      <c r="Q600" s="205" t="n"/>
      <c r="R600" s="205" t="n">
        <v>18496.56</v>
      </c>
      <c r="S600" s="205" t="n">
        <v>24000</v>
      </c>
      <c r="T600" s="205" t="n"/>
      <c r="U600" s="256" t="n">
        <f aca="false" ca="false" dt2D="false" dtr="false" t="normal">COUNTIF(F600:Q600, "&gt;0")</f>
        <v>2</v>
      </c>
      <c r="V600" s="256" t="n">
        <f aca="false" ca="false" dt2D="false" dtr="false" t="normal">COUNTIF(R600:T600, "&gt;0")</f>
        <v>2</v>
      </c>
      <c r="W600" s="256" t="n">
        <f aca="false" ca="false" dt2D="false" dtr="false" t="normal">+U600+V600</f>
        <v>4</v>
      </c>
    </row>
    <row customHeight="true" ht="12.75" outlineLevel="0" r="601">
      <c r="A601" s="8" t="n">
        <f aca="false" ca="false" dt2D="false" dtr="false" t="normal">A600+1</f>
        <v>561</v>
      </c>
      <c r="B601" s="8" t="n">
        <f aca="false" ca="false" dt2D="false" dtr="false" t="normal">+B600+1</f>
        <v>395</v>
      </c>
      <c r="C601" s="106" t="s">
        <v>128</v>
      </c>
      <c r="D601" s="8" t="s">
        <v>1008</v>
      </c>
      <c r="E601" s="205" t="n">
        <f aca="false" ca="true" dt2D="false" dtr="false" t="normal">SUBTOTAL(9, F601:T601)</f>
        <v>7029009.79</v>
      </c>
      <c r="F601" s="205" t="n"/>
      <c r="G601" s="205" t="n"/>
      <c r="H601" s="205" t="n"/>
      <c r="I601" s="205" t="n"/>
      <c r="J601" s="205" t="n"/>
      <c r="K601" s="205" t="n"/>
      <c r="L601" s="205" t="n"/>
      <c r="M601" s="205" t="n">
        <v>6789528.19</v>
      </c>
      <c r="N601" s="205" t="n"/>
      <c r="O601" s="205" t="n"/>
      <c r="P601" s="205" t="n"/>
      <c r="Q601" s="205" t="n"/>
      <c r="R601" s="205" t="n">
        <v>215481.6</v>
      </c>
      <c r="S601" s="205" t="n">
        <v>24000</v>
      </c>
      <c r="T601" s="205" t="n"/>
      <c r="U601" s="256" t="n"/>
      <c r="V601" s="256" t="n"/>
      <c r="W601" s="256" t="n"/>
    </row>
    <row customHeight="true" ht="12.75" outlineLevel="0" r="602">
      <c r="A602" s="8" t="n">
        <f aca="false" ca="false" dt2D="false" dtr="false" t="normal">A601+1</f>
        <v>562</v>
      </c>
      <c r="B602" s="8" t="n">
        <f aca="false" ca="false" dt2D="false" dtr="false" t="normal">+B601+1</f>
        <v>396</v>
      </c>
      <c r="C602" s="106" t="s">
        <v>128</v>
      </c>
      <c r="D602" s="8" t="s">
        <v>996</v>
      </c>
      <c r="E602" s="205" t="n">
        <f aca="false" ca="true" dt2D="false" dtr="false" t="normal">SUBTOTAL(9, F602:T602)</f>
        <v>11685163.75</v>
      </c>
      <c r="F602" s="205" t="n"/>
      <c r="G602" s="205" t="n"/>
      <c r="H602" s="205" t="n"/>
      <c r="I602" s="205" t="n"/>
      <c r="J602" s="205" t="n"/>
      <c r="K602" s="205" t="n"/>
      <c r="L602" s="205" t="n">
        <v>0</v>
      </c>
      <c r="M602" s="205" t="n"/>
      <c r="N602" s="205" t="n"/>
      <c r="O602" s="205" t="n"/>
      <c r="P602" s="205" t="n">
        <v>11060546.34</v>
      </c>
      <c r="Q602" s="205" t="n"/>
      <c r="R602" s="205" t="n">
        <v>350554.91</v>
      </c>
      <c r="S602" s="205" t="n">
        <v>24000</v>
      </c>
      <c r="T602" s="205" t="n">
        <v>250062.5</v>
      </c>
      <c r="U602" s="256" t="n">
        <f aca="false" ca="false" dt2D="false" dtr="false" t="normal">COUNTIF(F602:Q602, "&gt;0")</f>
        <v>1</v>
      </c>
      <c r="V602" s="256" t="n">
        <f aca="false" ca="false" dt2D="false" dtr="false" t="normal">COUNTIF(R602:T602, "&gt;0")</f>
        <v>3</v>
      </c>
      <c r="W602" s="256" t="n">
        <f aca="false" ca="false" dt2D="false" dtr="false" t="normal">+U602+V602</f>
        <v>4</v>
      </c>
    </row>
    <row customHeight="true" ht="12.75" outlineLevel="0" r="603">
      <c r="A603" s="8" t="n">
        <f aca="false" ca="false" dt2D="false" dtr="false" t="normal">A602+1</f>
        <v>563</v>
      </c>
      <c r="B603" s="8" t="n">
        <f aca="false" ca="false" dt2D="false" dtr="false" t="normal">+B602+1</f>
        <v>397</v>
      </c>
      <c r="C603" s="106" t="s">
        <v>128</v>
      </c>
      <c r="D603" s="8" t="s">
        <v>997</v>
      </c>
      <c r="E603" s="205" t="n">
        <f aca="false" ca="false" dt2D="false" dtr="false" t="normal">SUM(F603:T603)</f>
        <v>10429395.94</v>
      </c>
      <c r="F603" s="205" t="n"/>
      <c r="G603" s="205" t="n"/>
      <c r="H603" s="205" t="n">
        <v>1246713</v>
      </c>
      <c r="I603" s="205" t="n">
        <v>2424640.48</v>
      </c>
      <c r="J603" s="205" t="n"/>
      <c r="K603" s="205" t="n"/>
      <c r="L603" s="205" t="n"/>
      <c r="M603" s="205" t="n"/>
      <c r="N603" s="205" t="n"/>
      <c r="O603" s="205" t="n"/>
      <c r="P603" s="205" t="n"/>
      <c r="Q603" s="205" t="n">
        <v>6758042.46</v>
      </c>
      <c r="R603" s="205" t="n"/>
      <c r="S603" s="205" t="n"/>
      <c r="T603" s="205" t="n"/>
      <c r="U603" s="256" t="n">
        <f aca="false" ca="false" dt2D="false" dtr="false" t="normal">COUNTIF(F603:Q603, "&gt;0")</f>
        <v>3</v>
      </c>
      <c r="V603" s="256" t="n">
        <f aca="false" ca="false" dt2D="false" dtr="false" t="normal">COUNTIF(R603:T603, "&gt;0")</f>
        <v>0</v>
      </c>
      <c r="W603" s="256" t="n">
        <f aca="false" ca="false" dt2D="false" dtr="false" t="normal">+U603+V603</f>
        <v>3</v>
      </c>
    </row>
    <row customHeight="true" ht="12.75" outlineLevel="0" r="604">
      <c r="A604" s="8" t="n">
        <f aca="false" ca="false" dt2D="false" dtr="false" t="normal">A603+1</f>
        <v>564</v>
      </c>
      <c r="B604" s="8" t="s">
        <v>192</v>
      </c>
      <c r="C604" s="106" t="s">
        <v>128</v>
      </c>
      <c r="D604" s="8" t="s">
        <v>334</v>
      </c>
      <c r="E604" s="205" t="n">
        <f aca="false" ca="false" dt2D="false" dtr="false" t="normal">SUM(F604:T604)</f>
        <v>6144540.119999999</v>
      </c>
      <c r="F604" s="205" t="n"/>
      <c r="G604" s="205" t="n"/>
      <c r="H604" s="205" t="n"/>
      <c r="I604" s="205" t="n"/>
      <c r="J604" s="205" t="n"/>
      <c r="K604" s="205" t="n"/>
      <c r="L604" s="205" t="n"/>
      <c r="M604" s="205" t="n"/>
      <c r="N604" s="205" t="n"/>
      <c r="O604" s="205" t="n"/>
      <c r="P604" s="205" t="n"/>
      <c r="Q604" s="205" t="n">
        <v>5908883.31</v>
      </c>
      <c r="R604" s="205" t="n">
        <v>211656.81</v>
      </c>
      <c r="S604" s="205" t="n">
        <v>24000</v>
      </c>
      <c r="T604" s="205" t="n"/>
      <c r="U604" s="256" t="n">
        <f aca="false" ca="false" dt2D="false" dtr="false" t="normal">COUNTIF(F604:Q604, "&gt;0")</f>
        <v>1</v>
      </c>
      <c r="V604" s="256" t="n">
        <f aca="false" ca="false" dt2D="false" dtr="false" t="normal">COUNTIF(R604:T604, "&gt;0")</f>
        <v>2</v>
      </c>
      <c r="W604" s="256" t="n">
        <f aca="false" ca="false" dt2D="false" dtr="false" t="normal">+U604+V604</f>
        <v>3</v>
      </c>
    </row>
    <row customHeight="true" ht="12.75" outlineLevel="0" r="605">
      <c r="A605" s="8" t="n">
        <f aca="false" ca="false" dt2D="false" dtr="false" t="normal">A604+1</f>
        <v>565</v>
      </c>
      <c r="B605" s="8" t="n">
        <f aca="false" ca="false" dt2D="false" dtr="false" t="normal">B603+1</f>
        <v>398</v>
      </c>
      <c r="C605" s="106" t="s">
        <v>128</v>
      </c>
      <c r="D605" s="8" t="s">
        <v>923</v>
      </c>
      <c r="E605" s="205" t="n">
        <f aca="false" ca="true" dt2D="false" dtr="false" t="normal">SUBTOTAL(9, F605:T605)</f>
        <v>9242111.83</v>
      </c>
      <c r="F605" s="205" t="n">
        <v>6141625.11</v>
      </c>
      <c r="G605" s="205" t="n"/>
      <c r="H605" s="205" t="n">
        <v>3022527.11</v>
      </c>
      <c r="I605" s="205" t="n"/>
      <c r="J605" s="205" t="n"/>
      <c r="K605" s="205" t="n"/>
      <c r="L605" s="205" t="n"/>
      <c r="M605" s="205" t="n"/>
      <c r="N605" s="205" t="n"/>
      <c r="O605" s="205" t="n"/>
      <c r="P605" s="205" t="n"/>
      <c r="Q605" s="205" t="n"/>
      <c r="R605" s="205" t="n">
        <v>53959.61</v>
      </c>
      <c r="S605" s="205" t="n">
        <v>24000</v>
      </c>
      <c r="T605" s="205" t="n"/>
      <c r="U605" s="256" t="n">
        <f aca="false" ca="false" dt2D="false" dtr="false" t="normal">COUNTIF(F605:Q605, "&gt;0")</f>
        <v>2</v>
      </c>
      <c r="V605" s="256" t="n">
        <f aca="false" ca="false" dt2D="false" dtr="false" t="normal">COUNTIF(R605:T605, "&gt;0")</f>
        <v>2</v>
      </c>
      <c r="W605" s="256" t="n">
        <f aca="false" ca="false" dt2D="false" dtr="false" t="normal">+U605+V605</f>
        <v>4</v>
      </c>
    </row>
    <row customHeight="true" ht="12.75" outlineLevel="0" r="606">
      <c r="A606" s="8" t="n">
        <f aca="false" ca="false" dt2D="false" dtr="false" t="normal">A605+1</f>
        <v>566</v>
      </c>
      <c r="B606" s="8" t="n">
        <f aca="false" ca="false" dt2D="false" dtr="false" t="normal">+B605+1</f>
        <v>399</v>
      </c>
      <c r="C606" s="106" t="s">
        <v>128</v>
      </c>
      <c r="D606" s="8" t="s">
        <v>925</v>
      </c>
      <c r="E606" s="205" t="n">
        <f aca="false" ca="true" dt2D="false" dtr="false" t="normal">SUBTOTAL(9, F606:T606)</f>
        <v>11441627.749999998</v>
      </c>
      <c r="F606" s="205" t="n">
        <v>5677686.59</v>
      </c>
      <c r="G606" s="205" t="n"/>
      <c r="H606" s="205" t="n">
        <v>3146755.38</v>
      </c>
      <c r="I606" s="205" t="n">
        <v>2446105.24</v>
      </c>
      <c r="J606" s="205" t="n"/>
      <c r="K606" s="205" t="n"/>
      <c r="L606" s="205" t="n"/>
      <c r="M606" s="205" t="n"/>
      <c r="N606" s="205" t="n"/>
      <c r="O606" s="205" t="n"/>
      <c r="P606" s="205" t="n"/>
      <c r="Q606" s="205" t="n"/>
      <c r="R606" s="205" t="n">
        <v>147080.54</v>
      </c>
      <c r="S606" s="205" t="n">
        <v>24000</v>
      </c>
      <c r="T606" s="205" t="n"/>
      <c r="U606" s="256" t="n">
        <f aca="false" ca="false" dt2D="false" dtr="false" t="normal">COUNTIF(F606:Q606, "&gt;0")</f>
        <v>3</v>
      </c>
      <c r="V606" s="256" t="n">
        <f aca="false" ca="false" dt2D="false" dtr="false" t="normal">COUNTIF(R606:T606, "&gt;0")</f>
        <v>2</v>
      </c>
      <c r="W606" s="256" t="n">
        <f aca="false" ca="false" dt2D="false" dtr="false" t="normal">+U606+V606</f>
        <v>5</v>
      </c>
    </row>
    <row customHeight="true" ht="12.75" outlineLevel="0" r="607">
      <c r="A607" s="8" t="n">
        <f aca="false" ca="false" dt2D="false" dtr="false" t="normal">A606+1</f>
        <v>567</v>
      </c>
      <c r="B607" s="8" t="s">
        <v>192</v>
      </c>
      <c r="C607" s="106" t="s">
        <v>128</v>
      </c>
      <c r="D607" s="8" t="s">
        <v>338</v>
      </c>
      <c r="E607" s="205" t="n">
        <f aca="false" ca="true" dt2D="false" dtr="false" t="normal">SUBTOTAL(9, F607:T607)</f>
        <v>18046892.19</v>
      </c>
      <c r="F607" s="205" t="n">
        <v>5984992.84</v>
      </c>
      <c r="G607" s="205" t="n"/>
      <c r="H607" s="205" t="n"/>
      <c r="I607" s="205" t="n"/>
      <c r="J607" s="205" t="n"/>
      <c r="K607" s="205" t="n"/>
      <c r="L607" s="205" t="n">
        <v>0</v>
      </c>
      <c r="M607" s="205" t="n"/>
      <c r="N607" s="205" t="n"/>
      <c r="O607" s="205" t="n"/>
      <c r="P607" s="205" t="n">
        <v>11417917.72</v>
      </c>
      <c r="Q607" s="205" t="n"/>
      <c r="R607" s="205" t="n">
        <v>361856.98</v>
      </c>
      <c r="S607" s="205" t="n">
        <v>24000</v>
      </c>
      <c r="T607" s="205" t="n">
        <v>258124.65</v>
      </c>
      <c r="U607" s="256" t="n">
        <f aca="false" ca="false" dt2D="false" dtr="false" t="normal">COUNTIF(F607:Q607, "&gt;0")</f>
        <v>2</v>
      </c>
      <c r="V607" s="256" t="n">
        <f aca="false" ca="false" dt2D="false" dtr="false" t="normal">COUNTIF(R607:T607, "&gt;0")</f>
        <v>3</v>
      </c>
      <c r="W607" s="256" t="n">
        <f aca="false" ca="false" dt2D="false" dtr="false" t="normal">+U607+V607</f>
        <v>5</v>
      </c>
    </row>
    <row customHeight="true" ht="12.75" outlineLevel="0" r="608">
      <c r="A608" s="8" t="n">
        <f aca="false" ca="false" dt2D="false" dtr="false" t="normal">A607+1</f>
        <v>568</v>
      </c>
      <c r="B608" s="8" t="n">
        <f aca="false" ca="false" dt2D="false" dtr="false" t="normal">B606+1</f>
        <v>400</v>
      </c>
      <c r="C608" s="106" t="s">
        <v>128</v>
      </c>
      <c r="D608" s="8" t="s">
        <v>999</v>
      </c>
      <c r="E608" s="205" t="n">
        <f aca="false" ca="true" dt2D="false" dtr="false" t="normal">SUBTOTAL(9, F608:T608)</f>
        <v>15505110.08</v>
      </c>
      <c r="F608" s="205" t="n">
        <v>5913276.93</v>
      </c>
      <c r="G608" s="205" t="n">
        <v>4147113.84</v>
      </c>
      <c r="H608" s="205" t="n"/>
      <c r="I608" s="205" t="n">
        <v>2353614.45</v>
      </c>
      <c r="J608" s="205" t="n"/>
      <c r="K608" s="205" t="n"/>
      <c r="L608" s="205" t="n">
        <v>0</v>
      </c>
      <c r="M608" s="205" t="n"/>
      <c r="N608" s="205" t="n">
        <v>2393150.12</v>
      </c>
      <c r="O608" s="205" t="n"/>
      <c r="P608" s="205" t="n"/>
      <c r="Q608" s="205" t="n"/>
      <c r="R608" s="205" t="n">
        <v>393358.8</v>
      </c>
      <c r="S608" s="205" t="n">
        <v>24000</v>
      </c>
      <c r="T608" s="205" t="n">
        <v>280595.94</v>
      </c>
      <c r="U608" s="256" t="n">
        <f aca="false" ca="false" dt2D="false" dtr="false" t="normal">COUNTIF(F608:Q608, "&gt;0")</f>
        <v>4</v>
      </c>
      <c r="V608" s="256" t="n">
        <f aca="false" ca="false" dt2D="false" dtr="false" t="normal">COUNTIF(R608:T608, "&gt;0")</f>
        <v>3</v>
      </c>
      <c r="W608" s="256" t="n">
        <f aca="false" ca="false" dt2D="false" dtr="false" t="normal">+U608+V608</f>
        <v>7</v>
      </c>
    </row>
    <row customHeight="true" ht="12.75" outlineLevel="0" r="609">
      <c r="A609" s="8" t="n">
        <f aca="false" ca="false" dt2D="false" dtr="false" t="normal">A608+1</f>
        <v>569</v>
      </c>
      <c r="B609" s="8" t="n">
        <f aca="false" ca="false" dt2D="false" dtr="false" t="normal">B608+1</f>
        <v>401</v>
      </c>
      <c r="C609" s="106" t="s">
        <v>128</v>
      </c>
      <c r="D609" s="8" t="s">
        <v>516</v>
      </c>
      <c r="E609" s="205" t="n">
        <f aca="false" ca="true" dt2D="false" dtr="false" t="normal">SUBTOTAL(9, F609:T609)</f>
        <v>5764592.41</v>
      </c>
      <c r="F609" s="205" t="n"/>
      <c r="G609" s="205" t="n"/>
      <c r="H609" s="205" t="n"/>
      <c r="I609" s="205" t="n"/>
      <c r="J609" s="205" t="n"/>
      <c r="K609" s="205" t="n"/>
      <c r="L609" s="205" t="n">
        <v>0</v>
      </c>
      <c r="M609" s="205" t="n"/>
      <c r="N609" s="205" t="n"/>
      <c r="O609" s="205" t="n"/>
      <c r="P609" s="205" t="n"/>
      <c r="Q609" s="205" t="n">
        <v>5444292.36</v>
      </c>
      <c r="R609" s="205" t="n">
        <v>172937.77</v>
      </c>
      <c r="S609" s="205" t="n">
        <v>24000</v>
      </c>
      <c r="T609" s="205" t="n">
        <v>123362.28</v>
      </c>
      <c r="U609" s="256" t="n">
        <f aca="false" ca="false" dt2D="false" dtr="false" t="normal">COUNTIF(F609:Q609, "&gt;0")</f>
        <v>1</v>
      </c>
      <c r="V609" s="256" t="n">
        <f aca="false" ca="false" dt2D="false" dtr="false" t="normal">COUNTIF(R609:T609, "&gt;0")</f>
        <v>3</v>
      </c>
      <c r="W609" s="256" t="n">
        <f aca="false" ca="false" dt2D="false" dtr="false" t="normal">+U609+V609</f>
        <v>4</v>
      </c>
    </row>
    <row customHeight="true" ht="12.75" outlineLevel="0" r="610">
      <c r="A610" s="8" t="n">
        <f aca="false" ca="false" dt2D="false" dtr="false" t="normal">A609+1</f>
        <v>570</v>
      </c>
      <c r="B610" s="8" t="n">
        <f aca="false" ca="false" dt2D="false" dtr="false" t="normal">+B609+1</f>
        <v>402</v>
      </c>
      <c r="C610" s="106" t="s">
        <v>128</v>
      </c>
      <c r="D610" s="8" t="s">
        <v>929</v>
      </c>
      <c r="E610" s="205" t="n">
        <f aca="false" ca="true" dt2D="false" dtr="false" t="normal">SUBTOTAL(9, F610:T610)</f>
        <v>6353981.97</v>
      </c>
      <c r="F610" s="205" t="n">
        <v>4295997.34</v>
      </c>
      <c r="G610" s="205" t="n"/>
      <c r="H610" s="205" t="n"/>
      <c r="I610" s="205" t="n">
        <v>1707389.96</v>
      </c>
      <c r="J610" s="205" t="n"/>
      <c r="K610" s="205" t="n"/>
      <c r="L610" s="205" t="n">
        <v>0</v>
      </c>
      <c r="M610" s="205" t="n"/>
      <c r="N610" s="205" t="n"/>
      <c r="O610" s="205" t="n"/>
      <c r="P610" s="205" t="n"/>
      <c r="Q610" s="205" t="n"/>
      <c r="R610" s="205" t="n">
        <v>190619.46</v>
      </c>
      <c r="S610" s="205" t="n">
        <v>24000</v>
      </c>
      <c r="T610" s="205" t="n">
        <v>135975.21</v>
      </c>
      <c r="U610" s="256" t="n">
        <f aca="false" ca="false" dt2D="false" dtr="false" t="normal">COUNTIF(F610:Q610, "&gt;0")</f>
        <v>2</v>
      </c>
      <c r="V610" s="256" t="n">
        <f aca="false" ca="false" dt2D="false" dtr="false" t="normal">COUNTIF(R610:T610, "&gt;0")</f>
        <v>3</v>
      </c>
      <c r="W610" s="256" t="n">
        <f aca="false" ca="false" dt2D="false" dtr="false" t="normal">+U610+V610</f>
        <v>5</v>
      </c>
    </row>
    <row customHeight="true" ht="12.75" outlineLevel="0" r="611">
      <c r="A611" s="8" t="n">
        <f aca="false" ca="false" dt2D="false" dtr="false" t="normal">A610+1</f>
        <v>571</v>
      </c>
      <c r="B611" s="8" t="n">
        <f aca="false" ca="false" dt2D="false" dtr="false" t="normal">+B610+1</f>
        <v>403</v>
      </c>
      <c r="C611" s="106" t="s">
        <v>128</v>
      </c>
      <c r="D611" s="8" t="s">
        <v>1000</v>
      </c>
      <c r="E611" s="205" t="n">
        <f aca="false" ca="true" dt2D="false" dtr="false" t="normal">SUBTOTAL(9, F611:T611)</f>
        <v>13847386.99</v>
      </c>
      <c r="F611" s="205" t="n">
        <v>5872850.66</v>
      </c>
      <c r="G611" s="205" t="n">
        <v>4118745.68</v>
      </c>
      <c r="H611" s="205" t="n">
        <v>3120034.96</v>
      </c>
      <c r="I611" s="205" t="n"/>
      <c r="J611" s="205" t="n"/>
      <c r="K611" s="205" t="n"/>
      <c r="L611" s="205" t="n">
        <v>0</v>
      </c>
      <c r="M611" s="205" t="n"/>
      <c r="N611" s="205" t="n"/>
      <c r="O611" s="205" t="n"/>
      <c r="P611" s="205" t="n"/>
      <c r="Q611" s="205" t="n"/>
      <c r="R611" s="205" t="n">
        <v>415421.61</v>
      </c>
      <c r="S611" s="205" t="n">
        <v>24000</v>
      </c>
      <c r="T611" s="205" t="n">
        <v>296334.08</v>
      </c>
      <c r="U611" s="256" t="n">
        <f aca="false" ca="false" dt2D="false" dtr="false" t="normal">COUNTIF(F611:Q611, "&gt;0")</f>
        <v>3</v>
      </c>
      <c r="V611" s="256" t="n">
        <f aca="false" ca="false" dt2D="false" dtr="false" t="normal">COUNTIF(R611:T611, "&gt;0")</f>
        <v>3</v>
      </c>
      <c r="W611" s="256" t="n">
        <f aca="false" ca="false" dt2D="false" dtr="false" t="normal">+U611+V611</f>
        <v>6</v>
      </c>
    </row>
    <row customHeight="true" ht="12.75" outlineLevel="0" r="612">
      <c r="A612" s="8" t="n">
        <f aca="false" ca="false" dt2D="false" dtr="false" t="normal">A611+1</f>
        <v>572</v>
      </c>
      <c r="B612" s="8" t="n">
        <f aca="false" ca="false" dt2D="false" dtr="false" t="normal">+B611+1</f>
        <v>404</v>
      </c>
      <c r="C612" s="106" t="s">
        <v>128</v>
      </c>
      <c r="D612" s="8" t="s">
        <v>133</v>
      </c>
      <c r="E612" s="205" t="n">
        <f aca="false" ca="true" dt2D="false" dtr="false" t="normal">SUBTOTAL(9, F612:T612)</f>
        <v>10353722.07</v>
      </c>
      <c r="F612" s="205" t="n">
        <v>4283386.4</v>
      </c>
      <c r="G612" s="205" t="n"/>
      <c r="H612" s="205" t="n"/>
      <c r="I612" s="205" t="n"/>
      <c r="J612" s="205" t="n"/>
      <c r="K612" s="205" t="n"/>
      <c r="L612" s="205" t="n">
        <v>0</v>
      </c>
      <c r="M612" s="205" t="n"/>
      <c r="N612" s="205" t="n"/>
      <c r="O612" s="205" t="n"/>
      <c r="P612" s="205" t="n">
        <v>5734320.42</v>
      </c>
      <c r="Q612" s="205" t="n"/>
      <c r="R612" s="205" t="n">
        <v>182110.07</v>
      </c>
      <c r="S612" s="205" t="n">
        <v>24000</v>
      </c>
      <c r="T612" s="205" t="n">
        <v>129905.18</v>
      </c>
      <c r="U612" s="256" t="n">
        <f aca="false" ca="false" dt2D="false" dtr="false" t="normal">COUNTIF(F612:Q612, "&gt;0")</f>
        <v>2</v>
      </c>
      <c r="V612" s="256" t="n">
        <f aca="false" ca="false" dt2D="false" dtr="false" t="normal">COUNTIF(R612:T612, "&gt;0")</f>
        <v>3</v>
      </c>
      <c r="W612" s="256" t="n">
        <f aca="false" ca="false" dt2D="false" dtr="false" t="normal">+U612+V612</f>
        <v>5</v>
      </c>
    </row>
    <row customHeight="true" ht="12.75" outlineLevel="0" r="613">
      <c r="A613" s="8" t="n">
        <f aca="false" ca="false" dt2D="false" dtr="false" t="normal">A612+1</f>
        <v>573</v>
      </c>
      <c r="B613" s="8" t="n">
        <f aca="false" ca="false" dt2D="false" dtr="false" t="normal">+B612+1</f>
        <v>405</v>
      </c>
      <c r="C613" s="106" t="s">
        <v>128</v>
      </c>
      <c r="D613" s="8" t="s">
        <v>135</v>
      </c>
      <c r="E613" s="205" t="n">
        <f aca="false" ca="true" dt2D="false" dtr="false" t="normal">SUBTOTAL(9, F613:T613)</f>
        <v>11431709.62</v>
      </c>
      <c r="F613" s="205" t="n"/>
      <c r="G613" s="205" t="n">
        <v>2311367.24</v>
      </c>
      <c r="H613" s="205" t="n"/>
      <c r="I613" s="205" t="n">
        <v>1926685</v>
      </c>
      <c r="J613" s="205" t="n"/>
      <c r="K613" s="205" t="n"/>
      <c r="L613" s="205" t="n">
        <v>0</v>
      </c>
      <c r="M613" s="205" t="n"/>
      <c r="N613" s="205" t="n"/>
      <c r="O613" s="205" t="n"/>
      <c r="P613" s="205" t="n">
        <v>6582067.5</v>
      </c>
      <c r="Q613" s="205" t="n"/>
      <c r="R613" s="205" t="n">
        <v>342951.29</v>
      </c>
      <c r="S613" s="205" t="n">
        <v>24000</v>
      </c>
      <c r="T613" s="205" t="n">
        <v>244638.59</v>
      </c>
      <c r="U613" s="256" t="n">
        <f aca="false" ca="false" dt2D="false" dtr="false" t="normal">COUNTIF(F613:Q613, "&gt;0")</f>
        <v>3</v>
      </c>
      <c r="V613" s="256" t="n">
        <f aca="false" ca="false" dt2D="false" dtr="false" t="normal">COUNTIF(R613:T613, "&gt;0")</f>
        <v>3</v>
      </c>
      <c r="W613" s="256" t="n">
        <f aca="false" ca="false" dt2D="false" dtr="false" t="normal">+U613+V613</f>
        <v>6</v>
      </c>
    </row>
    <row customHeight="true" ht="12.75" outlineLevel="0" r="614">
      <c r="A614" s="8" t="n">
        <f aca="false" ca="false" dt2D="false" dtr="false" t="normal">A613+1</f>
        <v>574</v>
      </c>
      <c r="B614" s="8" t="n">
        <f aca="false" ca="false" dt2D="false" dtr="false" t="normal">+B613+1</f>
        <v>406</v>
      </c>
      <c r="C614" s="106" t="s">
        <v>128</v>
      </c>
      <c r="D614" s="8" t="s">
        <v>519</v>
      </c>
      <c r="E614" s="205" t="n">
        <f aca="false" ca="true" dt2D="false" dtr="false" t="normal">SUBTOTAL(9, F614:T614)</f>
        <v>6150575.449999999</v>
      </c>
      <c r="F614" s="205" t="n"/>
      <c r="G614" s="205" t="n"/>
      <c r="H614" s="205" t="n"/>
      <c r="I614" s="205" t="n"/>
      <c r="J614" s="205" t="n"/>
      <c r="K614" s="205" t="n"/>
      <c r="L614" s="205" t="n">
        <v>0</v>
      </c>
      <c r="M614" s="205" t="n"/>
      <c r="N614" s="205" t="n"/>
      <c r="O614" s="205" t="n"/>
      <c r="P614" s="205" t="n">
        <v>5810435.88</v>
      </c>
      <c r="Q614" s="205" t="n"/>
      <c r="R614" s="205" t="n">
        <v>184517.26</v>
      </c>
      <c r="S614" s="205" t="n">
        <v>24000</v>
      </c>
      <c r="T614" s="205" t="n">
        <v>131622.31</v>
      </c>
      <c r="U614" s="256" t="n">
        <f aca="false" ca="false" dt2D="false" dtr="false" t="normal">COUNTIF(F614:Q614, "&gt;0")</f>
        <v>1</v>
      </c>
      <c r="V614" s="256" t="n">
        <f aca="false" ca="false" dt2D="false" dtr="false" t="normal">COUNTIF(R614:T614, "&gt;0")</f>
        <v>3</v>
      </c>
      <c r="W614" s="256" t="n">
        <f aca="false" ca="false" dt2D="false" dtr="false" t="normal">+U614+V614</f>
        <v>4</v>
      </c>
    </row>
    <row customHeight="true" ht="12.75" outlineLevel="0" r="615">
      <c r="A615" s="8" t="n">
        <f aca="false" ca="false" dt2D="false" dtr="false" t="normal">A614+1</f>
        <v>575</v>
      </c>
      <c r="B615" s="8" t="n">
        <f aca="false" ca="false" dt2D="false" dtr="false" t="normal">+B614+1</f>
        <v>407</v>
      </c>
      <c r="C615" s="106" t="s">
        <v>128</v>
      </c>
      <c r="D615" s="8" t="s">
        <v>1003</v>
      </c>
      <c r="E615" s="205" t="n">
        <f aca="false" ca="true" dt2D="false" dtr="false" t="normal">SUBTOTAL(9, F615:T615)</f>
        <v>3296706.5900000003</v>
      </c>
      <c r="F615" s="205" t="n"/>
      <c r="G615" s="205" t="n"/>
      <c r="H615" s="205" t="n">
        <v>3103255.87</v>
      </c>
      <c r="I615" s="205" t="n"/>
      <c r="J615" s="205" t="n"/>
      <c r="K615" s="205" t="n"/>
      <c r="L615" s="205" t="n">
        <v>0</v>
      </c>
      <c r="M615" s="205" t="n"/>
      <c r="N615" s="205" t="n"/>
      <c r="O615" s="205" t="n"/>
      <c r="P615" s="205" t="n"/>
      <c r="Q615" s="205" t="n"/>
      <c r="R615" s="205" t="n">
        <v>98901.2</v>
      </c>
      <c r="S615" s="205" t="n">
        <v>24000</v>
      </c>
      <c r="T615" s="205" t="n">
        <v>70549.52</v>
      </c>
      <c r="U615" s="256" t="n">
        <f aca="false" ca="false" dt2D="false" dtr="false" t="normal">COUNTIF(F615:Q615, "&gt;0")</f>
        <v>1</v>
      </c>
      <c r="V615" s="256" t="n">
        <f aca="false" ca="false" dt2D="false" dtr="false" t="normal">COUNTIF(R615:T615, "&gt;0")</f>
        <v>3</v>
      </c>
      <c r="W615" s="256" t="n">
        <f aca="false" ca="false" dt2D="false" dtr="false" t="normal">+U615+V615</f>
        <v>4</v>
      </c>
    </row>
    <row customHeight="true" ht="12.75" outlineLevel="0" r="616">
      <c r="A616" s="8" t="n">
        <f aca="false" ca="false" dt2D="false" dtr="false" t="normal">A615+1</f>
        <v>576</v>
      </c>
      <c r="B616" s="8" t="n">
        <f aca="false" ca="false" dt2D="false" dtr="false" t="normal">+B615+1</f>
        <v>408</v>
      </c>
      <c r="C616" s="106" t="s">
        <v>128</v>
      </c>
      <c r="D616" s="8" t="s">
        <v>1004</v>
      </c>
      <c r="E616" s="205" t="n">
        <f aca="false" ca="false" dt2D="false" dtr="false" t="normal">SUM(F616:T616)</f>
        <v>2128746.87</v>
      </c>
      <c r="F616" s="205" t="n"/>
      <c r="G616" s="205" t="n">
        <v>2078916.1</v>
      </c>
      <c r="H616" s="205" t="n"/>
      <c r="I616" s="205" t="n"/>
      <c r="J616" s="205" t="n"/>
      <c r="K616" s="205" t="n"/>
      <c r="L616" s="205" t="n"/>
      <c r="M616" s="205" t="n"/>
      <c r="N616" s="205" t="n"/>
      <c r="O616" s="205" t="n"/>
      <c r="P616" s="205" t="n"/>
      <c r="Q616" s="205" t="n"/>
      <c r="R616" s="205" t="n">
        <v>25830.77</v>
      </c>
      <c r="S616" s="205" t="n">
        <v>24000</v>
      </c>
      <c r="T616" s="205" t="n"/>
      <c r="U616" s="256" t="n">
        <f aca="false" ca="false" dt2D="false" dtr="false" t="normal">COUNTIF(F616:Q616, "&gt;0")</f>
        <v>1</v>
      </c>
      <c r="V616" s="256" t="n">
        <f aca="false" ca="false" dt2D="false" dtr="false" t="normal">COUNTIF(R616:T616, "&gt;0")</f>
        <v>2</v>
      </c>
      <c r="W616" s="256" t="n">
        <f aca="false" ca="false" dt2D="false" dtr="false" t="normal">+U616+V616</f>
        <v>3</v>
      </c>
    </row>
    <row customHeight="true" ht="12.75" outlineLevel="0" r="617">
      <c r="A617" s="8" t="n">
        <f aca="false" ca="false" dt2D="false" dtr="false" t="normal">A616+1</f>
        <v>577</v>
      </c>
      <c r="B617" s="8" t="s">
        <v>192</v>
      </c>
      <c r="C617" s="106" t="s">
        <v>128</v>
      </c>
      <c r="D617" s="8" t="s">
        <v>341</v>
      </c>
      <c r="E617" s="205" t="n">
        <f aca="false" ca="true" dt2D="false" dtr="false" t="normal">SUBTOTAL(9, F617:T617)</f>
        <v>4177852.15</v>
      </c>
      <c r="F617" s="205" t="n"/>
      <c r="G617" s="205" t="n">
        <v>2148741.87</v>
      </c>
      <c r="H617" s="205" t="n"/>
      <c r="I617" s="205" t="n">
        <v>1790368.68</v>
      </c>
      <c r="J617" s="205" t="n"/>
      <c r="K617" s="205" t="n"/>
      <c r="L617" s="205" t="n">
        <v>0</v>
      </c>
      <c r="M617" s="205" t="n"/>
      <c r="N617" s="205" t="n"/>
      <c r="O617" s="205" t="n"/>
      <c r="P617" s="205" t="n"/>
      <c r="Q617" s="205" t="n"/>
      <c r="R617" s="205" t="n">
        <v>125335.56</v>
      </c>
      <c r="S617" s="205" t="n">
        <v>24000</v>
      </c>
      <c r="T617" s="205" t="n">
        <v>89406.04</v>
      </c>
      <c r="U617" s="256" t="n">
        <f aca="false" ca="false" dt2D="false" dtr="false" t="normal">COUNTIF(F617:Q617, "&gt;0")</f>
        <v>2</v>
      </c>
      <c r="V617" s="256" t="n">
        <f aca="false" ca="false" dt2D="false" dtr="false" t="normal">COUNTIF(R617:T617, "&gt;0")</f>
        <v>3</v>
      </c>
      <c r="W617" s="256" t="n">
        <f aca="false" ca="false" dt2D="false" dtr="false" t="normal">+U617+V617</f>
        <v>5</v>
      </c>
    </row>
    <row customHeight="true" ht="12.75" outlineLevel="0" r="618">
      <c r="A618" s="8" t="n">
        <f aca="false" ca="false" dt2D="false" dtr="false" t="normal">A617+1</f>
        <v>578</v>
      </c>
      <c r="B618" s="8" t="s">
        <v>192</v>
      </c>
      <c r="C618" s="106" t="s">
        <v>128</v>
      </c>
      <c r="D618" s="8" t="s">
        <v>345</v>
      </c>
      <c r="E618" s="205" t="n">
        <f aca="false" ca="true" dt2D="false" dtr="false" t="normal">SUBTOTAL(9, F618:T618)</f>
        <v>4068731.5000000005</v>
      </c>
      <c r="F618" s="205" t="n"/>
      <c r="G618" s="205" t="n">
        <v>2092305.8</v>
      </c>
      <c r="H618" s="205" t="n"/>
      <c r="I618" s="205" t="n">
        <v>1743292.9</v>
      </c>
      <c r="J618" s="205" t="n"/>
      <c r="K618" s="205" t="n"/>
      <c r="L618" s="205" t="n">
        <v>0</v>
      </c>
      <c r="M618" s="205" t="n"/>
      <c r="N618" s="205" t="n"/>
      <c r="O618" s="205" t="n"/>
      <c r="P618" s="205" t="n"/>
      <c r="Q618" s="205" t="n"/>
      <c r="R618" s="205" t="n">
        <v>122061.95</v>
      </c>
      <c r="S618" s="205" t="n">
        <v>24000</v>
      </c>
      <c r="T618" s="205" t="n">
        <v>87070.85</v>
      </c>
      <c r="U618" s="256" t="n">
        <f aca="false" ca="false" dt2D="false" dtr="false" t="normal">COUNTIF(F618:Q618, "&gt;0")</f>
        <v>2</v>
      </c>
      <c r="V618" s="256" t="n">
        <f aca="false" ca="false" dt2D="false" dtr="false" t="normal">COUNTIF(R618:T618, "&gt;0")</f>
        <v>3</v>
      </c>
      <c r="W618" s="256" t="n">
        <f aca="false" ca="false" dt2D="false" dtr="false" t="normal">+U618+V618</f>
        <v>5</v>
      </c>
    </row>
    <row customHeight="true" ht="12.75" outlineLevel="0" r="619">
      <c r="A619" s="8" t="n">
        <f aca="false" ca="false" dt2D="false" dtr="false" t="normal">A618+1</f>
        <v>579</v>
      </c>
      <c r="B619" s="8" t="n">
        <f aca="false" ca="false" dt2D="false" dtr="false" t="normal">B616+1</f>
        <v>409</v>
      </c>
      <c r="C619" s="106" t="s">
        <v>128</v>
      </c>
      <c r="D619" s="8" t="s">
        <v>137</v>
      </c>
      <c r="E619" s="205" t="n">
        <f aca="false" ca="true" dt2D="false" dtr="false" t="normal">SUBTOTAL(9, F619:T619)</f>
        <v>4055308.56</v>
      </c>
      <c r="F619" s="205" t="n"/>
      <c r="G619" s="205" t="n">
        <v>2085363.59</v>
      </c>
      <c r="H619" s="205" t="n"/>
      <c r="I619" s="205" t="n">
        <v>1737502.11</v>
      </c>
      <c r="J619" s="205" t="n"/>
      <c r="K619" s="205" t="n"/>
      <c r="L619" s="205" t="n">
        <v>0</v>
      </c>
      <c r="M619" s="205" t="n"/>
      <c r="N619" s="205" t="n"/>
      <c r="O619" s="205" t="n"/>
      <c r="P619" s="205" t="n"/>
      <c r="Q619" s="205" t="n"/>
      <c r="R619" s="205" t="n">
        <v>121659.26</v>
      </c>
      <c r="S619" s="205" t="n">
        <v>24000</v>
      </c>
      <c r="T619" s="205" t="n">
        <v>86783.6</v>
      </c>
      <c r="U619" s="256" t="n">
        <f aca="false" ca="false" dt2D="false" dtr="false" t="normal">COUNTIF(F619:Q619, "&gt;0")</f>
        <v>2</v>
      </c>
      <c r="V619" s="256" t="n">
        <f aca="false" ca="false" dt2D="false" dtr="false" t="normal">COUNTIF(R619:T619, "&gt;0")</f>
        <v>3</v>
      </c>
      <c r="W619" s="256" t="n">
        <f aca="false" ca="false" dt2D="false" dtr="false" t="normal">+U619+V619</f>
        <v>5</v>
      </c>
    </row>
    <row customHeight="true" ht="12.75" outlineLevel="0" r="620">
      <c r="A620" s="8" t="n">
        <f aca="false" ca="false" dt2D="false" dtr="false" t="normal">A619+1</f>
        <v>580</v>
      </c>
      <c r="B620" s="8" t="n">
        <f aca="false" ca="false" dt2D="false" dtr="false" t="normal">+B619+1</f>
        <v>410</v>
      </c>
      <c r="C620" s="106" t="s">
        <v>128</v>
      </c>
      <c r="D620" s="8" t="s">
        <v>520</v>
      </c>
      <c r="E620" s="205" t="n">
        <f aca="false" ca="true" dt2D="false" dtr="false" t="normal">SUBTOTAL(9, F620:T620)</f>
        <v>4040148.53</v>
      </c>
      <c r="F620" s="205" t="n"/>
      <c r="G620" s="205" t="n">
        <v>2077522.98</v>
      </c>
      <c r="H620" s="205" t="n"/>
      <c r="I620" s="205" t="n">
        <v>1730961.91</v>
      </c>
      <c r="J620" s="205" t="n"/>
      <c r="K620" s="205" t="n"/>
      <c r="L620" s="205" t="n">
        <v>0</v>
      </c>
      <c r="M620" s="205" t="n"/>
      <c r="N620" s="205" t="n"/>
      <c r="O620" s="205" t="n"/>
      <c r="P620" s="205" t="n"/>
      <c r="Q620" s="205" t="n"/>
      <c r="R620" s="205" t="n">
        <v>121204.46</v>
      </c>
      <c r="S620" s="205" t="n">
        <v>24000</v>
      </c>
      <c r="T620" s="205" t="n">
        <v>86459.18</v>
      </c>
      <c r="U620" s="256" t="n">
        <f aca="false" ca="false" dt2D="false" dtr="false" t="normal">COUNTIF(F620:Q620, "&gt;0")</f>
        <v>2</v>
      </c>
      <c r="V620" s="256" t="n">
        <f aca="false" ca="false" dt2D="false" dtr="false" t="normal">COUNTIF(R620:T620, "&gt;0")</f>
        <v>3</v>
      </c>
      <c r="W620" s="256" t="n">
        <f aca="false" ca="false" dt2D="false" dtr="false" t="normal">+U620+V620</f>
        <v>5</v>
      </c>
    </row>
    <row customHeight="true" ht="12.75" outlineLevel="0" r="621">
      <c r="A621" s="8" t="n">
        <f aca="false" ca="false" dt2D="false" dtr="false" t="normal">A620+1</f>
        <v>581</v>
      </c>
      <c r="B621" s="8" t="n">
        <f aca="false" ca="false" dt2D="false" dtr="false" t="normal">+B620+1</f>
        <v>411</v>
      </c>
      <c r="C621" s="106" t="s">
        <v>128</v>
      </c>
      <c r="D621" s="8" t="s">
        <v>138</v>
      </c>
      <c r="E621" s="205" t="n">
        <f aca="false" ca="true" dt2D="false" dtr="false" t="normal">SUBTOTAL(9, F621:T621)</f>
        <v>4295342.4</v>
      </c>
      <c r="F621" s="205" t="n"/>
      <c r="G621" s="205" t="n">
        <v>2209506.61</v>
      </c>
      <c r="H621" s="205" t="n"/>
      <c r="I621" s="205" t="n">
        <v>1841055.19</v>
      </c>
      <c r="J621" s="205" t="n"/>
      <c r="K621" s="205" t="n"/>
      <c r="L621" s="205" t="n">
        <v>0</v>
      </c>
      <c r="M621" s="205" t="n"/>
      <c r="N621" s="205" t="n"/>
      <c r="O621" s="205" t="n"/>
      <c r="P621" s="205" t="n"/>
      <c r="Q621" s="205" t="n"/>
      <c r="R621" s="205" t="n">
        <v>128860.27</v>
      </c>
      <c r="S621" s="205" t="n">
        <v>24000</v>
      </c>
      <c r="T621" s="205" t="n">
        <v>91920.33</v>
      </c>
      <c r="U621" s="256" t="n">
        <f aca="false" ca="false" dt2D="false" dtr="false" t="normal">COUNTIF(F621:Q621, "&gt;0")</f>
        <v>2</v>
      </c>
      <c r="V621" s="256" t="n">
        <f aca="false" ca="false" dt2D="false" dtr="false" t="normal">COUNTIF(R621:T621, "&gt;0")</f>
        <v>3</v>
      </c>
      <c r="W621" s="256" t="n">
        <f aca="false" ca="false" dt2D="false" dtr="false" t="normal">+U621+V621</f>
        <v>5</v>
      </c>
    </row>
    <row customHeight="true" ht="12.75" outlineLevel="0" r="622">
      <c r="A622" s="8" t="n">
        <f aca="false" ca="false" dt2D="false" dtr="false" t="normal">A621+1</f>
        <v>582</v>
      </c>
      <c r="B622" s="8" t="n">
        <f aca="false" ca="false" dt2D="false" dtr="false" t="normal">+B621+1</f>
        <v>412</v>
      </c>
      <c r="C622" s="106" t="s">
        <v>128</v>
      </c>
      <c r="D622" s="8" t="s">
        <v>935</v>
      </c>
      <c r="E622" s="205" t="n">
        <f aca="false" ca="true" dt2D="false" dtr="false" t="normal">SUBTOTAL(9, F622:T622)</f>
        <v>2923156.59</v>
      </c>
      <c r="F622" s="205" t="n"/>
      <c r="G622" s="205" t="n"/>
      <c r="H622" s="205" t="n"/>
      <c r="I622" s="205" t="n">
        <v>2748906.34</v>
      </c>
      <c r="J622" s="205" t="n"/>
      <c r="K622" s="205" t="n"/>
      <c r="L622" s="205" t="n">
        <v>0</v>
      </c>
      <c r="M622" s="205" t="n"/>
      <c r="N622" s="205" t="n"/>
      <c r="O622" s="205" t="n"/>
      <c r="P622" s="205" t="n"/>
      <c r="Q622" s="205" t="n"/>
      <c r="R622" s="205" t="n">
        <v>87694.7</v>
      </c>
      <c r="S622" s="205" t="n">
        <v>24000</v>
      </c>
      <c r="T622" s="205" t="n">
        <v>62555.55</v>
      </c>
      <c r="U622" s="256" t="n">
        <f aca="false" ca="false" dt2D="false" dtr="false" t="normal">COUNTIF(F622:Q622, "&gt;0")</f>
        <v>1</v>
      </c>
      <c r="V622" s="256" t="n">
        <f aca="false" ca="false" dt2D="false" dtr="false" t="normal">COUNTIF(R622:T622, "&gt;0")</f>
        <v>3</v>
      </c>
      <c r="W622" s="256" t="n">
        <f aca="false" ca="false" dt2D="false" dtr="false" t="normal">+U622+V622</f>
        <v>4</v>
      </c>
    </row>
    <row customHeight="true" ht="12.75" outlineLevel="0" r="623">
      <c r="A623" s="8" t="n">
        <f aca="false" ca="false" dt2D="false" dtr="false" t="normal">A622+1</f>
        <v>583</v>
      </c>
      <c r="B623" s="8" t="n">
        <f aca="false" ca="false" dt2D="false" dtr="false" t="normal">+B622+1</f>
        <v>413</v>
      </c>
      <c r="C623" s="106" t="s">
        <v>128</v>
      </c>
      <c r="D623" s="8" t="s">
        <v>937</v>
      </c>
      <c r="E623" s="205" t="n">
        <f aca="false" ca="true" dt2D="false" dtr="false" t="normal">SUBTOTAL(9, F623:T623)</f>
        <v>18590300.36</v>
      </c>
      <c r="F623" s="205" t="n">
        <v>8681460.06</v>
      </c>
      <c r="G623" s="205" t="n"/>
      <c r="H623" s="205" t="n">
        <v>9908840.3</v>
      </c>
      <c r="I623" s="205" t="n"/>
      <c r="J623" s="205" t="n"/>
      <c r="K623" s="205" t="n"/>
      <c r="L623" s="205" t="n"/>
      <c r="M623" s="205" t="n"/>
      <c r="N623" s="205" t="n"/>
      <c r="O623" s="205" t="n"/>
      <c r="P623" s="205" t="n"/>
      <c r="Q623" s="205" t="n"/>
      <c r="R623" s="205" t="n"/>
      <c r="S623" s="205" t="n"/>
      <c r="T623" s="205" t="n"/>
      <c r="U623" s="256" t="n">
        <f aca="false" ca="false" dt2D="false" dtr="false" t="normal">COUNTIF(F623:Q623, "&gt;0")</f>
        <v>2</v>
      </c>
      <c r="V623" s="256" t="n">
        <f aca="false" ca="false" dt2D="false" dtr="false" t="normal">COUNTIF(R623:T623, "&gt;0")</f>
        <v>0</v>
      </c>
      <c r="W623" s="256" t="n">
        <f aca="false" ca="false" dt2D="false" dtr="false" t="normal">+U623+V623</f>
        <v>2</v>
      </c>
    </row>
    <row customHeight="true" ht="12.75" outlineLevel="0" r="624">
      <c r="A624" s="8" t="n">
        <f aca="false" ca="false" dt2D="false" dtr="false" t="normal">A623+1</f>
        <v>584</v>
      </c>
      <c r="B624" s="8" t="s">
        <v>192</v>
      </c>
      <c r="C624" s="106" t="s">
        <v>128</v>
      </c>
      <c r="D624" s="8" t="s">
        <v>347</v>
      </c>
      <c r="E624" s="205" t="n">
        <f aca="false" ca="true" dt2D="false" dtr="false" t="normal">SUBTOTAL(9, F624:T624)</f>
        <v>4105210.33</v>
      </c>
      <c r="F624" s="205" t="n"/>
      <c r="G624" s="205" t="n">
        <v>2111172.27</v>
      </c>
      <c r="H624" s="205" t="n"/>
      <c r="I624" s="205" t="n">
        <v>1759030.25</v>
      </c>
      <c r="J624" s="205" t="n"/>
      <c r="K624" s="205" t="n"/>
      <c r="L624" s="205" t="n">
        <v>0</v>
      </c>
      <c r="M624" s="205" t="n"/>
      <c r="N624" s="205" t="n"/>
      <c r="O624" s="205" t="n"/>
      <c r="P624" s="205" t="n"/>
      <c r="Q624" s="205" t="n"/>
      <c r="R624" s="205" t="n">
        <v>123156.31</v>
      </c>
      <c r="S624" s="205" t="n">
        <v>24000</v>
      </c>
      <c r="T624" s="205" t="n">
        <v>87851.5</v>
      </c>
      <c r="U624" s="256" t="n">
        <f aca="false" ca="false" dt2D="false" dtr="false" t="normal">COUNTIF(F624:Q624, "&gt;0")</f>
        <v>2</v>
      </c>
      <c r="V624" s="256" t="n">
        <f aca="false" ca="false" dt2D="false" dtr="false" t="normal">COUNTIF(R624:T624, "&gt;0")</f>
        <v>3</v>
      </c>
      <c r="W624" s="256" t="n">
        <f aca="false" ca="false" dt2D="false" dtr="false" t="normal">+U624+V624</f>
        <v>5</v>
      </c>
    </row>
    <row customHeight="true" ht="12.75" outlineLevel="0" r="625">
      <c r="A625" s="8" t="n">
        <f aca="false" ca="false" dt2D="false" dtr="false" t="normal">A624+1</f>
        <v>585</v>
      </c>
      <c r="B625" s="8" t="n">
        <f aca="false" ca="false" dt2D="false" dtr="false" t="normal">B623+1</f>
        <v>414</v>
      </c>
      <c r="C625" s="106" t="s">
        <v>128</v>
      </c>
      <c r="D625" s="8" t="s">
        <v>523</v>
      </c>
      <c r="E625" s="205" t="n">
        <f aca="false" ca="true" dt2D="false" dtr="false" t="normal">SUBTOTAL(9, F625:T625)</f>
        <v>3958000.1</v>
      </c>
      <c r="F625" s="205" t="n"/>
      <c r="G625" s="205" t="n">
        <v>2035036.67</v>
      </c>
      <c r="H625" s="205" t="n"/>
      <c r="I625" s="205" t="n">
        <v>1695522.23</v>
      </c>
      <c r="J625" s="205" t="n"/>
      <c r="K625" s="205" t="n"/>
      <c r="L625" s="205" t="n">
        <v>0</v>
      </c>
      <c r="M625" s="205" t="n"/>
      <c r="N625" s="205" t="n"/>
      <c r="O625" s="205" t="n"/>
      <c r="P625" s="205" t="n"/>
      <c r="Q625" s="205" t="n"/>
      <c r="R625" s="205" t="n">
        <v>118740</v>
      </c>
      <c r="S625" s="205" t="n">
        <v>24000</v>
      </c>
      <c r="T625" s="205" t="n">
        <v>84701.2</v>
      </c>
      <c r="U625" s="256" t="n">
        <f aca="false" ca="false" dt2D="false" dtr="false" t="normal">COUNTIF(F625:Q625, "&gt;0")</f>
        <v>2</v>
      </c>
      <c r="V625" s="256" t="n">
        <f aca="false" ca="false" dt2D="false" dtr="false" t="normal">COUNTIF(R625:T625, "&gt;0")</f>
        <v>3</v>
      </c>
      <c r="W625" s="256" t="n">
        <f aca="false" ca="false" dt2D="false" dtr="false" t="normal">+U625+V625</f>
        <v>5</v>
      </c>
    </row>
    <row customHeight="true" ht="12.75" outlineLevel="0" r="626">
      <c r="A626" s="8" t="n">
        <f aca="false" ca="false" dt2D="false" dtr="false" t="normal">A625+1</f>
        <v>586</v>
      </c>
      <c r="B626" s="8" t="n">
        <f aca="false" ca="false" dt2D="false" dtr="false" t="normal">+B625+1</f>
        <v>415</v>
      </c>
      <c r="C626" s="106" t="s">
        <v>128</v>
      </c>
      <c r="D626" s="8" t="s">
        <v>528</v>
      </c>
      <c r="E626" s="205" t="n">
        <f aca="false" ca="true" dt2D="false" dtr="false" t="normal">SUBTOTAL(9, F626:T626)</f>
        <v>4030989.3400000003</v>
      </c>
      <c r="F626" s="205" t="n"/>
      <c r="G626" s="205" t="n">
        <v>2072785.95</v>
      </c>
      <c r="H626" s="205" t="n"/>
      <c r="I626" s="205" t="n">
        <v>1727010.54</v>
      </c>
      <c r="J626" s="205" t="n"/>
      <c r="K626" s="205" t="n"/>
      <c r="L626" s="205" t="n">
        <v>0</v>
      </c>
      <c r="M626" s="205" t="n"/>
      <c r="N626" s="205" t="n"/>
      <c r="O626" s="205" t="n"/>
      <c r="P626" s="205" t="n"/>
      <c r="Q626" s="205" t="n"/>
      <c r="R626" s="205" t="n">
        <v>120929.68</v>
      </c>
      <c r="S626" s="205" t="n">
        <v>24000</v>
      </c>
      <c r="T626" s="205" t="n">
        <v>86263.17</v>
      </c>
      <c r="U626" s="256" t="n">
        <f aca="false" ca="false" dt2D="false" dtr="false" t="normal">COUNTIF(F626:Q626, "&gt;0")</f>
        <v>2</v>
      </c>
      <c r="V626" s="256" t="n">
        <f aca="false" ca="false" dt2D="false" dtr="false" t="normal">COUNTIF(R626:T626, "&gt;0")</f>
        <v>3</v>
      </c>
      <c r="W626" s="256" t="n">
        <f aca="false" ca="false" dt2D="false" dtr="false" t="normal">+U626+V626</f>
        <v>5</v>
      </c>
    </row>
    <row customHeight="true" ht="12.75" outlineLevel="0" r="627">
      <c r="A627" s="8" t="n">
        <f aca="false" ca="false" dt2D="false" dtr="false" t="normal">A626+1</f>
        <v>587</v>
      </c>
      <c r="B627" s="8" t="n">
        <f aca="false" ca="false" dt2D="false" dtr="false" t="normal">+B626+1</f>
        <v>416</v>
      </c>
      <c r="C627" s="106" t="s">
        <v>128</v>
      </c>
      <c r="D627" s="8" t="s">
        <v>941</v>
      </c>
      <c r="E627" s="205" t="n">
        <f aca="false" ca="false" dt2D="false" dtr="false" t="normal">SUM(F627:T627)</f>
        <v>11207749.16</v>
      </c>
      <c r="F627" s="205" t="n">
        <v>4395229.91</v>
      </c>
      <c r="G627" s="205" t="n"/>
      <c r="H627" s="205" t="n">
        <v>1479539.68</v>
      </c>
      <c r="I627" s="205" t="n"/>
      <c r="J627" s="205" t="n"/>
      <c r="K627" s="205" t="n"/>
      <c r="L627" s="205" t="n"/>
      <c r="M627" s="205" t="n"/>
      <c r="N627" s="205" t="n">
        <v>5332979.57</v>
      </c>
      <c r="O627" s="205" t="n"/>
      <c r="P627" s="205" t="n"/>
      <c r="Q627" s="205" t="n"/>
      <c r="R627" s="205" t="n"/>
      <c r="S627" s="205" t="n"/>
      <c r="T627" s="205" t="n"/>
      <c r="U627" s="256" t="n">
        <f aca="false" ca="false" dt2D="false" dtr="false" t="normal">COUNTIF(F627:Q627, "&gt;0")</f>
        <v>3</v>
      </c>
      <c r="V627" s="256" t="n">
        <f aca="false" ca="false" dt2D="false" dtr="false" t="normal">COUNTIF(R627:T627, "&gt;0")</f>
        <v>0</v>
      </c>
      <c r="W627" s="256" t="n">
        <f aca="false" ca="false" dt2D="false" dtr="false" t="normal">+U627+V627</f>
        <v>3</v>
      </c>
    </row>
    <row customHeight="true" ht="12.75" outlineLevel="0" r="628">
      <c r="A628" s="8" t="n">
        <f aca="false" ca="false" dt2D="false" dtr="false" t="normal">A627+1</f>
        <v>588</v>
      </c>
      <c r="B628" s="8" t="n">
        <f aca="false" ca="false" dt2D="false" dtr="false" t="normal">+B627+1</f>
        <v>417</v>
      </c>
      <c r="C628" s="106" t="s">
        <v>128</v>
      </c>
      <c r="D628" s="8" t="s">
        <v>1009</v>
      </c>
      <c r="E628" s="205" t="n">
        <f aca="false" ca="true" dt2D="false" dtr="false" t="normal">SUBTOTAL(9, F628:T628)</f>
        <v>10314237.63</v>
      </c>
      <c r="F628" s="205" t="n"/>
      <c r="G628" s="205" t="n"/>
      <c r="H628" s="205" t="n"/>
      <c r="I628" s="205" t="n"/>
      <c r="J628" s="205" t="n"/>
      <c r="K628" s="205" t="n"/>
      <c r="L628" s="205" t="n">
        <v>0</v>
      </c>
      <c r="M628" s="205" t="n"/>
      <c r="N628" s="205" t="n"/>
      <c r="O628" s="205" t="n"/>
      <c r="P628" s="205" t="n">
        <v>9760085.81</v>
      </c>
      <c r="Q628" s="205" t="n"/>
      <c r="R628" s="205" t="n">
        <v>309427.13</v>
      </c>
      <c r="S628" s="205" t="n">
        <v>24000</v>
      </c>
      <c r="T628" s="205" t="n">
        <v>220724.69</v>
      </c>
      <c r="U628" s="256" t="n">
        <f aca="false" ca="false" dt2D="false" dtr="false" t="normal">COUNTIF(F628:Q628, "&gt;0")</f>
        <v>1</v>
      </c>
      <c r="V628" s="256" t="n">
        <f aca="false" ca="false" dt2D="false" dtr="false" t="normal">COUNTIF(R628:T628, "&gt;0")</f>
        <v>3</v>
      </c>
      <c r="W628" s="256" t="n">
        <f aca="false" ca="false" dt2D="false" dtr="false" t="normal">+U628+V628</f>
        <v>4</v>
      </c>
    </row>
    <row customHeight="true" ht="12.75" outlineLevel="0" r="629">
      <c r="A629" s="8" t="n">
        <f aca="false" ca="false" dt2D="false" dtr="false" t="normal">A628+1</f>
        <v>589</v>
      </c>
      <c r="B629" s="8" t="s">
        <v>192</v>
      </c>
      <c r="C629" s="106" t="s">
        <v>128</v>
      </c>
      <c r="D629" s="8" t="s">
        <v>350</v>
      </c>
      <c r="E629" s="205" t="n">
        <f aca="false" ca="false" dt2D="false" dtr="false" t="normal">SUM(F629:T629)</f>
        <v>2680725.18</v>
      </c>
      <c r="F629" s="205" t="n"/>
      <c r="G629" s="205" t="n"/>
      <c r="H629" s="205" t="n"/>
      <c r="I629" s="205" t="n"/>
      <c r="J629" s="205" t="n"/>
      <c r="K629" s="205" t="n"/>
      <c r="L629" s="205" t="n"/>
      <c r="M629" s="205" t="n"/>
      <c r="N629" s="205" t="n"/>
      <c r="O629" s="205" t="n"/>
      <c r="P629" s="205" t="n"/>
      <c r="Q629" s="205" t="n">
        <v>2680725.18</v>
      </c>
      <c r="R629" s="205" t="n"/>
      <c r="S629" s="205" t="n"/>
      <c r="T629" s="205" t="n"/>
      <c r="U629" s="256" t="n">
        <f aca="false" ca="false" dt2D="false" dtr="false" t="normal">COUNTIF(F629:Q629, "&gt;0")</f>
        <v>1</v>
      </c>
      <c r="V629" s="256" t="n">
        <f aca="false" ca="false" dt2D="false" dtr="false" t="normal">COUNTIF(R629:T629, "&gt;0")</f>
        <v>0</v>
      </c>
      <c r="W629" s="256" t="n">
        <f aca="false" ca="false" dt2D="false" dtr="false" t="normal">+U629+V629</f>
        <v>1</v>
      </c>
    </row>
    <row customHeight="true" ht="12.75" outlineLevel="0" r="630">
      <c r="A630" s="8" t="n">
        <f aca="false" ca="false" dt2D="false" dtr="false" t="normal">A629+1</f>
        <v>590</v>
      </c>
      <c r="B630" s="8" t="n">
        <f aca="false" ca="false" dt2D="false" dtr="false" t="normal">+B628+1</f>
        <v>418</v>
      </c>
      <c r="C630" s="106" t="s">
        <v>128</v>
      </c>
      <c r="D630" s="8" t="s">
        <v>1010</v>
      </c>
      <c r="E630" s="205" t="n">
        <f aca="false" ca="true" dt2D="false" dtr="false" t="normal">SUBTOTAL(9, F630:T630)</f>
        <v>10338878.83</v>
      </c>
      <c r="F630" s="205" t="n">
        <v>6997755.88</v>
      </c>
      <c r="G630" s="205" t="n"/>
      <c r="H630" s="205" t="n"/>
      <c r="I630" s="205" t="n">
        <v>2785704.58</v>
      </c>
      <c r="J630" s="205" t="n"/>
      <c r="K630" s="205" t="n"/>
      <c r="L630" s="205" t="n">
        <v>0</v>
      </c>
      <c r="M630" s="205" t="n"/>
      <c r="N630" s="205" t="n"/>
      <c r="O630" s="205" t="n"/>
      <c r="P630" s="205" t="n"/>
      <c r="Q630" s="205" t="n"/>
      <c r="R630" s="205" t="n">
        <v>310166.36</v>
      </c>
      <c r="S630" s="205" t="n">
        <v>24000</v>
      </c>
      <c r="T630" s="205" t="n">
        <v>221252.01</v>
      </c>
      <c r="U630" s="256" t="n">
        <f aca="false" ca="false" dt2D="false" dtr="false" t="normal">COUNTIF(F630:Q630, "&gt;0")</f>
        <v>2</v>
      </c>
      <c r="V630" s="256" t="n">
        <f aca="false" ca="false" dt2D="false" dtr="false" t="normal">COUNTIF(R630:T630, "&gt;0")</f>
        <v>3</v>
      </c>
      <c r="W630" s="256" t="n">
        <f aca="false" ca="false" dt2D="false" dtr="false" t="normal">+U630+V630</f>
        <v>5</v>
      </c>
    </row>
    <row customHeight="true" ht="12.75" outlineLevel="0" r="631">
      <c r="A631" s="8" t="n">
        <f aca="false" ca="false" dt2D="false" dtr="false" t="normal">A630+1</f>
        <v>591</v>
      </c>
      <c r="B631" s="8" t="s">
        <v>192</v>
      </c>
      <c r="C631" s="106" t="s">
        <v>128</v>
      </c>
      <c r="D631" s="8" t="s">
        <v>355</v>
      </c>
      <c r="E631" s="205" t="n">
        <f aca="false" ca="false" dt2D="false" dtr="false" t="normal">SUM(F631:T631)</f>
        <v>3193475.51</v>
      </c>
      <c r="F631" s="205" t="n"/>
      <c r="G631" s="205" t="n">
        <v>3193475.51</v>
      </c>
      <c r="H631" s="205" t="n"/>
      <c r="I631" s="205" t="n"/>
      <c r="J631" s="205" t="n"/>
      <c r="K631" s="205" t="n"/>
      <c r="L631" s="205" t="n"/>
      <c r="M631" s="205" t="n"/>
      <c r="N631" s="205" t="n"/>
      <c r="O631" s="205" t="n"/>
      <c r="P631" s="205" t="n"/>
      <c r="Q631" s="205" t="n"/>
      <c r="R631" s="205" t="n"/>
      <c r="S631" s="205" t="n"/>
      <c r="T631" s="205" t="n"/>
      <c r="U631" s="256" t="n">
        <f aca="false" ca="false" dt2D="false" dtr="false" t="normal">COUNTIF(F631:Q631, "&gt;0")</f>
        <v>1</v>
      </c>
      <c r="V631" s="256" t="n">
        <f aca="false" ca="false" dt2D="false" dtr="false" t="normal">COUNTIF(R631:T631, "&gt;0")</f>
        <v>0</v>
      </c>
      <c r="W631" s="256" t="n">
        <f aca="false" ca="false" dt2D="false" dtr="false" t="normal">+U631+V631</f>
        <v>1</v>
      </c>
    </row>
    <row customHeight="true" ht="12.75" outlineLevel="0" r="632">
      <c r="A632" s="8" t="n">
        <f aca="false" ca="false" dt2D="false" dtr="false" t="normal">A631+1</f>
        <v>592</v>
      </c>
      <c r="B632" s="8" t="n">
        <f aca="false" ca="false" dt2D="false" dtr="false" t="normal">+B630+1</f>
        <v>419</v>
      </c>
      <c r="C632" s="106" t="s">
        <v>128</v>
      </c>
      <c r="D632" s="8" t="s">
        <v>944</v>
      </c>
      <c r="E632" s="205" t="n">
        <f aca="false" ca="true" dt2D="false" dtr="false" t="normal">SUBTOTAL(9, F632:T632)</f>
        <v>3002816.57</v>
      </c>
      <c r="F632" s="205" t="n"/>
      <c r="G632" s="205" t="n"/>
      <c r="H632" s="205" t="n"/>
      <c r="I632" s="205" t="n">
        <v>2824471.8</v>
      </c>
      <c r="J632" s="205" t="n"/>
      <c r="K632" s="205" t="n"/>
      <c r="L632" s="205" t="n">
        <v>0</v>
      </c>
      <c r="M632" s="205" t="n"/>
      <c r="N632" s="205" t="n"/>
      <c r="O632" s="205" t="n"/>
      <c r="P632" s="205" t="n"/>
      <c r="Q632" s="205" t="n"/>
      <c r="R632" s="205" t="n">
        <v>90084.5</v>
      </c>
      <c r="S632" s="205" t="n">
        <v>24000</v>
      </c>
      <c r="T632" s="205" t="n">
        <v>64260.27</v>
      </c>
      <c r="U632" s="256" t="n">
        <f aca="false" ca="false" dt2D="false" dtr="false" t="normal">COUNTIF(F632:Q632, "&gt;0")</f>
        <v>1</v>
      </c>
      <c r="V632" s="256" t="n">
        <f aca="false" ca="false" dt2D="false" dtr="false" t="normal">COUNTIF(R632:T632, "&gt;0")</f>
        <v>3</v>
      </c>
      <c r="W632" s="256" t="n">
        <f aca="false" ca="false" dt2D="false" dtr="false" t="normal">+U632+V632</f>
        <v>4</v>
      </c>
    </row>
    <row customHeight="true" ht="12.75" outlineLevel="0" r="633">
      <c r="A633" s="8" t="n">
        <f aca="false" ca="false" dt2D="false" dtr="false" t="normal">A632+1</f>
        <v>593</v>
      </c>
      <c r="B633" s="8" t="n">
        <f aca="false" ca="false" dt2D="false" dtr="false" t="normal">+B632+1</f>
        <v>420</v>
      </c>
      <c r="C633" s="106" t="s">
        <v>128</v>
      </c>
      <c r="D633" s="8" t="s">
        <v>946</v>
      </c>
      <c r="E633" s="205" t="n">
        <f aca="false" ca="true" dt2D="false" dtr="false" t="normal">SUBTOTAL(9, F633:T633)</f>
        <v>13850273.84</v>
      </c>
      <c r="F633" s="205" t="n">
        <v>6989465.85</v>
      </c>
      <c r="G633" s="205" t="n">
        <v>3340104.48</v>
      </c>
      <c r="H633" s="205" t="n"/>
      <c r="I633" s="205" t="n">
        <v>2784799.43</v>
      </c>
      <c r="J633" s="205" t="n"/>
      <c r="K633" s="205" t="n"/>
      <c r="L633" s="205" t="n">
        <v>0</v>
      </c>
      <c r="M633" s="205" t="n"/>
      <c r="N633" s="205" t="n"/>
      <c r="O633" s="205" t="n"/>
      <c r="P633" s="205" t="n"/>
      <c r="Q633" s="205" t="n"/>
      <c r="R633" s="205" t="n">
        <v>415508.22</v>
      </c>
      <c r="S633" s="205" t="n">
        <v>24000</v>
      </c>
      <c r="T633" s="205" t="n">
        <v>296395.86</v>
      </c>
      <c r="U633" s="256" t="n">
        <f aca="false" ca="false" dt2D="false" dtr="false" t="normal">COUNTIF(F633:Q633, "&gt;0")</f>
        <v>3</v>
      </c>
      <c r="V633" s="256" t="n">
        <f aca="false" ca="false" dt2D="false" dtr="false" t="normal">COUNTIF(R633:T633, "&gt;0")</f>
        <v>3</v>
      </c>
      <c r="W633" s="256" t="n">
        <f aca="false" ca="false" dt2D="false" dtr="false" t="normal">+U633+V633</f>
        <v>6</v>
      </c>
    </row>
    <row customHeight="true" ht="12.75" outlineLevel="0" r="634">
      <c r="A634" s="8" t="n">
        <f aca="false" ca="false" dt2D="false" dtr="false" t="normal">A633+1</f>
        <v>594</v>
      </c>
      <c r="B634" s="8" t="n">
        <f aca="false" ca="false" dt2D="false" dtr="false" t="normal">+B633+1</f>
        <v>421</v>
      </c>
      <c r="C634" s="106" t="s">
        <v>128</v>
      </c>
      <c r="D634" s="8" t="s">
        <v>947</v>
      </c>
      <c r="E634" s="205" t="n">
        <f aca="false" ca="true" dt2D="false" dtr="false" t="normal">SUBTOTAL(9, F634:T634)</f>
        <v>2621983.56</v>
      </c>
      <c r="F634" s="205" t="n"/>
      <c r="G634" s="205" t="n"/>
      <c r="H634" s="205" t="n"/>
      <c r="I634" s="205" t="n">
        <v>2463213.6</v>
      </c>
      <c r="J634" s="205" t="n"/>
      <c r="K634" s="205" t="n"/>
      <c r="L634" s="205" t="n">
        <v>0</v>
      </c>
      <c r="M634" s="205" t="n"/>
      <c r="N634" s="205" t="n"/>
      <c r="O634" s="205" t="n"/>
      <c r="P634" s="205" t="n"/>
      <c r="Q634" s="205" t="n"/>
      <c r="R634" s="205" t="n">
        <v>78659.51</v>
      </c>
      <c r="S634" s="205" t="n">
        <v>24000</v>
      </c>
      <c r="T634" s="205" t="n">
        <v>56110.45</v>
      </c>
      <c r="U634" s="256" t="n">
        <f aca="false" ca="false" dt2D="false" dtr="false" t="normal">COUNTIF(F634:Q634, "&gt;0")</f>
        <v>1</v>
      </c>
      <c r="V634" s="256" t="n">
        <f aca="false" ca="false" dt2D="false" dtr="false" t="normal">COUNTIF(R634:T634, "&gt;0")</f>
        <v>3</v>
      </c>
      <c r="W634" s="256" t="n">
        <f aca="false" ca="false" dt2D="false" dtr="false" t="normal">+U634+V634</f>
        <v>4</v>
      </c>
    </row>
    <row customHeight="true" ht="12.75" outlineLevel="0" r="635">
      <c r="A635" s="8" t="n">
        <f aca="false" ca="false" dt2D="false" dtr="false" t="normal">A634+1</f>
        <v>595</v>
      </c>
      <c r="B635" s="8" t="n">
        <f aca="false" ca="false" dt2D="false" dtr="false" t="normal">+B634+1</f>
        <v>422</v>
      </c>
      <c r="C635" s="106" t="s">
        <v>145</v>
      </c>
      <c r="D635" s="8" t="s">
        <v>950</v>
      </c>
      <c r="E635" s="205" t="n">
        <f aca="false" ca="true" dt2D="false" dtr="false" t="normal">SUBTOTAL(9, F635:T635)</f>
        <v>15714565.61</v>
      </c>
      <c r="F635" s="205" t="n">
        <v>9846994.79</v>
      </c>
      <c r="G635" s="205" t="n"/>
      <c r="H635" s="205" t="n">
        <v>5035842.15</v>
      </c>
      <c r="I635" s="205" t="n"/>
      <c r="J635" s="205" t="n"/>
      <c r="K635" s="205" t="n"/>
      <c r="L635" s="205" t="n">
        <v>0</v>
      </c>
      <c r="M635" s="205" t="n"/>
      <c r="N635" s="205" t="n"/>
      <c r="O635" s="205" t="n"/>
      <c r="P635" s="205" t="n"/>
      <c r="Q635" s="205" t="n"/>
      <c r="R635" s="205" t="n">
        <v>471436.97</v>
      </c>
      <c r="S635" s="205" t="n">
        <v>24000</v>
      </c>
      <c r="T635" s="205" t="n">
        <v>336291.7</v>
      </c>
      <c r="U635" s="256" t="n">
        <f aca="false" ca="false" dt2D="false" dtr="false" t="normal">COUNTIF(F635:Q635, "&gt;0")</f>
        <v>2</v>
      </c>
      <c r="V635" s="256" t="n">
        <f aca="false" ca="false" dt2D="false" dtr="false" t="normal">COUNTIF(R635:T635, "&gt;0")</f>
        <v>3</v>
      </c>
      <c r="W635" s="256" t="n">
        <f aca="false" ca="false" dt2D="false" dtr="false" t="normal">+U635+V635</f>
        <v>5</v>
      </c>
    </row>
    <row customHeight="true" ht="12.75" outlineLevel="0" r="636">
      <c r="A636" s="8" t="n">
        <f aca="false" ca="false" dt2D="false" dtr="false" t="normal">A635+1</f>
        <v>596</v>
      </c>
      <c r="B636" s="8" t="n">
        <f aca="false" ca="false" dt2D="false" dtr="false" t="normal">+B635+1</f>
        <v>423</v>
      </c>
      <c r="C636" s="106" t="s">
        <v>145</v>
      </c>
      <c r="D636" s="8" t="s">
        <v>951</v>
      </c>
      <c r="E636" s="205" t="n">
        <f aca="false" ca="true" dt2D="false" dtr="false" t="normal">SUBTOTAL(9, F636:T636)</f>
        <v>15511052.759999998</v>
      </c>
      <c r="F636" s="205" t="n">
        <v>9719315.02</v>
      </c>
      <c r="G636" s="205" t="n"/>
      <c r="H636" s="205" t="n">
        <v>4970469.63</v>
      </c>
      <c r="I636" s="205" t="n"/>
      <c r="J636" s="205" t="n"/>
      <c r="K636" s="205" t="n"/>
      <c r="L636" s="205" t="n">
        <v>0</v>
      </c>
      <c r="M636" s="205" t="n"/>
      <c r="N636" s="205" t="n"/>
      <c r="O636" s="205" t="n"/>
      <c r="P636" s="205" t="n"/>
      <c r="Q636" s="205" t="n"/>
      <c r="R636" s="205" t="n">
        <v>465331.58</v>
      </c>
      <c r="S636" s="205" t="n">
        <v>24000</v>
      </c>
      <c r="T636" s="205" t="n">
        <v>331936.53</v>
      </c>
      <c r="U636" s="256" t="n">
        <f aca="false" ca="false" dt2D="false" dtr="false" t="normal">COUNTIF(F636:Q636, "&gt;0")</f>
        <v>2</v>
      </c>
      <c r="V636" s="256" t="n">
        <f aca="false" ca="false" dt2D="false" dtr="false" t="normal">COUNTIF(R636:T636, "&gt;0")</f>
        <v>3</v>
      </c>
      <c r="W636" s="256" t="n">
        <f aca="false" ca="false" dt2D="false" dtr="false" t="normal">+U636+V636</f>
        <v>5</v>
      </c>
    </row>
    <row customHeight="true" ht="12.75" outlineLevel="0" r="637">
      <c r="A637" s="8" t="n">
        <f aca="false" ca="false" dt2D="false" dtr="false" t="normal">A636+1</f>
        <v>597</v>
      </c>
      <c r="B637" s="8" t="n">
        <f aca="false" ca="false" dt2D="false" dtr="false" t="normal">+B636+1</f>
        <v>424</v>
      </c>
      <c r="C637" s="106" t="s">
        <v>145</v>
      </c>
      <c r="D637" s="8" t="s">
        <v>953</v>
      </c>
      <c r="E637" s="205" t="n">
        <f aca="false" ca="true" dt2D="false" dtr="false" t="normal">SUBTOTAL(9, F637:T637)</f>
        <v>15705859.180000002</v>
      </c>
      <c r="F637" s="205" t="n">
        <v>9841532.55</v>
      </c>
      <c r="G637" s="205" t="n"/>
      <c r="H637" s="205" t="n">
        <v>5033045.46</v>
      </c>
      <c r="I637" s="205" t="n"/>
      <c r="J637" s="205" t="n"/>
      <c r="K637" s="205" t="n"/>
      <c r="L637" s="205" t="n">
        <v>0</v>
      </c>
      <c r="M637" s="205" t="n"/>
      <c r="N637" s="205" t="n"/>
      <c r="O637" s="205" t="n"/>
      <c r="P637" s="205" t="n"/>
      <c r="Q637" s="205" t="n"/>
      <c r="R637" s="205" t="n">
        <v>471175.78</v>
      </c>
      <c r="S637" s="205" t="n">
        <v>24000</v>
      </c>
      <c r="T637" s="205" t="n">
        <v>336105.39</v>
      </c>
      <c r="U637" s="256" t="n">
        <f aca="false" ca="false" dt2D="false" dtr="false" t="normal">COUNTIF(F637:Q637, "&gt;0")</f>
        <v>2</v>
      </c>
      <c r="V637" s="256" t="n">
        <f aca="false" ca="false" dt2D="false" dtr="false" t="normal">COUNTIF(R637:T637, "&gt;0")</f>
        <v>3</v>
      </c>
      <c r="W637" s="256" t="n">
        <f aca="false" ca="false" dt2D="false" dtr="false" t="normal">+U637+V637</f>
        <v>5</v>
      </c>
    </row>
    <row customHeight="true" ht="12.75" outlineLevel="0" r="638">
      <c r="A638" s="8" t="n">
        <f aca="false" ca="false" dt2D="false" dtr="false" t="normal">A637+1</f>
        <v>598</v>
      </c>
      <c r="B638" s="8" t="n">
        <f aca="false" ca="false" dt2D="false" dtr="false" t="normal">+B637+1</f>
        <v>425</v>
      </c>
      <c r="C638" s="106" t="s">
        <v>145</v>
      </c>
      <c r="D638" s="8" t="s">
        <v>954</v>
      </c>
      <c r="E638" s="205" t="n">
        <f aca="false" ca="true" dt2D="false" dtr="false" t="normal">SUBTOTAL(9, F638:T638)</f>
        <v>15685725.56</v>
      </c>
      <c r="F638" s="205" t="n">
        <v>9828901.13</v>
      </c>
      <c r="G638" s="205" t="n"/>
      <c r="H638" s="205" t="n">
        <v>5026578.13</v>
      </c>
      <c r="I638" s="205" t="n"/>
      <c r="J638" s="205" t="n"/>
      <c r="K638" s="205" t="n"/>
      <c r="L638" s="205" t="n">
        <v>0</v>
      </c>
      <c r="M638" s="205" t="n"/>
      <c r="N638" s="205" t="n"/>
      <c r="O638" s="205" t="n"/>
      <c r="P638" s="205" t="n"/>
      <c r="Q638" s="205" t="n"/>
      <c r="R638" s="205" t="n">
        <v>470571.77</v>
      </c>
      <c r="S638" s="205" t="n">
        <v>24000</v>
      </c>
      <c r="T638" s="205" t="n">
        <v>335674.53</v>
      </c>
      <c r="U638" s="256" t="n">
        <f aca="false" ca="false" dt2D="false" dtr="false" t="normal">COUNTIF(F638:Q638, "&gt;0")</f>
        <v>2</v>
      </c>
      <c r="V638" s="256" t="n">
        <f aca="false" ca="false" dt2D="false" dtr="false" t="normal">COUNTIF(R638:T638, "&gt;0")</f>
        <v>3</v>
      </c>
      <c r="W638" s="256" t="n">
        <f aca="false" ca="false" dt2D="false" dtr="false" t="normal">+U638+V638</f>
        <v>5</v>
      </c>
    </row>
    <row customHeight="true" ht="12.75" outlineLevel="0" r="639">
      <c r="A639" s="8" t="n">
        <f aca="false" ca="false" dt2D="false" dtr="false" t="normal">A638+1</f>
        <v>599</v>
      </c>
      <c r="B639" s="8" t="n">
        <f aca="false" ca="false" dt2D="false" dtr="false" t="normal">+B638+1</f>
        <v>426</v>
      </c>
      <c r="C639" s="106" t="s">
        <v>145</v>
      </c>
      <c r="D639" s="8" t="s">
        <v>956</v>
      </c>
      <c r="E639" s="205" t="n">
        <f aca="false" ca="true" dt2D="false" dtr="false" t="normal">SUBTOTAL(9, F639:T639)</f>
        <v>16072617.629999999</v>
      </c>
      <c r="F639" s="205" t="n">
        <v>10071629.25</v>
      </c>
      <c r="G639" s="205" t="n"/>
      <c r="H639" s="205" t="n">
        <v>5150855.83</v>
      </c>
      <c r="I639" s="205" t="n"/>
      <c r="J639" s="205" t="n"/>
      <c r="K639" s="205" t="n"/>
      <c r="L639" s="205" t="n">
        <v>0</v>
      </c>
      <c r="M639" s="205" t="n"/>
      <c r="N639" s="205" t="n"/>
      <c r="O639" s="205" t="n"/>
      <c r="P639" s="205" t="n"/>
      <c r="Q639" s="205" t="n"/>
      <c r="R639" s="205" t="n">
        <v>482178.53</v>
      </c>
      <c r="S639" s="205" t="n">
        <v>24000</v>
      </c>
      <c r="T639" s="205" t="n">
        <v>343954.02</v>
      </c>
      <c r="U639" s="256" t="n">
        <f aca="false" ca="false" dt2D="false" dtr="false" t="normal">COUNTIF(F639:Q639, "&gt;0")</f>
        <v>2</v>
      </c>
      <c r="V639" s="256" t="n">
        <f aca="false" ca="false" dt2D="false" dtr="false" t="normal">COUNTIF(R639:T639, "&gt;0")</f>
        <v>3</v>
      </c>
      <c r="W639" s="256" t="n">
        <f aca="false" ca="false" dt2D="false" dtr="false" t="normal">+U639+V639</f>
        <v>5</v>
      </c>
    </row>
    <row customHeight="true" ht="12.75" outlineLevel="0" r="640">
      <c r="A640" s="8" t="n">
        <f aca="false" ca="false" dt2D="false" dtr="false" t="normal">A639+1</f>
        <v>600</v>
      </c>
      <c r="B640" s="8" t="n">
        <f aca="false" ca="false" dt2D="false" dtr="false" t="normal">+B639+1</f>
        <v>427</v>
      </c>
      <c r="C640" s="106" t="s">
        <v>531</v>
      </c>
      <c r="D640" s="8" t="s">
        <v>1021</v>
      </c>
      <c r="E640" s="205" t="n">
        <f aca="false" ca="true" dt2D="false" dtr="false" t="normal">SUBTOTAL(9, F640:T640)</f>
        <v>11739685.879999999</v>
      </c>
      <c r="F640" s="205" t="n"/>
      <c r="G640" s="205" t="n"/>
      <c r="H640" s="205" t="n"/>
      <c r="I640" s="205" t="n"/>
      <c r="J640" s="205" t="n"/>
      <c r="K640" s="205" t="n"/>
      <c r="L640" s="205" t="n">
        <v>0</v>
      </c>
      <c r="M640" s="205" t="n"/>
      <c r="N640" s="205" t="n">
        <v>11112266.02</v>
      </c>
      <c r="O640" s="205" t="n"/>
      <c r="P640" s="205" t="n"/>
      <c r="Q640" s="205" t="n"/>
      <c r="R640" s="205" t="n">
        <v>352190.58</v>
      </c>
      <c r="S640" s="205" t="n">
        <v>24000</v>
      </c>
      <c r="T640" s="205" t="n">
        <v>251229.28</v>
      </c>
      <c r="U640" s="256" t="n">
        <f aca="false" ca="false" dt2D="false" dtr="false" t="normal">COUNTIF(F640:Q640, "&gt;0")</f>
        <v>1</v>
      </c>
      <c r="V640" s="256" t="n">
        <f aca="false" ca="false" dt2D="false" dtr="false" t="normal">COUNTIF(R640:T640, "&gt;0")</f>
        <v>3</v>
      </c>
      <c r="W640" s="256" t="n">
        <f aca="false" ca="false" dt2D="false" dtr="false" t="normal">+U640+V640</f>
        <v>4</v>
      </c>
    </row>
    <row customHeight="true" ht="12.75" outlineLevel="0" r="641">
      <c r="A641" s="8" t="n">
        <f aca="false" ca="false" dt2D="false" dtr="false" t="normal">A640+1</f>
        <v>601</v>
      </c>
      <c r="B641" s="8" t="n">
        <f aca="false" ca="false" dt2D="false" dtr="false" t="normal">+B640+1</f>
        <v>428</v>
      </c>
      <c r="C641" s="106" t="s">
        <v>531</v>
      </c>
      <c r="D641" s="8" t="s">
        <v>1023</v>
      </c>
      <c r="E641" s="205" t="n">
        <f aca="false" ca="true" dt2D="false" dtr="false" t="normal">SUBTOTAL(9, F641:T641)</f>
        <v>701120.6</v>
      </c>
      <c r="F641" s="205" t="n"/>
      <c r="G641" s="205" t="n"/>
      <c r="H641" s="205" t="n"/>
      <c r="I641" s="205" t="n"/>
      <c r="J641" s="205" t="n">
        <v>641083</v>
      </c>
      <c r="K641" s="205" t="n"/>
      <c r="L641" s="205" t="n">
        <v>0</v>
      </c>
      <c r="M641" s="205" t="n"/>
      <c r="N641" s="205" t="n"/>
      <c r="O641" s="205" t="n"/>
      <c r="P641" s="205" t="n"/>
      <c r="Q641" s="205" t="n"/>
      <c r="R641" s="205" t="n">
        <v>21033.62</v>
      </c>
      <c r="S641" s="205" t="n">
        <v>24000</v>
      </c>
      <c r="T641" s="205" t="n">
        <v>15003.98</v>
      </c>
      <c r="U641" s="256" t="n">
        <f aca="false" ca="false" dt2D="false" dtr="false" t="normal">COUNTIF(F641:Q641, "&gt;0")</f>
        <v>1</v>
      </c>
      <c r="V641" s="256" t="n">
        <f aca="false" ca="false" dt2D="false" dtr="false" t="normal">COUNTIF(R641:T641, "&gt;0")</f>
        <v>3</v>
      </c>
      <c r="W641" s="256" t="n">
        <f aca="false" ca="false" dt2D="false" dtr="false" t="normal">+U641+V641</f>
        <v>4</v>
      </c>
    </row>
    <row customHeight="true" ht="12.75" outlineLevel="0" r="642">
      <c r="A642" s="8" t="n">
        <f aca="false" ca="false" dt2D="false" dtr="false" t="normal">A641+1</f>
        <v>602</v>
      </c>
      <c r="B642" s="8" t="n">
        <f aca="false" ca="false" dt2D="false" dtr="false" t="normal">+B641+1</f>
        <v>429</v>
      </c>
      <c r="C642" s="106" t="s">
        <v>531</v>
      </c>
      <c r="D642" s="8" t="s">
        <v>957</v>
      </c>
      <c r="E642" s="205" t="n">
        <f aca="false" ca="true" dt2D="false" dtr="false" t="normal">SUBTOTAL(9, F642:T642)</f>
        <v>11962940.64</v>
      </c>
      <c r="F642" s="205" t="n"/>
      <c r="G642" s="205" t="n">
        <v>3426000.23</v>
      </c>
      <c r="H642" s="205" t="n">
        <v>3621923.53</v>
      </c>
      <c r="I642" s="205" t="n">
        <v>2856752.07</v>
      </c>
      <c r="J642" s="205" t="n">
        <v>1419369.66</v>
      </c>
      <c r="K642" s="205" t="n"/>
      <c r="L642" s="205" t="n">
        <v>0</v>
      </c>
      <c r="M642" s="205" t="n"/>
      <c r="N642" s="205" t="n"/>
      <c r="O642" s="205" t="n"/>
      <c r="P642" s="205" t="n"/>
      <c r="Q642" s="205" t="n"/>
      <c r="R642" s="205" t="n">
        <v>358888.22</v>
      </c>
      <c r="S642" s="205" t="n">
        <v>24000</v>
      </c>
      <c r="T642" s="205" t="n">
        <v>256006.93</v>
      </c>
      <c r="U642" s="256" t="n">
        <f aca="false" ca="false" dt2D="false" dtr="false" t="normal">COUNTIF(F642:Q642, "&gt;0")</f>
        <v>4</v>
      </c>
      <c r="V642" s="256" t="n">
        <f aca="false" ca="false" dt2D="false" dtr="false" t="normal">COUNTIF(R642:T642, "&gt;0")</f>
        <v>3</v>
      </c>
      <c r="W642" s="256" t="n">
        <f aca="false" ca="false" dt2D="false" dtr="false" t="normal">+U642+V642</f>
        <v>7</v>
      </c>
    </row>
    <row customHeight="true" ht="12.75" outlineLevel="0" r="643">
      <c r="A643" s="8" t="n">
        <f aca="false" ca="false" dt2D="false" dtr="false" t="normal">A642+1</f>
        <v>603</v>
      </c>
      <c r="B643" s="8" t="n">
        <f aca="false" ca="false" dt2D="false" dtr="false" t="normal">+B642+1</f>
        <v>430</v>
      </c>
      <c r="C643" s="106" t="s">
        <v>531</v>
      </c>
      <c r="D643" s="8" t="s">
        <v>1026</v>
      </c>
      <c r="E643" s="205" t="n">
        <f aca="false" ca="true" dt2D="false" dtr="false" t="normal">SUBTOTAL(9, F643:T643)</f>
        <v>5931624.79</v>
      </c>
      <c r="F643" s="205" t="n"/>
      <c r="G643" s="205" t="n"/>
      <c r="H643" s="205" t="n"/>
      <c r="I643" s="205" t="n"/>
      <c r="J643" s="205" t="n"/>
      <c r="K643" s="205" t="n"/>
      <c r="L643" s="205" t="n">
        <v>0</v>
      </c>
      <c r="M643" s="205" t="n"/>
      <c r="N643" s="205" t="n"/>
      <c r="O643" s="205" t="n"/>
      <c r="P643" s="205" t="n"/>
      <c r="Q643" s="205" t="n">
        <v>5602739.28</v>
      </c>
      <c r="R643" s="205" t="n">
        <v>177948.74</v>
      </c>
      <c r="S643" s="205" t="n">
        <v>24000</v>
      </c>
      <c r="T643" s="205" t="n">
        <v>126936.77</v>
      </c>
      <c r="U643" s="256" t="n">
        <f aca="false" ca="false" dt2D="false" dtr="false" t="normal">COUNTIF(F643:Q643, "&gt;0")</f>
        <v>1</v>
      </c>
      <c r="V643" s="256" t="n">
        <f aca="false" ca="false" dt2D="false" dtr="false" t="normal">COUNTIF(R643:T643, "&gt;0")</f>
        <v>3</v>
      </c>
      <c r="W643" s="256" t="n">
        <f aca="false" ca="false" dt2D="false" dtr="false" t="normal">+U643+V643</f>
        <v>4</v>
      </c>
    </row>
    <row customHeight="true" ht="12.75" outlineLevel="0" r="644">
      <c r="A644" s="8" t="n">
        <f aca="false" ca="false" dt2D="false" dtr="false" t="normal">A643+1</f>
        <v>604</v>
      </c>
      <c r="B644" s="8" t="s">
        <v>192</v>
      </c>
      <c r="C644" s="106" t="s">
        <v>360</v>
      </c>
      <c r="D644" s="8" t="s">
        <v>361</v>
      </c>
      <c r="E644" s="205" t="n">
        <f aca="false" ca="false" dt2D="false" dtr="false" t="normal">SUM(F644:T644)</f>
        <v>2262455.95</v>
      </c>
      <c r="F644" s="205" t="n"/>
      <c r="G644" s="205" t="n">
        <v>2262455.95</v>
      </c>
      <c r="H644" s="205" t="n"/>
      <c r="I644" s="205" t="n"/>
      <c r="J644" s="205" t="n"/>
      <c r="K644" s="205" t="n"/>
      <c r="L644" s="205" t="n"/>
      <c r="M644" s="205" t="n"/>
      <c r="N644" s="205" t="n"/>
      <c r="O644" s="205" t="n"/>
      <c r="P644" s="205" t="n"/>
      <c r="Q644" s="205" t="n"/>
      <c r="R644" s="205" t="n"/>
      <c r="S644" s="205" t="n"/>
      <c r="T644" s="205" t="n"/>
      <c r="U644" s="256" t="n">
        <f aca="false" ca="false" dt2D="false" dtr="false" t="normal">COUNTIF(F644:Q644, "&gt;0")</f>
        <v>1</v>
      </c>
      <c r="V644" s="256" t="n">
        <f aca="false" ca="false" dt2D="false" dtr="false" t="normal">COUNTIF(R644:T644, "&gt;0")</f>
        <v>0</v>
      </c>
      <c r="W644" s="256" t="n">
        <f aca="false" ca="false" dt2D="false" dtr="false" t="normal">+U644+V644</f>
        <v>1</v>
      </c>
      <c r="AA644" s="0" t="s">
        <v>1086</v>
      </c>
    </row>
    <row customHeight="true" ht="12.75" outlineLevel="0" r="645">
      <c r="A645" s="8" t="n">
        <f aca="false" ca="false" dt2D="false" dtr="false" t="normal">A644+1</f>
        <v>605</v>
      </c>
      <c r="B645" s="8" t="n">
        <f aca="false" ca="false" dt2D="false" dtr="false" t="normal">B643+1</f>
        <v>431</v>
      </c>
      <c r="C645" s="106" t="s">
        <v>360</v>
      </c>
      <c r="D645" s="8" t="s">
        <v>961</v>
      </c>
      <c r="E645" s="205" t="n">
        <f aca="false" ca="false" dt2D="false" dtr="false" t="normal">SUM(F645:T645)</f>
        <v>9394589.399999999</v>
      </c>
      <c r="F645" s="205" t="n">
        <v>4668757.93</v>
      </c>
      <c r="G645" s="205" t="n">
        <v>2920924.84</v>
      </c>
      <c r="H645" s="205" t="n">
        <v>1713192.79</v>
      </c>
      <c r="I645" s="205" t="n"/>
      <c r="J645" s="205" t="n"/>
      <c r="K645" s="205" t="n"/>
      <c r="L645" s="205" t="n"/>
      <c r="M645" s="205" t="n"/>
      <c r="N645" s="205" t="n"/>
      <c r="O645" s="205" t="n"/>
      <c r="P645" s="205" t="n"/>
      <c r="Q645" s="205" t="n"/>
      <c r="R645" s="205" t="n">
        <v>67713.84</v>
      </c>
      <c r="S645" s="205" t="n">
        <v>24000</v>
      </c>
      <c r="T645" s="205" t="n"/>
      <c r="U645" s="256" t="n">
        <f aca="false" ca="false" dt2D="false" dtr="false" t="normal">COUNTIF(F645:Q645, "&gt;0")</f>
        <v>3</v>
      </c>
      <c r="V645" s="256" t="n">
        <f aca="false" ca="false" dt2D="false" dtr="false" t="normal">COUNTIF(R645:T645, "&gt;0")</f>
        <v>2</v>
      </c>
      <c r="W645" s="256" t="n">
        <f aca="false" ca="false" dt2D="false" dtr="false" t="normal">+U645+V645</f>
        <v>5</v>
      </c>
      <c r="AA645" s="0" t="s">
        <v>1133</v>
      </c>
    </row>
    <row customHeight="true" ht="12.75" outlineLevel="0" r="646">
      <c r="A646" s="8" t="n">
        <f aca="false" ca="false" dt2D="false" dtr="false" t="normal">A645+1</f>
        <v>606</v>
      </c>
      <c r="B646" s="8" t="n">
        <f aca="false" ca="false" dt2D="false" dtr="false" t="normal">B645+1</f>
        <v>432</v>
      </c>
      <c r="C646" s="106" t="s">
        <v>565</v>
      </c>
      <c r="D646" s="8" t="s">
        <v>963</v>
      </c>
      <c r="E646" s="205" t="n">
        <f aca="false" ca="false" dt2D="false" dtr="false" t="normal">SUM(F646:T646)</f>
        <v>5292671.969999999</v>
      </c>
      <c r="F646" s="205" t="n">
        <v>3161235.57</v>
      </c>
      <c r="G646" s="205" t="n">
        <v>1908392.78</v>
      </c>
      <c r="H646" s="205" t="n"/>
      <c r="I646" s="205" t="n"/>
      <c r="J646" s="205" t="n"/>
      <c r="K646" s="205" t="n"/>
      <c r="L646" s="205" t="n"/>
      <c r="M646" s="205" t="n"/>
      <c r="N646" s="205" t="n"/>
      <c r="O646" s="205" t="n"/>
      <c r="P646" s="205" t="n"/>
      <c r="Q646" s="205" t="n"/>
      <c r="R646" s="205" t="n">
        <v>127186.1</v>
      </c>
      <c r="S646" s="205" t="n">
        <v>24000</v>
      </c>
      <c r="T646" s="205" t="n">
        <v>71857.52</v>
      </c>
      <c r="U646" s="256" t="n">
        <f aca="false" ca="false" dt2D="false" dtr="false" t="normal">COUNTIF(F646:Q646, "&gt;0")</f>
        <v>2</v>
      </c>
      <c r="V646" s="256" t="n">
        <f aca="false" ca="false" dt2D="false" dtr="false" t="normal">COUNTIF(R646:T646, "&gt;0")</f>
        <v>3</v>
      </c>
      <c r="W646" s="256" t="n">
        <f aca="false" ca="false" dt2D="false" dtr="false" t="normal">+U646+V646</f>
        <v>5</v>
      </c>
      <c r="AA646" s="33" t="n"/>
    </row>
    <row customHeight="true" ht="12.75" outlineLevel="0" r="647">
      <c r="A647" s="8" t="n">
        <f aca="false" ca="false" dt2D="false" dtr="false" t="normal">A646+1</f>
        <v>607</v>
      </c>
      <c r="B647" s="8" t="n">
        <f aca="false" ca="false" dt2D="false" dtr="false" t="normal">+B646+1</f>
        <v>433</v>
      </c>
      <c r="C647" s="106" t="s">
        <v>565</v>
      </c>
      <c r="D647" s="8" t="s">
        <v>1011</v>
      </c>
      <c r="E647" s="205" t="n">
        <f aca="false" ca="true" dt2D="false" dtr="false" t="normal">SUBTOTAL(9, F647:T647)</f>
        <v>7161781.25</v>
      </c>
      <c r="F647" s="205" t="n">
        <v>3285978.35</v>
      </c>
      <c r="G647" s="205" t="n">
        <v>1900083.33</v>
      </c>
      <c r="H647" s="205" t="n"/>
      <c r="I647" s="205" t="n">
        <v>1583604.01</v>
      </c>
      <c r="J647" s="205" t="n"/>
      <c r="K647" s="205" t="n"/>
      <c r="L647" s="205" t="n"/>
      <c r="M647" s="205" t="n"/>
      <c r="N647" s="205" t="n"/>
      <c r="O647" s="205" t="n"/>
      <c r="P647" s="205" t="n"/>
      <c r="Q647" s="205" t="n"/>
      <c r="R647" s="205" t="n">
        <v>214853.44</v>
      </c>
      <c r="S647" s="205" t="n">
        <v>24000</v>
      </c>
      <c r="T647" s="205" t="n">
        <v>153262.12</v>
      </c>
      <c r="U647" s="256" t="n">
        <f aca="false" ca="false" dt2D="false" dtr="false" t="normal">COUNTIF(F647:Q647, "&gt;0")</f>
        <v>3</v>
      </c>
      <c r="V647" s="256" t="n">
        <f aca="false" ca="false" dt2D="false" dtr="false" t="normal">COUNTIF(R647:T647, "&gt;0")</f>
        <v>3</v>
      </c>
      <c r="W647" s="256" t="n">
        <f aca="false" ca="false" dt2D="false" dtr="false" t="normal">+U647+V647</f>
        <v>6</v>
      </c>
    </row>
    <row customHeight="true" ht="11.25" outlineLevel="0" r="648">
      <c r="A648" s="8" t="n">
        <f aca="false" ca="false" dt2D="false" dtr="false" t="normal">A647+1</f>
        <v>608</v>
      </c>
      <c r="B648" s="8" t="n">
        <f aca="false" ca="false" dt2D="false" dtr="false" t="normal">+B647+1</f>
        <v>434</v>
      </c>
      <c r="C648" s="106" t="s">
        <v>565</v>
      </c>
      <c r="D648" s="8" t="s">
        <v>1012</v>
      </c>
      <c r="E648" s="205" t="n">
        <f aca="false" ca="true" dt2D="false" dtr="false" t="normal">SUBTOTAL(9, F648:T648)</f>
        <v>15671343.750000002</v>
      </c>
      <c r="F648" s="205" t="n">
        <v>7199853.07</v>
      </c>
      <c r="G648" s="205" t="n">
        <v>4167250.37</v>
      </c>
      <c r="H648" s="205" t="n"/>
      <c r="I648" s="205" t="n">
        <v>3474733.24</v>
      </c>
      <c r="J648" s="205" t="n"/>
      <c r="K648" s="205" t="n"/>
      <c r="L648" s="205" t="n"/>
      <c r="M648" s="205" t="n"/>
      <c r="N648" s="205" t="n"/>
      <c r="O648" s="205" t="n"/>
      <c r="P648" s="205" t="n"/>
      <c r="Q648" s="205" t="n"/>
      <c r="R648" s="205" t="n">
        <v>470140.31</v>
      </c>
      <c r="S648" s="205" t="n">
        <v>24000</v>
      </c>
      <c r="T648" s="205" t="n">
        <v>335366.76</v>
      </c>
      <c r="U648" s="256" t="n">
        <f aca="false" ca="false" dt2D="false" dtr="false" t="normal">COUNTIF(F648:Q648, "&gt;0")</f>
        <v>3</v>
      </c>
      <c r="V648" s="256" t="n">
        <f aca="false" ca="false" dt2D="false" dtr="false" t="normal">COUNTIF(R648:T648, "&gt;0")</f>
        <v>3</v>
      </c>
      <c r="W648" s="256" t="n">
        <f aca="false" ca="false" dt2D="false" dtr="false" t="normal">+U648+V648</f>
        <v>6</v>
      </c>
    </row>
    <row customHeight="true" ht="12.75" outlineLevel="0" r="649">
      <c r="A649" s="8" t="n">
        <f aca="false" ca="false" dt2D="false" dtr="false" t="normal">A648+1</f>
        <v>609</v>
      </c>
      <c r="B649" s="8" t="n">
        <f aca="false" ca="false" dt2D="false" dtr="false" t="normal">+B648+1</f>
        <v>435</v>
      </c>
      <c r="C649" s="106" t="s">
        <v>565</v>
      </c>
      <c r="D649" s="8" t="s">
        <v>1013</v>
      </c>
      <c r="E649" s="205" t="n">
        <f aca="false" ca="false" dt2D="false" dtr="false" t="normal">SUM(F649:T649)</f>
        <v>5747909.95</v>
      </c>
      <c r="F649" s="205" t="n">
        <v>4377110.84</v>
      </c>
      <c r="G649" s="205" t="n">
        <v>1370799.11</v>
      </c>
      <c r="H649" s="205" t="n"/>
      <c r="I649" s="205" t="n"/>
      <c r="J649" s="205" t="n"/>
      <c r="K649" s="205" t="n"/>
      <c r="L649" s="205" t="n"/>
      <c r="M649" s="205" t="n"/>
      <c r="N649" s="205" t="n"/>
      <c r="O649" s="205" t="n"/>
      <c r="P649" s="205" t="n"/>
      <c r="Q649" s="205" t="n"/>
      <c r="R649" s="205" t="n"/>
      <c r="S649" s="205" t="n"/>
      <c r="T649" s="205" t="n"/>
      <c r="U649" s="256" t="n">
        <f aca="false" ca="false" dt2D="false" dtr="false" t="normal">COUNTIF(F649:Q649, "&gt;0")</f>
        <v>2</v>
      </c>
      <c r="V649" s="256" t="n">
        <f aca="false" ca="false" dt2D="false" dtr="false" t="normal">COUNTIF(R649:T649, "&gt;0")</f>
        <v>0</v>
      </c>
      <c r="W649" s="256" t="n">
        <f aca="false" ca="false" dt2D="false" dtr="false" t="normal">+U649+V649</f>
        <v>2</v>
      </c>
    </row>
    <row customHeight="true" ht="12.75" outlineLevel="0" r="650">
      <c r="A650" s="8" t="n">
        <f aca="false" ca="false" dt2D="false" dtr="false" t="normal">A649+1</f>
        <v>610</v>
      </c>
      <c r="B650" s="8" t="n">
        <f aca="false" ca="false" dt2D="false" dtr="false" t="normal">+B649+1</f>
        <v>436</v>
      </c>
      <c r="C650" s="106" t="s">
        <v>565</v>
      </c>
      <c r="D650" s="272" t="s">
        <v>1134</v>
      </c>
      <c r="E650" s="205" t="n">
        <f aca="false" ca="true" dt2D="false" dtr="false" t="normal">SUBTOTAL(9, F650:T650)</f>
        <v>3691856.98</v>
      </c>
      <c r="F650" s="205" t="n"/>
      <c r="G650" s="205" t="n"/>
      <c r="H650" s="205" t="n"/>
      <c r="I650" s="205" t="n">
        <v>3478095.53</v>
      </c>
      <c r="J650" s="205" t="n"/>
      <c r="K650" s="205" t="n"/>
      <c r="L650" s="205" t="n">
        <v>0</v>
      </c>
      <c r="M650" s="205" t="n"/>
      <c r="N650" s="205" t="n"/>
      <c r="O650" s="205" t="n"/>
      <c r="P650" s="205" t="n"/>
      <c r="Q650" s="205" t="n"/>
      <c r="R650" s="205" t="n">
        <v>110755.71</v>
      </c>
      <c r="S650" s="205" t="n">
        <v>24000</v>
      </c>
      <c r="T650" s="205" t="n">
        <v>79005.74</v>
      </c>
      <c r="U650" s="256" t="n">
        <f aca="false" ca="false" dt2D="false" dtr="false" t="normal">COUNTIF(F650:Q650, "&gt;0")</f>
        <v>1</v>
      </c>
      <c r="V650" s="256" t="n">
        <f aca="false" ca="false" dt2D="false" dtr="false" t="normal">COUNTIF(R650:T650, "&gt;0")</f>
        <v>3</v>
      </c>
      <c r="W650" s="256" t="n">
        <f aca="false" ca="false" dt2D="false" dtr="false" t="normal">+U650+V650</f>
        <v>4</v>
      </c>
    </row>
    <row customHeight="true" ht="12.75" outlineLevel="0" r="651">
      <c r="A651" s="8" t="n">
        <f aca="false" ca="false" dt2D="false" dtr="false" t="normal">A650+1</f>
        <v>611</v>
      </c>
      <c r="B651" s="8" t="n">
        <f aca="false" ca="false" dt2D="false" dtr="false" t="normal">+B650+1</f>
        <v>437</v>
      </c>
      <c r="C651" s="106" t="s">
        <v>556</v>
      </c>
      <c r="D651" s="8" t="s">
        <v>1015</v>
      </c>
      <c r="E651" s="205" t="n">
        <f aca="false" ca="false" dt2D="false" dtr="false" t="normal">SUM(F651:T651)</f>
        <v>9925193.08</v>
      </c>
      <c r="F651" s="205" t="n">
        <v>6920247.88</v>
      </c>
      <c r="G651" s="205" t="n"/>
      <c r="H651" s="205" t="n"/>
      <c r="I651" s="205" t="n">
        <v>3004945.2</v>
      </c>
      <c r="J651" s="205" t="n"/>
      <c r="K651" s="205" t="n"/>
      <c r="L651" s="205" t="n"/>
      <c r="M651" s="205" t="n"/>
      <c r="N651" s="205" t="n"/>
      <c r="O651" s="205" t="n"/>
      <c r="P651" s="205" t="n"/>
      <c r="Q651" s="205" t="n"/>
      <c r="R651" s="205" t="n"/>
      <c r="S651" s="205" t="n"/>
      <c r="T651" s="205" t="n"/>
      <c r="U651" s="256" t="n">
        <f aca="false" ca="false" dt2D="false" dtr="false" t="normal">COUNTIF(F651:Q651, "&gt;0")</f>
        <v>2</v>
      </c>
      <c r="V651" s="256" t="n">
        <f aca="false" ca="false" dt2D="false" dtr="false" t="normal">COUNTIF(R651:T651, "&gt;0")</f>
        <v>0</v>
      </c>
      <c r="W651" s="256" t="n">
        <f aca="false" ca="false" dt2D="false" dtr="false" t="normal">+U651+V651</f>
        <v>2</v>
      </c>
    </row>
    <row customHeight="true" ht="12.75" outlineLevel="0" r="652">
      <c r="A652" s="8" t="n">
        <f aca="false" ca="false" dt2D="false" dtr="false" t="normal">A651+1</f>
        <v>612</v>
      </c>
      <c r="B652" s="8" t="n">
        <f aca="false" ca="false" dt2D="false" dtr="false" t="normal">+B651+1</f>
        <v>438</v>
      </c>
      <c r="C652" s="106" t="s">
        <v>556</v>
      </c>
      <c r="D652" s="8" t="s">
        <v>1016</v>
      </c>
      <c r="E652" s="205" t="n">
        <f aca="false" ca="false" dt2D="false" dtr="false" t="normal">SUM(F652:T652)</f>
        <v>3941005</v>
      </c>
      <c r="F652" s="205" t="n"/>
      <c r="G652" s="205" t="n"/>
      <c r="H652" s="205" t="n"/>
      <c r="I652" s="205" t="n">
        <v>3941005</v>
      </c>
      <c r="J652" s="205" t="n"/>
      <c r="K652" s="205" t="n"/>
      <c r="L652" s="205" t="n"/>
      <c r="M652" s="205" t="n"/>
      <c r="N652" s="205" t="n"/>
      <c r="O652" s="205" t="n"/>
      <c r="P652" s="205" t="n"/>
      <c r="Q652" s="205" t="n"/>
      <c r="R652" s="205" t="n"/>
      <c r="S652" s="205" t="n"/>
      <c r="T652" s="205" t="n"/>
      <c r="U652" s="256" t="n">
        <f aca="false" ca="false" dt2D="false" dtr="false" t="normal">COUNTIF(F652:Q652, "&gt;0")</f>
        <v>1</v>
      </c>
      <c r="V652" s="256" t="n">
        <f aca="false" ca="false" dt2D="false" dtr="false" t="normal">COUNTIF(R652:T652, "&gt;0")</f>
        <v>0</v>
      </c>
      <c r="W652" s="256" t="n">
        <f aca="false" ca="false" dt2D="false" dtr="false" t="normal">+U652+V652</f>
        <v>1</v>
      </c>
    </row>
    <row customHeight="true" ht="12.75" outlineLevel="0" r="653">
      <c r="A653" s="8" t="n">
        <f aca="false" ca="false" dt2D="false" dtr="false" t="normal">A652+1</f>
        <v>613</v>
      </c>
      <c r="B653" s="8" t="s">
        <v>192</v>
      </c>
      <c r="C653" s="106" t="s">
        <v>556</v>
      </c>
      <c r="D653" s="106" t="s">
        <v>557</v>
      </c>
      <c r="E653" s="205" t="n">
        <f aca="false" ca="true" dt2D="false" dtr="false" t="normal">SUBTOTAL(9, F653:T653)</f>
        <v>6593380.8</v>
      </c>
      <c r="F653" s="205" t="n">
        <v>6593380.8</v>
      </c>
      <c r="G653" s="205" t="n"/>
      <c r="H653" s="205" t="n"/>
      <c r="I653" s="205" t="n"/>
      <c r="J653" s="205" t="n"/>
      <c r="K653" s="205" t="n"/>
      <c r="L653" s="205" t="n"/>
      <c r="M653" s="205" t="n"/>
      <c r="N653" s="205" t="n"/>
      <c r="O653" s="205" t="n"/>
      <c r="P653" s="205" t="n"/>
      <c r="Q653" s="205" t="n"/>
      <c r="R653" s="205" t="n"/>
      <c r="S653" s="205" t="n"/>
      <c r="T653" s="205" t="n"/>
      <c r="U653" s="256" t="n">
        <f aca="false" ca="false" dt2D="false" dtr="false" t="normal">COUNTIF(F653:Q653, "&gt;0")</f>
        <v>1</v>
      </c>
      <c r="V653" s="256" t="n">
        <f aca="false" ca="false" dt2D="false" dtr="false" t="normal">COUNTIF(R653:T653, "&gt;0")</f>
        <v>0</v>
      </c>
      <c r="W653" s="256" t="n">
        <f aca="false" ca="false" dt2D="false" dtr="false" t="normal">+U653+V653</f>
        <v>1</v>
      </c>
    </row>
    <row customHeight="true" ht="12.75" outlineLevel="0" r="654">
      <c r="A654" s="8" t="n">
        <f aca="false" ca="false" dt2D="false" dtr="false" t="normal">A653+1</f>
        <v>614</v>
      </c>
      <c r="B654" s="8" t="n">
        <f aca="false" ca="false" dt2D="false" dtr="false" t="normal">B652+1</f>
        <v>439</v>
      </c>
      <c r="C654" s="106" t="s">
        <v>572</v>
      </c>
      <c r="D654" s="106" t="s">
        <v>969</v>
      </c>
      <c r="E654" s="205" t="n">
        <f aca="false" ca="true" dt2D="false" dtr="false" t="normal">SUBTOTAL(9, F654:T654)</f>
        <v>5893507.02</v>
      </c>
      <c r="F654" s="205" t="n"/>
      <c r="G654" s="205" t="n"/>
      <c r="H654" s="205" t="n"/>
      <c r="I654" s="205" t="n"/>
      <c r="J654" s="205" t="n"/>
      <c r="K654" s="205" t="n"/>
      <c r="L654" s="205" t="n"/>
      <c r="M654" s="205" t="n"/>
      <c r="N654" s="205" t="n"/>
      <c r="O654" s="205" t="n"/>
      <c r="P654" s="205" t="n"/>
      <c r="Q654" s="205" t="n">
        <v>5645358.85</v>
      </c>
      <c r="R654" s="205" t="n">
        <v>224148.17</v>
      </c>
      <c r="S654" s="205" t="n">
        <v>24000</v>
      </c>
      <c r="T654" s="205" t="n"/>
      <c r="U654" s="256" t="n">
        <f aca="false" ca="false" dt2D="false" dtr="false" t="normal">COUNTIF(F654:Q654, "&gt;0")</f>
        <v>1</v>
      </c>
      <c r="V654" s="256" t="n">
        <f aca="false" ca="false" dt2D="false" dtr="false" t="normal">COUNTIF(R654:T654, "&gt;0")</f>
        <v>2</v>
      </c>
      <c r="W654" s="256" t="n">
        <f aca="false" ca="false" dt2D="false" dtr="false" t="normal">+U654+V654</f>
        <v>3</v>
      </c>
    </row>
    <row customHeight="true" ht="12.75" outlineLevel="0" r="655">
      <c r="A655" s="8" t="n">
        <f aca="false" ca="false" dt2D="false" dtr="false" t="normal">A654+1</f>
        <v>615</v>
      </c>
      <c r="B655" s="8" t="n">
        <f aca="false" ca="false" dt2D="false" dtr="false" t="normal">B654+1</f>
        <v>440</v>
      </c>
      <c r="C655" s="106" t="s">
        <v>1017</v>
      </c>
      <c r="D655" s="106" t="s">
        <v>1018</v>
      </c>
      <c r="E655" s="205" t="n">
        <f aca="false" ca="false" dt2D="false" dtr="false" t="normal">SUM(F655:T655)</f>
        <v>2928840.77</v>
      </c>
      <c r="F655" s="205" t="n"/>
      <c r="G655" s="205" t="n"/>
      <c r="H655" s="205" t="n"/>
      <c r="I655" s="205" t="n"/>
      <c r="J655" s="205" t="n"/>
      <c r="K655" s="205" t="n"/>
      <c r="L655" s="205" t="n"/>
      <c r="M655" s="205" t="n"/>
      <c r="N655" s="205" t="n">
        <v>1378469.23</v>
      </c>
      <c r="O655" s="205" t="n"/>
      <c r="P655" s="205" t="n"/>
      <c r="Q655" s="205" t="n">
        <v>1550371.54</v>
      </c>
      <c r="R655" s="205" t="n"/>
      <c r="S655" s="205" t="n"/>
      <c r="T655" s="205" t="n"/>
      <c r="U655" s="256" t="n">
        <f aca="false" ca="false" dt2D="false" dtr="false" t="normal">COUNTIF(F655:Q655, "&gt;0")</f>
        <v>2</v>
      </c>
      <c r="V655" s="256" t="n">
        <f aca="false" ca="false" dt2D="false" dtr="false" t="normal">COUNTIF(R655:T655, "&gt;0")</f>
        <v>0</v>
      </c>
      <c r="W655" s="256" t="n">
        <f aca="false" ca="false" dt2D="false" dtr="false" t="normal">+U655+V655</f>
        <v>2</v>
      </c>
      <c r="X655" s="0" t="s">
        <v>1083</v>
      </c>
    </row>
    <row customHeight="true" ht="12.75" outlineLevel="0" r="656">
      <c r="A656" s="8" t="n">
        <f aca="false" ca="false" dt2D="false" dtr="false" t="normal">A655+1</f>
        <v>616</v>
      </c>
      <c r="B656" s="8" t="n">
        <f aca="false" ca="false" dt2D="false" dtr="false" t="normal">B655+1</f>
        <v>441</v>
      </c>
      <c r="C656" s="106" t="s">
        <v>1019</v>
      </c>
      <c r="D656" s="106" t="s">
        <v>1020</v>
      </c>
      <c r="E656" s="205" t="n">
        <f aca="false" ca="false" dt2D="false" dtr="false" t="normal">SUM(F656:T656)</f>
        <v>4299726.3100000005</v>
      </c>
      <c r="F656" s="205" t="n"/>
      <c r="G656" s="205" t="n"/>
      <c r="H656" s="205" t="n"/>
      <c r="I656" s="205" t="n"/>
      <c r="J656" s="205" t="n"/>
      <c r="K656" s="205" t="n"/>
      <c r="L656" s="205" t="n"/>
      <c r="M656" s="205" t="n"/>
      <c r="N656" s="205" t="n"/>
      <c r="O656" s="205" t="n"/>
      <c r="P656" s="205" t="n"/>
      <c r="Q656" s="205" t="n">
        <v>4227140.16</v>
      </c>
      <c r="R656" s="205" t="n">
        <v>48586.15</v>
      </c>
      <c r="S656" s="205" t="n">
        <v>24000</v>
      </c>
      <c r="T656" s="205" t="n"/>
      <c r="U656" s="256" t="n">
        <f aca="false" ca="false" dt2D="false" dtr="false" t="normal">COUNTIF(F656:Q656, "&gt;0")</f>
        <v>1</v>
      </c>
      <c r="V656" s="256" t="n">
        <f aca="false" ca="false" dt2D="false" dtr="false" t="normal">COUNTIF(R656:T656, "&gt;0")</f>
        <v>2</v>
      </c>
      <c r="W656" s="256" t="n">
        <f aca="false" ca="false" dt2D="false" dtr="false" t="normal">+U656+V656</f>
        <v>3</v>
      </c>
      <c r="AC656" s="0" t="s">
        <v>81</v>
      </c>
    </row>
    <row customHeight="true" ht="12.75" outlineLevel="0" r="657">
      <c r="A657" s="8" t="n">
        <f aca="false" ca="false" dt2D="false" dtr="false" t="normal">A656+1</f>
        <v>617</v>
      </c>
      <c r="B657" s="8" t="n">
        <f aca="false" ca="false" dt2D="false" dtr="false" t="normal">B656+1</f>
        <v>442</v>
      </c>
      <c r="C657" s="106" t="s">
        <v>1019</v>
      </c>
      <c r="D657" s="106" t="s">
        <v>1022</v>
      </c>
      <c r="E657" s="205" t="n">
        <f aca="false" ca="false" dt2D="false" dtr="false" t="normal">SUM(F657:T657)</f>
        <v>154224.83000000002</v>
      </c>
      <c r="F657" s="205" t="n"/>
      <c r="G657" s="205" t="n"/>
      <c r="H657" s="205" t="n">
        <v>121354.07</v>
      </c>
      <c r="I657" s="205" t="n"/>
      <c r="J657" s="205" t="n"/>
      <c r="K657" s="205" t="n"/>
      <c r="L657" s="205" t="n"/>
      <c r="M657" s="205" t="n"/>
      <c r="N657" s="205" t="n"/>
      <c r="O657" s="205" t="n"/>
      <c r="P657" s="205" t="n"/>
      <c r="Q657" s="205" t="n"/>
      <c r="R657" s="205" t="n">
        <v>8870.76</v>
      </c>
      <c r="S657" s="205" t="n">
        <v>24000</v>
      </c>
      <c r="T657" s="205" t="n"/>
      <c r="U657" s="256" t="n">
        <f aca="false" ca="false" dt2D="false" dtr="false" t="normal">COUNTIF(F657:Q657, "&gt;0")</f>
        <v>1</v>
      </c>
      <c r="V657" s="256" t="n">
        <f aca="false" ca="false" dt2D="false" dtr="false" t="normal">COUNTIF(R657:T657, "&gt;0")</f>
        <v>2</v>
      </c>
      <c r="W657" s="256" t="n">
        <f aca="false" ca="false" dt2D="false" dtr="false" t="normal">+U657+V657</f>
        <v>3</v>
      </c>
      <c r="AC657" s="0" t="s">
        <v>81</v>
      </c>
    </row>
    <row customHeight="true" ht="12.75" outlineLevel="0" r="658">
      <c r="A658" s="8" t="n">
        <f aca="false" ca="false" dt2D="false" dtr="false" t="normal">A657+1</f>
        <v>618</v>
      </c>
      <c r="B658" s="8" t="n">
        <f aca="false" ca="false" dt2D="false" dtr="false" t="normal">B657+1</f>
        <v>443</v>
      </c>
      <c r="C658" s="106" t="s">
        <v>1019</v>
      </c>
      <c r="D658" s="106" t="s">
        <v>1024</v>
      </c>
      <c r="E658" s="205" t="n">
        <f aca="false" ca="false" dt2D="false" dtr="false" t="normal">SUM(F658:T658)</f>
        <v>8689806.62</v>
      </c>
      <c r="F658" s="205" t="n">
        <v>1506548.74</v>
      </c>
      <c r="G658" s="205" t="n"/>
      <c r="H658" s="205" t="n">
        <v>442107.03</v>
      </c>
      <c r="I658" s="205" t="n">
        <v>580792.8</v>
      </c>
      <c r="J658" s="205" t="n"/>
      <c r="K658" s="205" t="n"/>
      <c r="L658" s="205" t="n"/>
      <c r="M658" s="205" t="n"/>
      <c r="N658" s="205" t="n"/>
      <c r="O658" s="205" t="n"/>
      <c r="P658" s="205" t="n"/>
      <c r="Q658" s="205" t="n">
        <v>6026555.95</v>
      </c>
      <c r="R658" s="205" t="n">
        <v>109802.1</v>
      </c>
      <c r="S658" s="205" t="n">
        <v>24000</v>
      </c>
      <c r="T658" s="205" t="n"/>
      <c r="U658" s="256" t="n">
        <f aca="false" ca="false" dt2D="false" dtr="false" t="normal">COUNTIF(F658:Q658, "&gt;0")</f>
        <v>4</v>
      </c>
      <c r="V658" s="256" t="n">
        <f aca="false" ca="false" dt2D="false" dtr="false" t="normal">COUNTIF(R658:T658, "&gt;0")</f>
        <v>2</v>
      </c>
      <c r="W658" s="256" t="n">
        <f aca="false" ca="false" dt2D="false" dtr="false" t="normal">+U658+V658</f>
        <v>6</v>
      </c>
      <c r="AC658" s="0" t="s">
        <v>81</v>
      </c>
    </row>
    <row customHeight="true" ht="12.75" outlineLevel="0" r="659">
      <c r="A659" s="8" t="n">
        <f aca="false" ca="false" dt2D="false" dtr="false" t="normal">A658+1</f>
        <v>619</v>
      </c>
      <c r="B659" s="8" t="n">
        <f aca="false" ca="false" dt2D="false" dtr="false" t="normal">B658+1</f>
        <v>444</v>
      </c>
      <c r="C659" s="106" t="s">
        <v>1019</v>
      </c>
      <c r="D659" s="106" t="s">
        <v>1025</v>
      </c>
      <c r="E659" s="205" t="n">
        <f aca="false" ca="false" dt2D="false" dtr="false" t="normal">SUM(F659:T659)</f>
        <v>3397790.19</v>
      </c>
      <c r="F659" s="205" t="n"/>
      <c r="G659" s="205" t="n"/>
      <c r="H659" s="205" t="n"/>
      <c r="I659" s="205" t="n"/>
      <c r="J659" s="205" t="n"/>
      <c r="K659" s="205" t="n"/>
      <c r="L659" s="205" t="n"/>
      <c r="M659" s="205" t="n"/>
      <c r="N659" s="205" t="n"/>
      <c r="O659" s="205" t="n"/>
      <c r="P659" s="205" t="n"/>
      <c r="Q659" s="205" t="n">
        <v>3309095.26</v>
      </c>
      <c r="R659" s="205" t="n">
        <v>64694.93</v>
      </c>
      <c r="S659" s="205" t="n">
        <v>24000</v>
      </c>
      <c r="T659" s="205" t="n"/>
      <c r="U659" s="256" t="n">
        <f aca="false" ca="false" dt2D="false" dtr="false" t="normal">COUNTIF(F659:Q659, "&gt;0")</f>
        <v>1</v>
      </c>
      <c r="V659" s="256" t="n">
        <f aca="false" ca="false" dt2D="false" dtr="false" t="normal">COUNTIF(R659:T659, "&gt;0")</f>
        <v>2</v>
      </c>
      <c r="W659" s="256" t="n">
        <f aca="false" ca="false" dt2D="false" dtr="false" t="normal">+U659+V659</f>
        <v>3</v>
      </c>
      <c r="AC659" s="0" t="s">
        <v>81</v>
      </c>
    </row>
    <row customHeight="true" ht="12.75" outlineLevel="0" r="660">
      <c r="A660" s="8" t="n">
        <f aca="false" ca="false" dt2D="false" dtr="false" t="normal">A659+1</f>
        <v>620</v>
      </c>
      <c r="B660" s="8" t="n">
        <f aca="false" ca="false" dt2D="false" dtr="false" t="normal">B659+1</f>
        <v>445</v>
      </c>
      <c r="C660" s="106" t="s">
        <v>1019</v>
      </c>
      <c r="D660" s="106" t="s">
        <v>1027</v>
      </c>
      <c r="E660" s="205" t="n">
        <f aca="false" ca="false" dt2D="false" dtr="false" t="normal">SUM(F660:T660)</f>
        <v>2915348.6699999995</v>
      </c>
      <c r="F660" s="205" t="n"/>
      <c r="G660" s="205" t="n"/>
      <c r="H660" s="205" t="n"/>
      <c r="I660" s="205" t="n">
        <v>231478.07</v>
      </c>
      <c r="J660" s="205" t="n"/>
      <c r="K660" s="205" t="n"/>
      <c r="L660" s="205" t="n"/>
      <c r="M660" s="205" t="n"/>
      <c r="N660" s="205" t="n"/>
      <c r="O660" s="205" t="n"/>
      <c r="P660" s="205" t="n"/>
      <c r="Q660" s="205" t="n">
        <v>2601818.28</v>
      </c>
      <c r="R660" s="205" t="n">
        <v>58052.32</v>
      </c>
      <c r="S660" s="205" t="n">
        <v>24000</v>
      </c>
      <c r="T660" s="205" t="n"/>
      <c r="U660" s="256" t="n">
        <f aca="false" ca="false" dt2D="false" dtr="false" t="normal">COUNTIF(F660:Q660, "&gt;0")</f>
        <v>2</v>
      </c>
      <c r="V660" s="256" t="n">
        <f aca="false" ca="false" dt2D="false" dtr="false" t="normal">COUNTIF(R660:T660, "&gt;0")</f>
        <v>2</v>
      </c>
      <c r="W660" s="256" t="n">
        <f aca="false" ca="false" dt2D="false" dtr="false" t="normal">+U660+V660</f>
        <v>4</v>
      </c>
      <c r="AC660" s="0" t="s">
        <v>81</v>
      </c>
    </row>
    <row customHeight="true" ht="12.75" outlineLevel="0" r="661">
      <c r="A661" s="8" t="n">
        <f aca="false" ca="false" dt2D="false" dtr="false" t="normal">A660+1</f>
        <v>621</v>
      </c>
      <c r="B661" s="8" t="s">
        <v>192</v>
      </c>
      <c r="C661" s="106" t="s">
        <v>382</v>
      </c>
      <c r="D661" s="8" t="s">
        <v>383</v>
      </c>
      <c r="E661" s="205" t="n">
        <f aca="false" ca="false" dt2D="false" dtr="false" t="normal">SUM(F661:T661)</f>
        <v>2137366.05</v>
      </c>
      <c r="F661" s="205" t="n"/>
      <c r="G661" s="205" t="n"/>
      <c r="H661" s="205" t="n"/>
      <c r="I661" s="205" t="n"/>
      <c r="J661" s="205" t="n">
        <v>2137366.05</v>
      </c>
      <c r="K661" s="205" t="n"/>
      <c r="L661" s="205" t="n"/>
      <c r="M661" s="205" t="n"/>
      <c r="N661" s="205" t="n"/>
      <c r="O661" s="205" t="n"/>
      <c r="P661" s="205" t="n"/>
      <c r="Q661" s="205" t="n"/>
      <c r="R661" s="205" t="n"/>
      <c r="S661" s="205" t="n"/>
      <c r="T661" s="205" t="n"/>
      <c r="U661" s="256" t="n">
        <f aca="false" ca="false" dt2D="false" dtr="false" t="normal">COUNTIF(F661:Q661, "&gt;0")</f>
        <v>1</v>
      </c>
      <c r="V661" s="256" t="n">
        <f aca="false" ca="false" dt2D="false" dtr="false" t="normal">COUNTIF(R661:T661, "&gt;0")</f>
        <v>0</v>
      </c>
      <c r="W661" s="256" t="n">
        <f aca="false" ca="false" dt2D="false" dtr="false" t="normal">+U661+V661</f>
        <v>1</v>
      </c>
    </row>
    <row customHeight="true" ht="12.75" outlineLevel="0" r="662">
      <c r="A662" s="8" t="n">
        <f aca="false" ca="false" dt2D="false" dtr="false" t="normal">A661+1</f>
        <v>622</v>
      </c>
      <c r="B662" s="8" t="n">
        <f aca="false" ca="false" dt2D="false" dtr="false" t="normal">B660+1</f>
        <v>446</v>
      </c>
      <c r="C662" s="106" t="s">
        <v>382</v>
      </c>
      <c r="D662" s="8" t="s">
        <v>1028</v>
      </c>
      <c r="E662" s="205" t="n">
        <f aca="false" ca="false" dt2D="false" dtr="false" t="normal">SUM(F662:T662)</f>
        <v>774273.0399999999</v>
      </c>
      <c r="F662" s="205" t="n"/>
      <c r="G662" s="205" t="n"/>
      <c r="H662" s="205" t="n"/>
      <c r="I662" s="205" t="n"/>
      <c r="J662" s="205" t="n">
        <v>708137.2</v>
      </c>
      <c r="K662" s="205" t="n"/>
      <c r="L662" s="205" t="n"/>
      <c r="M662" s="205" t="n"/>
      <c r="N662" s="205" t="n"/>
      <c r="O662" s="205" t="n"/>
      <c r="P662" s="205" t="n"/>
      <c r="Q662" s="205" t="n"/>
      <c r="R662" s="205" t="n">
        <v>42135.84</v>
      </c>
      <c r="S662" s="205" t="n">
        <v>24000</v>
      </c>
      <c r="T662" s="205" t="n"/>
      <c r="U662" s="256" t="n">
        <f aca="false" ca="false" dt2D="false" dtr="false" t="normal">COUNTIF(F662:Q662, "&gt;0")</f>
        <v>1</v>
      </c>
      <c r="V662" s="256" t="n">
        <f aca="false" ca="false" dt2D="false" dtr="false" t="normal">COUNTIF(R662:T662, "&gt;0")</f>
        <v>2</v>
      </c>
      <c r="W662" s="256" t="n">
        <f aca="false" ca="false" dt2D="false" dtr="false" t="normal">+U662+V662</f>
        <v>3</v>
      </c>
    </row>
    <row customHeight="true" ht="12.75" outlineLevel="0" r="663">
      <c r="A663" s="8" t="n">
        <f aca="false" ca="false" dt2D="false" dtr="false" t="normal">A662+1</f>
        <v>623</v>
      </c>
      <c r="B663" s="8" t="n">
        <f aca="false" ca="false" dt2D="false" dtr="false" t="normal">+B662+1</f>
        <v>447</v>
      </c>
      <c r="C663" s="106" t="s">
        <v>382</v>
      </c>
      <c r="D663" s="8" t="s">
        <v>1030</v>
      </c>
      <c r="E663" s="205" t="n">
        <f aca="false" ca="false" dt2D="false" dtr="false" t="normal">SUM(F663:T663)</f>
        <v>219142.72</v>
      </c>
      <c r="F663" s="205" t="n"/>
      <c r="G663" s="205" t="n"/>
      <c r="H663" s="205" t="n"/>
      <c r="I663" s="205" t="n"/>
      <c r="J663" s="205" t="n">
        <v>184139.41</v>
      </c>
      <c r="K663" s="205" t="n"/>
      <c r="L663" s="205" t="n"/>
      <c r="M663" s="205" t="n"/>
      <c r="N663" s="205" t="n"/>
      <c r="O663" s="205" t="n"/>
      <c r="P663" s="205" t="n"/>
      <c r="Q663" s="205" t="n"/>
      <c r="R663" s="205" t="n">
        <v>11003.31</v>
      </c>
      <c r="S663" s="205" t="n">
        <v>24000</v>
      </c>
      <c r="T663" s="205" t="n"/>
      <c r="U663" s="256" t="n">
        <f aca="false" ca="false" dt2D="false" dtr="false" t="normal">COUNTIF(F663:Q663, "&gt;0")</f>
        <v>1</v>
      </c>
      <c r="V663" s="256" t="n">
        <f aca="false" ca="false" dt2D="false" dtr="false" t="normal">COUNTIF(R663:T663, "&gt;0")</f>
        <v>2</v>
      </c>
      <c r="W663" s="256" t="n">
        <f aca="false" ca="false" dt2D="false" dtr="false" t="normal">+U663+V663</f>
        <v>3</v>
      </c>
    </row>
    <row customHeight="true" ht="12.75" outlineLevel="0" r="664">
      <c r="A664" s="8" t="n">
        <f aca="false" ca="false" dt2D="false" dtr="false" t="normal">A663+1</f>
        <v>624</v>
      </c>
      <c r="B664" s="8" t="s">
        <v>192</v>
      </c>
      <c r="C664" s="106" t="s">
        <v>382</v>
      </c>
      <c r="D664" s="8" t="s">
        <v>385</v>
      </c>
      <c r="E664" s="205" t="n">
        <f aca="false" ca="true" dt2D="false" dtr="false" t="normal">SUBTOTAL(9, F664:T664)</f>
        <v>2026050.02</v>
      </c>
      <c r="F664" s="205" t="n"/>
      <c r="G664" s="205" t="n"/>
      <c r="H664" s="205" t="n"/>
      <c r="I664" s="205" t="n"/>
      <c r="J664" s="205" t="n">
        <v>1949055.82</v>
      </c>
      <c r="K664" s="205" t="n"/>
      <c r="L664" s="205" t="n"/>
      <c r="M664" s="205" t="n"/>
      <c r="N664" s="205" t="n"/>
      <c r="O664" s="205" t="n"/>
      <c r="P664" s="205" t="n"/>
      <c r="Q664" s="205" t="n"/>
      <c r="R664" s="205" t="n">
        <v>52994.2</v>
      </c>
      <c r="S664" s="205" t="n">
        <v>24000</v>
      </c>
      <c r="T664" s="205" t="n"/>
      <c r="U664" s="256" t="n">
        <f aca="false" ca="false" dt2D="false" dtr="false" t="normal">COUNTIF(F664:Q664, "&gt;0")</f>
        <v>1</v>
      </c>
      <c r="V664" s="256" t="n">
        <f aca="false" ca="false" dt2D="false" dtr="false" t="normal">COUNTIF(R664:T664, "&gt;0")</f>
        <v>2</v>
      </c>
      <c r="W664" s="256" t="n">
        <f aca="false" ca="false" dt2D="false" dtr="false" t="normal">+U664+V664</f>
        <v>3</v>
      </c>
    </row>
    <row customHeight="true" ht="12.75" outlineLevel="0" r="665">
      <c r="A665" s="8" t="n">
        <f aca="false" ca="false" dt2D="false" dtr="false" t="normal">A664+1</f>
        <v>625</v>
      </c>
      <c r="B665" s="8" t="n">
        <f aca="false" ca="false" dt2D="false" dtr="false" t="normal">B663+1</f>
        <v>448</v>
      </c>
      <c r="C665" s="106" t="s">
        <v>389</v>
      </c>
      <c r="D665" s="8" t="s">
        <v>1032</v>
      </c>
      <c r="E665" s="205" t="n">
        <f aca="false" ca="false" dt2D="false" dtr="false" t="normal">SUM(F665:T665)</f>
        <v>1803348.34</v>
      </c>
      <c r="F665" s="205" t="n"/>
      <c r="G665" s="205" t="n"/>
      <c r="H665" s="205" t="n"/>
      <c r="I665" s="205" t="n"/>
      <c r="J665" s="205" t="n">
        <v>1683898.84</v>
      </c>
      <c r="K665" s="205" t="n"/>
      <c r="L665" s="205" t="n"/>
      <c r="M665" s="205" t="n"/>
      <c r="N665" s="205" t="n"/>
      <c r="O665" s="205" t="n"/>
      <c r="P665" s="205" t="n"/>
      <c r="Q665" s="205" t="n"/>
      <c r="R665" s="205" t="n">
        <v>95449.5</v>
      </c>
      <c r="S665" s="205" t="n">
        <v>24000</v>
      </c>
      <c r="T665" s="205" t="n"/>
      <c r="U665" s="256" t="n">
        <f aca="false" ca="false" dt2D="false" dtr="false" t="normal">COUNTIF(F665:Q665, "&gt;0")</f>
        <v>1</v>
      </c>
      <c r="V665" s="256" t="n">
        <f aca="false" ca="false" dt2D="false" dtr="false" t="normal">COUNTIF(R665:T665, "&gt;0")</f>
        <v>2</v>
      </c>
      <c r="W665" s="256" t="n">
        <f aca="false" ca="false" dt2D="false" dtr="false" t="normal">+U665+V665</f>
        <v>3</v>
      </c>
    </row>
    <row customHeight="true" ht="12.75" outlineLevel="0" r="666">
      <c r="A666" s="8" t="n">
        <f aca="false" ca="false" dt2D="false" dtr="false" t="normal">A665+1</f>
        <v>626</v>
      </c>
      <c r="B666" s="8" t="s">
        <v>192</v>
      </c>
      <c r="C666" s="106" t="s">
        <v>389</v>
      </c>
      <c r="D666" s="8" t="s">
        <v>390</v>
      </c>
      <c r="E666" s="205" t="n">
        <f aca="false" ca="true" dt2D="false" dtr="false" t="normal">SUBTOTAL(9, F666:T666)</f>
        <v>743535.69</v>
      </c>
      <c r="F666" s="205" t="n"/>
      <c r="G666" s="205" t="n"/>
      <c r="H666" s="205" t="n"/>
      <c r="I666" s="205" t="n"/>
      <c r="J666" s="205" t="n">
        <v>678663.08</v>
      </c>
      <c r="K666" s="205" t="n"/>
      <c r="L666" s="205" t="n"/>
      <c r="M666" s="205" t="n"/>
      <c r="N666" s="205" t="n"/>
      <c r="O666" s="205" t="n"/>
      <c r="P666" s="205" t="n"/>
      <c r="Q666" s="205" t="n"/>
      <c r="R666" s="205" t="n">
        <v>40872.61</v>
      </c>
      <c r="S666" s="205" t="n">
        <v>24000</v>
      </c>
      <c r="T666" s="205" t="n"/>
      <c r="U666" s="256" t="n">
        <f aca="false" ca="false" dt2D="false" dtr="false" t="normal">COUNTIF(F666:Q666, "&gt;0")</f>
        <v>1</v>
      </c>
      <c r="V666" s="256" t="n">
        <f aca="false" ca="false" dt2D="false" dtr="false" t="normal">COUNTIF(R666:T666, "&gt;0")</f>
        <v>2</v>
      </c>
      <c r="W666" s="256" t="n">
        <f aca="false" ca="false" dt2D="false" dtr="false" t="normal">+U666+V666</f>
        <v>3</v>
      </c>
    </row>
    <row customHeight="true" ht="12.75" outlineLevel="0" r="667">
      <c r="A667" s="8" t="n">
        <f aca="false" ca="false" dt2D="false" dtr="false" t="normal">A666+1</f>
        <v>627</v>
      </c>
      <c r="B667" s="8" t="n">
        <f aca="false" ca="false" dt2D="false" dtr="false" t="normal">B665+1</f>
        <v>449</v>
      </c>
      <c r="C667" s="106" t="s">
        <v>389</v>
      </c>
      <c r="D667" s="8" t="s">
        <v>1029</v>
      </c>
      <c r="E667" s="205" t="n">
        <f aca="false" ca="false" dt2D="false" dtr="false" t="normal">SUM(F667:T667)</f>
        <v>735544.01</v>
      </c>
      <c r="F667" s="205" t="n"/>
      <c r="G667" s="205" t="n"/>
      <c r="H667" s="205" t="n"/>
      <c r="I667" s="205" t="n"/>
      <c r="J667" s="205" t="n">
        <v>670022.63</v>
      </c>
      <c r="K667" s="205" t="n"/>
      <c r="L667" s="205" t="n"/>
      <c r="M667" s="205" t="n"/>
      <c r="N667" s="205" t="n"/>
      <c r="O667" s="205" t="n"/>
      <c r="P667" s="205" t="n"/>
      <c r="Q667" s="205" t="n"/>
      <c r="R667" s="205" t="n">
        <v>41521.38</v>
      </c>
      <c r="S667" s="205" t="n">
        <v>24000</v>
      </c>
      <c r="T667" s="205" t="n"/>
      <c r="U667" s="256" t="n">
        <f aca="false" ca="false" dt2D="false" dtr="false" t="normal">COUNTIF(F667:Q667, "&gt;0")</f>
        <v>1</v>
      </c>
      <c r="V667" s="256" t="n">
        <f aca="false" ca="false" dt2D="false" dtr="false" t="normal">COUNTIF(R667:T667, "&gt;0")</f>
        <v>2</v>
      </c>
      <c r="W667" s="256" t="n">
        <f aca="false" ca="false" dt2D="false" dtr="false" t="normal">+U667+V667</f>
        <v>3</v>
      </c>
    </row>
    <row customHeight="true" ht="12.75" outlineLevel="0" r="668">
      <c r="A668" s="8" t="n">
        <f aca="false" ca="false" dt2D="false" dtr="false" t="normal">A667+1</f>
        <v>628</v>
      </c>
      <c r="B668" s="8" t="s">
        <v>192</v>
      </c>
      <c r="C668" s="106" t="s">
        <v>389</v>
      </c>
      <c r="D668" s="8" t="s">
        <v>399</v>
      </c>
      <c r="E668" s="205" t="n">
        <f aca="false" ca="false" dt2D="false" dtr="false" t="normal">SUM(F668:T668)</f>
        <v>1236692.4</v>
      </c>
      <c r="F668" s="205" t="n"/>
      <c r="G668" s="205" t="n"/>
      <c r="H668" s="205" t="n"/>
      <c r="I668" s="205" t="n"/>
      <c r="J668" s="205" t="n">
        <v>1167218.39</v>
      </c>
      <c r="K668" s="205" t="n"/>
      <c r="L668" s="205" t="n"/>
      <c r="M668" s="205" t="n"/>
      <c r="N668" s="205" t="n"/>
      <c r="O668" s="205" t="n"/>
      <c r="P668" s="205" t="n"/>
      <c r="Q668" s="205" t="n"/>
      <c r="R668" s="205" t="n">
        <v>45474.01</v>
      </c>
      <c r="S668" s="205" t="n">
        <v>24000</v>
      </c>
      <c r="T668" s="205" t="n"/>
      <c r="U668" s="256" t="n">
        <f aca="false" ca="false" dt2D="false" dtr="false" t="normal">COUNTIF(F668:Q668, "&gt;0")</f>
        <v>1</v>
      </c>
      <c r="V668" s="256" t="n">
        <f aca="false" ca="false" dt2D="false" dtr="false" t="normal">COUNTIF(R668:T668, "&gt;0")</f>
        <v>2</v>
      </c>
      <c r="W668" s="256" t="n">
        <f aca="false" ca="false" dt2D="false" dtr="false" t="normal">+U668+V668</f>
        <v>3</v>
      </c>
    </row>
    <row customHeight="true" ht="12.75" outlineLevel="0" r="669">
      <c r="A669" s="8" t="n">
        <f aca="false" ca="false" dt2D="false" dtr="false" t="normal">A668+1</f>
        <v>629</v>
      </c>
      <c r="B669" s="8" t="n">
        <f aca="false" ca="false" dt2D="false" dtr="false" t="normal">B667+1</f>
        <v>450</v>
      </c>
      <c r="C669" s="106" t="s">
        <v>389</v>
      </c>
      <c r="D669" s="8" t="s">
        <v>1031</v>
      </c>
      <c r="E669" s="205" t="n">
        <f aca="false" ca="false" dt2D="false" dtr="false" t="normal">SUM(F669:T669)</f>
        <v>2234803.99</v>
      </c>
      <c r="F669" s="205" t="n"/>
      <c r="G669" s="205" t="n"/>
      <c r="H669" s="205" t="n"/>
      <c r="I669" s="205" t="n"/>
      <c r="J669" s="205" t="n">
        <v>2126408.66</v>
      </c>
      <c r="K669" s="205" t="n"/>
      <c r="L669" s="205" t="n"/>
      <c r="M669" s="205" t="n"/>
      <c r="N669" s="205" t="n"/>
      <c r="O669" s="205" t="n"/>
      <c r="P669" s="205" t="n"/>
      <c r="Q669" s="205" t="n"/>
      <c r="R669" s="205" t="n">
        <v>84395.33</v>
      </c>
      <c r="S669" s="205" t="n">
        <v>24000</v>
      </c>
      <c r="T669" s="205" t="n"/>
      <c r="U669" s="256" t="n">
        <f aca="false" ca="false" dt2D="false" dtr="false" t="normal">COUNTIF(F669:Q669, "&gt;0")</f>
        <v>1</v>
      </c>
      <c r="V669" s="256" t="n">
        <f aca="false" ca="false" dt2D="false" dtr="false" t="normal">COUNTIF(R669:T669, "&gt;0")</f>
        <v>2</v>
      </c>
      <c r="W669" s="256" t="n">
        <f aca="false" ca="false" dt2D="false" dtr="false" t="normal">+U669+V669</f>
        <v>3</v>
      </c>
    </row>
    <row customHeight="true" ht="12.75" outlineLevel="0" r="670">
      <c r="A670" s="8" t="n">
        <f aca="false" ca="false" dt2D="false" dtr="false" t="normal">A669+1</f>
        <v>630</v>
      </c>
      <c r="B670" s="8" t="s">
        <v>192</v>
      </c>
      <c r="C670" s="106" t="s">
        <v>389</v>
      </c>
      <c r="D670" s="8" t="s">
        <v>401</v>
      </c>
      <c r="E670" s="205" t="n">
        <f aca="false" ca="false" dt2D="false" dtr="false" t="normal">SUM(F670:T670)</f>
        <v>1702748.53</v>
      </c>
      <c r="F670" s="205" t="n"/>
      <c r="G670" s="205" t="n"/>
      <c r="H670" s="205" t="n"/>
      <c r="I670" s="205" t="n"/>
      <c r="J670" s="205" t="n">
        <v>1702748.53</v>
      </c>
      <c r="K670" s="205" t="n"/>
      <c r="L670" s="205" t="n"/>
      <c r="M670" s="205" t="n"/>
      <c r="N670" s="205" t="n"/>
      <c r="O670" s="205" t="n"/>
      <c r="P670" s="205" t="n"/>
      <c r="Q670" s="205" t="n"/>
      <c r="R670" s="205" t="n"/>
      <c r="S670" s="205" t="n"/>
      <c r="T670" s="205" t="n"/>
      <c r="U670" s="256" t="n">
        <f aca="false" ca="false" dt2D="false" dtr="false" t="normal">COUNTIF(F670:Q670, "&gt;0")</f>
        <v>1</v>
      </c>
      <c r="V670" s="256" t="n">
        <f aca="false" ca="false" dt2D="false" dtr="false" t="normal">COUNTIF(R670:T670, "&gt;0")</f>
        <v>0</v>
      </c>
      <c r="W670" s="256" t="n">
        <f aca="false" ca="false" dt2D="false" dtr="false" t="normal">+U670+V670</f>
        <v>1</v>
      </c>
    </row>
    <row customHeight="true" ht="12.75" outlineLevel="0" r="671">
      <c r="A671" s="8" t="n">
        <f aca="false" ca="false" dt2D="false" dtr="false" t="normal">A670+1</f>
        <v>631</v>
      </c>
      <c r="B671" s="8" t="n">
        <f aca="false" ca="false" dt2D="false" dtr="false" t="normal">B669+1</f>
        <v>451</v>
      </c>
      <c r="C671" s="106" t="s">
        <v>389</v>
      </c>
      <c r="D671" s="8" t="s">
        <v>596</v>
      </c>
      <c r="E671" s="205" t="n">
        <f aca="false" ca="false" dt2D="false" dtr="false" t="normal">SUM(F671:T671)</f>
        <v>5910943.7</v>
      </c>
      <c r="F671" s="205" t="n"/>
      <c r="G671" s="205" t="n"/>
      <c r="H671" s="205" t="n"/>
      <c r="I671" s="205" t="n"/>
      <c r="J671" s="205" t="n"/>
      <c r="K671" s="205" t="n"/>
      <c r="L671" s="205" t="n"/>
      <c r="M671" s="205" t="n"/>
      <c r="N671" s="205" t="n"/>
      <c r="O671" s="205" t="n"/>
      <c r="P671" s="205" t="n">
        <v>5910943.7</v>
      </c>
      <c r="Q671" s="205" t="n"/>
      <c r="R671" s="205" t="n"/>
      <c r="S671" s="205" t="n"/>
      <c r="T671" s="205" t="n"/>
      <c r="U671" s="256" t="n">
        <f aca="false" ca="false" dt2D="false" dtr="false" t="normal">COUNTIF(F671:Q671, "&gt;0")</f>
        <v>1</v>
      </c>
      <c r="V671" s="256" t="n">
        <f aca="false" ca="false" dt2D="false" dtr="false" t="normal">COUNTIF(R671:T671, "&gt;0")</f>
        <v>0</v>
      </c>
      <c r="W671" s="256" t="n">
        <f aca="false" ca="false" dt2D="false" dtr="false" t="normal">+U671+V671</f>
        <v>1</v>
      </c>
    </row>
    <row customHeight="true" ht="12.75" outlineLevel="0" r="672">
      <c r="A672" s="8" t="n">
        <f aca="false" ca="false" dt2D="false" dtr="false" t="normal">A671+1</f>
        <v>632</v>
      </c>
      <c r="B672" s="8" t="n">
        <f aca="false" ca="false" dt2D="false" dtr="false" t="normal">B671+1</f>
        <v>452</v>
      </c>
      <c r="C672" s="106" t="s">
        <v>389</v>
      </c>
      <c r="D672" s="8" t="s">
        <v>1034</v>
      </c>
      <c r="E672" s="205" t="n">
        <f aca="false" ca="false" dt2D="false" dtr="false" t="normal">SUM(F672:T672)</f>
        <v>2465894.2</v>
      </c>
      <c r="F672" s="205" t="n"/>
      <c r="G672" s="205" t="n"/>
      <c r="H672" s="205" t="n"/>
      <c r="I672" s="205" t="n"/>
      <c r="J672" s="205" t="n">
        <v>2465894.2</v>
      </c>
      <c r="K672" s="205" t="n"/>
      <c r="L672" s="205" t="n"/>
      <c r="M672" s="205" t="n"/>
      <c r="N672" s="205" t="n"/>
      <c r="O672" s="205" t="n"/>
      <c r="P672" s="205" t="n"/>
      <c r="Q672" s="205" t="n"/>
      <c r="R672" s="205" t="n"/>
      <c r="S672" s="205" t="n"/>
      <c r="T672" s="205" t="n"/>
      <c r="U672" s="256" t="n">
        <f aca="false" ca="false" dt2D="false" dtr="false" t="normal">COUNTIF(F672:Q672, "&gt;0")</f>
        <v>1</v>
      </c>
      <c r="V672" s="256" t="n">
        <f aca="false" ca="false" dt2D="false" dtr="false" t="normal">COUNTIF(R672:T672, "&gt;0")</f>
        <v>0</v>
      </c>
      <c r="W672" s="256" t="n">
        <f aca="false" ca="false" dt2D="false" dtr="false" t="normal">+U672+V672</f>
        <v>1</v>
      </c>
    </row>
    <row customHeight="true" ht="12.75" outlineLevel="0" r="673">
      <c r="A673" s="8" t="n">
        <f aca="false" ca="false" dt2D="false" dtr="false" t="normal">A672+1</f>
        <v>633</v>
      </c>
      <c r="B673" s="8" t="n">
        <f aca="false" ca="false" dt2D="false" dtr="false" t="normal">+B672+1</f>
        <v>453</v>
      </c>
      <c r="C673" s="106" t="s">
        <v>389</v>
      </c>
      <c r="D673" s="8" t="s">
        <v>1036</v>
      </c>
      <c r="E673" s="205" t="n">
        <f aca="false" ca="false" dt2D="false" dtr="false" t="normal">SUM(F673:T673)</f>
        <v>1618271.85</v>
      </c>
      <c r="F673" s="205" t="n"/>
      <c r="G673" s="205" t="n"/>
      <c r="H673" s="205" t="n"/>
      <c r="I673" s="205" t="n"/>
      <c r="J673" s="205" t="n">
        <v>1618271.85</v>
      </c>
      <c r="K673" s="205" t="n"/>
      <c r="L673" s="205" t="n"/>
      <c r="M673" s="205" t="n"/>
      <c r="N673" s="205" t="n"/>
      <c r="O673" s="205" t="n"/>
      <c r="P673" s="205" t="n"/>
      <c r="Q673" s="205" t="n"/>
      <c r="R673" s="205" t="n"/>
      <c r="S673" s="205" t="n"/>
      <c r="T673" s="205" t="n"/>
      <c r="U673" s="256" t="n">
        <f aca="false" ca="false" dt2D="false" dtr="false" t="normal">COUNTIF(F673:Q673, "&gt;0")</f>
        <v>1</v>
      </c>
      <c r="V673" s="256" t="n">
        <f aca="false" ca="false" dt2D="false" dtr="false" t="normal">COUNTIF(R673:T673, "&gt;0")</f>
        <v>0</v>
      </c>
      <c r="W673" s="256" t="n">
        <f aca="false" ca="false" dt2D="false" dtr="false" t="normal">+U673+V673</f>
        <v>1</v>
      </c>
    </row>
    <row customHeight="true" ht="12.75" outlineLevel="0" r="674">
      <c r="A674" s="8" t="n">
        <f aca="false" ca="false" dt2D="false" dtr="false" t="normal">A673+1</f>
        <v>634</v>
      </c>
      <c r="B674" s="8" t="n">
        <f aca="false" ca="false" dt2D="false" dtr="false" t="normal">+B673+1</f>
        <v>454</v>
      </c>
      <c r="C674" s="106" t="s">
        <v>389</v>
      </c>
      <c r="D674" s="8" t="s">
        <v>1040</v>
      </c>
      <c r="E674" s="205" t="n">
        <f aca="false" ca="false" dt2D="false" dtr="false" t="normal">SUM(F674:T674)</f>
        <v>2929224.48</v>
      </c>
      <c r="F674" s="205" t="n"/>
      <c r="G674" s="205" t="n"/>
      <c r="H674" s="205" t="n"/>
      <c r="I674" s="205" t="n"/>
      <c r="J674" s="205" t="n">
        <v>2929224.48</v>
      </c>
      <c r="K674" s="205" t="n"/>
      <c r="L674" s="205" t="n"/>
      <c r="M674" s="205" t="n"/>
      <c r="N674" s="205" t="n"/>
      <c r="O674" s="205" t="n"/>
      <c r="P674" s="205" t="n"/>
      <c r="Q674" s="205" t="n"/>
      <c r="R674" s="205" t="n"/>
      <c r="S674" s="205" t="n"/>
      <c r="T674" s="205" t="n"/>
      <c r="U674" s="256" t="n">
        <f aca="false" ca="false" dt2D="false" dtr="false" t="normal">COUNTIF(F674:Q674, "&gt;0")</f>
        <v>1</v>
      </c>
      <c r="V674" s="256" t="n">
        <f aca="false" ca="false" dt2D="false" dtr="false" t="normal">COUNTIF(R674:T674, "&gt;0")</f>
        <v>0</v>
      </c>
      <c r="W674" s="256" t="n">
        <f aca="false" ca="false" dt2D="false" dtr="false" t="normal">+U674+V674</f>
        <v>1</v>
      </c>
    </row>
    <row customHeight="true" ht="12.75" outlineLevel="0" r="675">
      <c r="A675" s="8" t="n">
        <f aca="false" ca="false" dt2D="false" dtr="false" t="normal">A674+1</f>
        <v>635</v>
      </c>
      <c r="B675" s="8" t="n">
        <f aca="false" ca="false" dt2D="false" dtr="false" t="normal">+B674+1</f>
        <v>455</v>
      </c>
      <c r="C675" s="106" t="s">
        <v>389</v>
      </c>
      <c r="D675" s="8" t="s">
        <v>1041</v>
      </c>
      <c r="E675" s="205" t="n">
        <f aca="false" ca="false" dt2D="false" dtr="false" t="normal">SUM(F675:T675)</f>
        <v>1469554.08</v>
      </c>
      <c r="F675" s="205" t="n"/>
      <c r="G675" s="205" t="n"/>
      <c r="H675" s="205" t="n"/>
      <c r="I675" s="205" t="n"/>
      <c r="J675" s="205" t="n">
        <v>1469554.08</v>
      </c>
      <c r="K675" s="205" t="n"/>
      <c r="L675" s="205" t="n"/>
      <c r="M675" s="205" t="n"/>
      <c r="N675" s="205" t="n"/>
      <c r="O675" s="205" t="n"/>
      <c r="P675" s="205" t="n"/>
      <c r="Q675" s="205" t="n"/>
      <c r="R675" s="205" t="n"/>
      <c r="S675" s="205" t="n"/>
      <c r="T675" s="205" t="n"/>
      <c r="U675" s="256" t="n">
        <f aca="false" ca="false" dt2D="false" dtr="false" t="normal">COUNTIF(F675:Q675, "&gt;0")</f>
        <v>1</v>
      </c>
      <c r="V675" s="256" t="n">
        <f aca="false" ca="false" dt2D="false" dtr="false" t="normal">COUNTIF(R675:T675, "&gt;0")</f>
        <v>0</v>
      </c>
      <c r="W675" s="256" t="n">
        <f aca="false" ca="false" dt2D="false" dtr="false" t="normal">+U675+V675</f>
        <v>1</v>
      </c>
    </row>
    <row customHeight="true" ht="12.75" outlineLevel="0" r="676">
      <c r="A676" s="8" t="n">
        <f aca="false" ca="false" dt2D="false" dtr="false" t="normal">A675+1</f>
        <v>636</v>
      </c>
      <c r="B676" s="8" t="n">
        <f aca="false" ca="false" dt2D="false" dtr="false" t="normal">+B675+1</f>
        <v>456</v>
      </c>
      <c r="C676" s="106" t="s">
        <v>389</v>
      </c>
      <c r="D676" s="8" t="s">
        <v>989</v>
      </c>
      <c r="E676" s="205" t="n">
        <f aca="false" ca="true" dt2D="false" dtr="false" t="normal">SUBTOTAL(9, F676:T676)</f>
        <v>1251251.01</v>
      </c>
      <c r="F676" s="205" t="n"/>
      <c r="G676" s="205" t="n">
        <v>0</v>
      </c>
      <c r="H676" s="205" t="n"/>
      <c r="I676" s="205" t="n"/>
      <c r="J676" s="205" t="n">
        <v>1182692.9</v>
      </c>
      <c r="K676" s="205" t="n"/>
      <c r="L676" s="205" t="n"/>
      <c r="M676" s="205" t="n"/>
      <c r="N676" s="205" t="n"/>
      <c r="O676" s="205" t="n"/>
      <c r="P676" s="205" t="n"/>
      <c r="Q676" s="205" t="n"/>
      <c r="R676" s="205" t="n">
        <v>44558.11</v>
      </c>
      <c r="S676" s="205" t="n">
        <v>24000</v>
      </c>
      <c r="T676" s="205" t="n"/>
      <c r="U676" s="256" t="n">
        <f aca="false" ca="false" dt2D="false" dtr="false" t="normal">COUNTIF(F676:Q676, "&gt;0")</f>
        <v>1</v>
      </c>
      <c r="V676" s="256" t="n">
        <f aca="false" ca="false" dt2D="false" dtr="false" t="normal">COUNTIF(R676:T676, "&gt;0")</f>
        <v>2</v>
      </c>
      <c r="W676" s="256" t="n">
        <f aca="false" ca="false" dt2D="false" dtr="false" t="normal">+U676+V676</f>
        <v>3</v>
      </c>
    </row>
    <row customHeight="true" ht="12.75" outlineLevel="0" r="677">
      <c r="A677" s="8" t="n">
        <f aca="false" ca="false" dt2D="false" dtr="false" t="normal">A676+1</f>
        <v>637</v>
      </c>
      <c r="B677" s="8" t="n">
        <f aca="false" ca="false" dt2D="false" dtr="false" t="normal">+B676+1</f>
        <v>457</v>
      </c>
      <c r="C677" s="106" t="s">
        <v>389</v>
      </c>
      <c r="D677" s="8" t="s">
        <v>1033</v>
      </c>
      <c r="E677" s="205" t="n">
        <f aca="false" ca="true" dt2D="false" dtr="false" t="normal">SUBTOTAL(9, F677:T677)</f>
        <v>2707839.85</v>
      </c>
      <c r="F677" s="205" t="n"/>
      <c r="G677" s="205" t="n">
        <v>1449108.95</v>
      </c>
      <c r="H677" s="205" t="n"/>
      <c r="I677" s="205" t="n"/>
      <c r="J677" s="205" t="n">
        <v>1190478.12</v>
      </c>
      <c r="K677" s="205" t="n"/>
      <c r="L677" s="205" t="n"/>
      <c r="M677" s="205" t="n"/>
      <c r="N677" s="205" t="n"/>
      <c r="O677" s="205" t="n"/>
      <c r="P677" s="205" t="n"/>
      <c r="Q677" s="205" t="n"/>
      <c r="R677" s="205" t="n">
        <v>44252.78</v>
      </c>
      <c r="S677" s="205" t="n">
        <v>24000</v>
      </c>
      <c r="T677" s="205" t="n"/>
      <c r="U677" s="256" t="n">
        <f aca="false" ca="false" dt2D="false" dtr="false" t="normal">COUNTIF(F677:Q677, "&gt;0")</f>
        <v>2</v>
      </c>
      <c r="V677" s="256" t="n">
        <f aca="false" ca="false" dt2D="false" dtr="false" t="normal">COUNTIF(R677:T677, "&gt;0")</f>
        <v>2</v>
      </c>
      <c r="W677" s="256" t="n">
        <f aca="false" ca="false" dt2D="false" dtr="false" t="normal">+U677+V677</f>
        <v>4</v>
      </c>
    </row>
    <row customHeight="true" ht="12.75" outlineLevel="0" r="678">
      <c r="A678" s="8" t="n">
        <f aca="false" ca="false" dt2D="false" dtr="false" t="normal">A677+1</f>
        <v>638</v>
      </c>
      <c r="B678" s="8" t="n">
        <f aca="false" ca="false" dt2D="false" dtr="false" t="normal">+B677+1</f>
        <v>458</v>
      </c>
      <c r="C678" s="106" t="s">
        <v>389</v>
      </c>
      <c r="D678" s="8" t="s">
        <v>991</v>
      </c>
      <c r="E678" s="205" t="n">
        <f aca="false" ca="true" dt2D="false" dtr="false" t="normal">SUBTOTAL(9, F678:T678)</f>
        <v>27515157.999999996</v>
      </c>
      <c r="F678" s="205" t="n"/>
      <c r="G678" s="205" t="n">
        <v>4753248.47</v>
      </c>
      <c r="H678" s="205" t="n"/>
      <c r="I678" s="205" t="n"/>
      <c r="J678" s="205" t="n">
        <v>1379110.23</v>
      </c>
      <c r="K678" s="205" t="n"/>
      <c r="L678" s="205" t="n">
        <v>0</v>
      </c>
      <c r="M678" s="205" t="n"/>
      <c r="N678" s="205" t="n"/>
      <c r="O678" s="205" t="n"/>
      <c r="P678" s="205" t="n">
        <v>19944520.18</v>
      </c>
      <c r="Q678" s="205" t="n"/>
      <c r="R678" s="205" t="n">
        <v>825454.74</v>
      </c>
      <c r="S678" s="205" t="n">
        <v>24000</v>
      </c>
      <c r="T678" s="205" t="n">
        <v>588824.38</v>
      </c>
      <c r="U678" s="256" t="n">
        <f aca="false" ca="false" dt2D="false" dtr="false" t="normal">COUNTIF(F678:Q678, "&gt;0")</f>
        <v>3</v>
      </c>
      <c r="V678" s="256" t="n">
        <f aca="false" ca="false" dt2D="false" dtr="false" t="normal">COUNTIF(R678:T678, "&gt;0")</f>
        <v>3</v>
      </c>
      <c r="W678" s="256" t="n">
        <f aca="false" ca="false" dt2D="false" dtr="false" t="normal">+U678+V678</f>
        <v>6</v>
      </c>
    </row>
    <row customHeight="true" ht="12.75" outlineLevel="0" r="679">
      <c r="A679" s="8" t="n">
        <f aca="false" ca="false" dt2D="false" dtr="false" t="normal">A678+1</f>
        <v>639</v>
      </c>
      <c r="B679" s="8" t="s">
        <v>192</v>
      </c>
      <c r="C679" s="106" t="s">
        <v>389</v>
      </c>
      <c r="D679" s="8" t="s">
        <v>402</v>
      </c>
      <c r="E679" s="205" t="n">
        <f aca="false" ca="false" dt2D="false" dtr="false" t="normal">SUM(F679:T679)</f>
        <v>1087156.54</v>
      </c>
      <c r="F679" s="205" t="n"/>
      <c r="G679" s="205" t="n"/>
      <c r="H679" s="205" t="n"/>
      <c r="I679" s="205" t="n"/>
      <c r="J679" s="205" t="n">
        <v>1012840.45</v>
      </c>
      <c r="K679" s="205" t="n"/>
      <c r="L679" s="205" t="n"/>
      <c r="M679" s="205" t="n"/>
      <c r="N679" s="205" t="n"/>
      <c r="O679" s="205" t="n"/>
      <c r="P679" s="205" t="n"/>
      <c r="Q679" s="205" t="n"/>
      <c r="R679" s="205" t="n">
        <v>50316.09</v>
      </c>
      <c r="S679" s="205" t="n">
        <v>24000</v>
      </c>
      <c r="T679" s="205" t="n"/>
      <c r="U679" s="256" t="n">
        <f aca="false" ca="false" dt2D="false" dtr="false" t="normal">COUNTIF(F679:Q679, "&gt;0")</f>
        <v>1</v>
      </c>
      <c r="V679" s="256" t="n">
        <f aca="false" ca="false" dt2D="false" dtr="false" t="normal">COUNTIF(R679:T679, "&gt;0")</f>
        <v>2</v>
      </c>
      <c r="W679" s="256" t="n">
        <f aca="false" ca="false" dt2D="false" dtr="false" t="normal">+U679+V679</f>
        <v>3</v>
      </c>
    </row>
    <row ht="15.75" outlineLevel="0" r="680">
      <c r="A680" s="118" t="n"/>
      <c r="B680" s="118" t="n"/>
      <c r="C680" s="195" t="n"/>
      <c r="D680" s="277" t="s">
        <v>1035</v>
      </c>
      <c r="E680" s="255" t="n">
        <f aca="false" ca="false" dt2D="false" dtr="false" t="normal">E681</f>
        <v>7108989.15</v>
      </c>
      <c r="F680" s="101" t="n">
        <f aca="false" ca="false" dt2D="false" dtr="false" t="normal">F681</f>
        <v>0</v>
      </c>
      <c r="G680" s="255" t="n">
        <f aca="false" ca="false" dt2D="false" dtr="false" t="normal">G681</f>
        <v>7108989.15</v>
      </c>
      <c r="H680" s="101" t="n">
        <f aca="false" ca="false" dt2D="false" dtr="false" t="normal">H681</f>
        <v>0</v>
      </c>
      <c r="I680" s="101" t="n">
        <f aca="false" ca="false" dt2D="false" dtr="false" t="normal">I681</f>
        <v>0</v>
      </c>
      <c r="J680" s="101" t="n">
        <f aca="false" ca="false" dt2D="false" dtr="false" t="normal">J681</f>
        <v>0</v>
      </c>
      <c r="K680" s="101" t="n">
        <f aca="false" ca="false" dt2D="false" dtr="false" t="normal">K681</f>
        <v>0</v>
      </c>
      <c r="L680" s="101" t="n">
        <f aca="false" ca="false" dt2D="false" dtr="false" t="normal">L681</f>
        <v>0</v>
      </c>
      <c r="M680" s="101" t="n">
        <f aca="false" ca="false" dt2D="false" dtr="false" t="normal">M681</f>
        <v>0</v>
      </c>
      <c r="N680" s="101" t="n">
        <f aca="false" ca="false" dt2D="false" dtr="false" t="normal">N681</f>
        <v>0</v>
      </c>
      <c r="O680" s="101" t="n">
        <f aca="false" ca="false" dt2D="false" dtr="false" t="normal">O681</f>
        <v>0</v>
      </c>
      <c r="P680" s="101" t="n">
        <f aca="false" ca="false" dt2D="false" dtr="false" t="normal">P681</f>
        <v>0</v>
      </c>
      <c r="Q680" s="101" t="n">
        <f aca="false" ca="false" dt2D="false" dtr="false" t="normal">Q681</f>
        <v>0</v>
      </c>
      <c r="R680" s="101" t="n">
        <f aca="false" ca="false" dt2D="false" dtr="false" t="normal">R681</f>
        <v>0</v>
      </c>
      <c r="S680" s="101" t="n">
        <f aca="false" ca="false" dt2D="false" dtr="false" t="normal">S681</f>
        <v>0</v>
      </c>
      <c r="T680" s="101" t="n">
        <f aca="false" ca="false" dt2D="false" dtr="false" t="normal">T681</f>
        <v>0</v>
      </c>
      <c r="U680" s="278" t="n"/>
      <c r="V680" s="279" t="n"/>
    </row>
    <row customHeight="true" ht="17.25" outlineLevel="0" r="681">
      <c r="A681" s="8" t="n">
        <f aca="false" ca="false" dt2D="false" dtr="false" t="normal">A679+1</f>
        <v>640</v>
      </c>
      <c r="B681" s="8" t="n">
        <v>1</v>
      </c>
      <c r="C681" s="106" t="s">
        <v>1135</v>
      </c>
      <c r="D681" s="106" t="s">
        <v>1136</v>
      </c>
      <c r="E681" s="205" t="n">
        <f aca="false" ca="true" dt2D="false" dtr="false" t="normal">SUBTOTAL(9, F681:T681)</f>
        <v>7108989.15</v>
      </c>
      <c r="F681" s="205" t="n"/>
      <c r="G681" s="205" t="n">
        <v>7108989.15</v>
      </c>
      <c r="H681" s="12" t="n"/>
      <c r="I681" s="12" t="n"/>
      <c r="J681" s="12" t="n"/>
      <c r="K681" s="56" t="n"/>
      <c r="L681" s="55" t="n"/>
      <c r="M681" s="15" t="n"/>
      <c r="N681" s="15" t="n"/>
      <c r="O681" s="15" t="n"/>
      <c r="P681" s="15" t="n"/>
      <c r="Q681" s="15" t="n"/>
      <c r="R681" s="15" t="n"/>
      <c r="S681" s="15" t="n"/>
      <c r="T681" s="280" t="n"/>
      <c r="U681" s="15" t="n"/>
      <c r="V681" s="12" t="n">
        <v>2025</v>
      </c>
    </row>
    <row customHeight="true" ht="12.75" outlineLevel="0" r="682">
      <c r="A682" s="118" t="n"/>
      <c r="B682" s="118" t="n"/>
      <c r="C682" s="202" t="n"/>
      <c r="D682" s="100" t="s">
        <v>1042</v>
      </c>
      <c r="E682" s="255" t="n">
        <f aca="false" ca="false" dt2D="false" dtr="false" t="normal">SUM(E683:E685)</f>
        <v>15115562.280000001</v>
      </c>
      <c r="F682" s="255" t="n">
        <f aca="false" ca="false" dt2D="false" dtr="false" t="normal">SUM(F683:F685)</f>
        <v>0</v>
      </c>
      <c r="G682" s="255" t="n">
        <f aca="false" ca="false" dt2D="false" dtr="false" t="normal">SUM(G683:G685)</f>
        <v>0</v>
      </c>
      <c r="H682" s="255" t="n">
        <f aca="false" ca="false" dt2D="false" dtr="false" t="normal">SUM(H683:H685)</f>
        <v>4341482.28</v>
      </c>
      <c r="I682" s="255" t="n">
        <f aca="false" ca="false" dt2D="false" dtr="false" t="normal">SUM(I683:I685)</f>
        <v>0</v>
      </c>
      <c r="J682" s="255" t="n">
        <f aca="false" ca="false" dt2D="false" dtr="false" t="normal">SUM(J683:J685)</f>
        <v>0</v>
      </c>
      <c r="K682" s="255" t="n">
        <f aca="false" ca="false" dt2D="false" dtr="false" t="normal">SUM(K683:K685)</f>
        <v>0</v>
      </c>
      <c r="L682" s="255" t="n">
        <f aca="false" ca="false" dt2D="false" dtr="false" t="normal">SUM(L683:L685)</f>
        <v>0</v>
      </c>
      <c r="M682" s="255" t="n">
        <f aca="false" ca="false" dt2D="false" dtr="false" t="normal">SUM(M683:M685)</f>
        <v>10172292.290000001</v>
      </c>
      <c r="N682" s="255" t="n">
        <f aca="false" ca="false" dt2D="false" dtr="false" t="normal">SUM(N683:N685)</f>
        <v>0</v>
      </c>
      <c r="O682" s="255" t="n">
        <f aca="false" ca="false" dt2D="false" dtr="false" t="normal">SUM(O683:O685)</f>
        <v>0</v>
      </c>
      <c r="P682" s="255" t="n">
        <f aca="false" ca="false" dt2D="false" dtr="false" t="normal">SUM(P683:P685)</f>
        <v>0</v>
      </c>
      <c r="Q682" s="255" t="n">
        <f aca="false" ca="false" dt2D="false" dtr="false" t="normal">SUM(Q683:Q685)</f>
        <v>0</v>
      </c>
      <c r="R682" s="255" t="n">
        <f aca="false" ca="false" dt2D="false" dtr="false" t="normal">SUM(R683:R685)</f>
        <v>323222.4</v>
      </c>
      <c r="S682" s="255" t="n">
        <f aca="false" ca="false" dt2D="false" dtr="false" t="normal">SUM(S683:S685)</f>
        <v>48000</v>
      </c>
      <c r="T682" s="255" t="n">
        <f aca="false" ca="false" dt2D="false" dtr="false" t="normal">SUM(T683:T685)</f>
        <v>230565.31</v>
      </c>
      <c r="U682" s="256" t="n"/>
      <c r="V682" s="256" t="n"/>
      <c r="W682" s="256" t="n"/>
    </row>
    <row customHeight="true" ht="15.75" outlineLevel="0" r="683">
      <c r="A683" s="8" t="n">
        <f aca="false" ca="false" dt2D="false" dtr="false" t="normal">A681+1</f>
        <v>641</v>
      </c>
      <c r="B683" s="8" t="n">
        <f aca="false" ca="false" dt2D="false" dtr="false" t="normal">B681+1</f>
        <v>2</v>
      </c>
      <c r="C683" s="106" t="s">
        <v>1044</v>
      </c>
      <c r="D683" s="106" t="s">
        <v>1045</v>
      </c>
      <c r="E683" s="205" t="n">
        <f aca="false" ca="true" dt2D="false" dtr="false" t="normal">SUBTOTAL(9, F683:T683)</f>
        <v>4341482.28</v>
      </c>
      <c r="F683" s="205" t="n"/>
      <c r="G683" s="205" t="n"/>
      <c r="H683" s="205" t="n">
        <v>4341482.28</v>
      </c>
      <c r="I683" s="205" t="n">
        <v>0</v>
      </c>
      <c r="J683" s="205" t="n">
        <v>0</v>
      </c>
      <c r="K683" s="205" t="n">
        <v>0</v>
      </c>
      <c r="L683" s="205" t="n"/>
      <c r="M683" s="205" t="n">
        <v>0</v>
      </c>
      <c r="N683" s="205" t="n">
        <v>0</v>
      </c>
      <c r="O683" s="205" t="n">
        <v>0</v>
      </c>
      <c r="P683" s="205" t="n">
        <v>0</v>
      </c>
      <c r="Q683" s="205" t="n">
        <v>0</v>
      </c>
      <c r="R683" s="205" t="n"/>
      <c r="S683" s="205" t="n"/>
      <c r="T683" s="205" t="n"/>
    </row>
    <row customHeight="true" ht="12.75" outlineLevel="0" r="684">
      <c r="A684" s="8" t="n">
        <f aca="false" ca="false" dt2D="false" dtr="false" t="normal">A683+1</f>
        <v>642</v>
      </c>
      <c r="B684" s="8" t="n">
        <f aca="false" ca="false" dt2D="false" dtr="false" t="normal">B683+1</f>
        <v>3</v>
      </c>
      <c r="C684" s="106" t="s">
        <v>214</v>
      </c>
      <c r="D684" s="8" t="s">
        <v>1046</v>
      </c>
      <c r="E684" s="205" t="n">
        <f aca="false" ca="true" dt2D="false" dtr="false" t="normal">SUBTOTAL(9, F684:T684)</f>
        <v>3591360</v>
      </c>
      <c r="F684" s="205" t="n"/>
      <c r="G684" s="205" t="n"/>
      <c r="H684" s="205" t="n"/>
      <c r="I684" s="205" t="n"/>
      <c r="J684" s="205" t="n"/>
      <c r="K684" s="205" t="n"/>
      <c r="L684" s="205" t="n">
        <v>0</v>
      </c>
      <c r="M684" s="205" t="n">
        <v>3382764.1</v>
      </c>
      <c r="N684" s="205" t="n"/>
      <c r="O684" s="205" t="n"/>
      <c r="P684" s="205" t="n"/>
      <c r="Q684" s="205" t="n"/>
      <c r="R684" s="205" t="n">
        <v>107740.8</v>
      </c>
      <c r="S684" s="205" t="n">
        <v>24000</v>
      </c>
      <c r="T684" s="205" t="n">
        <v>76855.1</v>
      </c>
      <c r="U684" s="256" t="n">
        <f aca="false" ca="false" dt2D="false" dtr="false" t="normal">COUNTIF(F684:Q684, "&gt;0")</f>
        <v>1</v>
      </c>
      <c r="V684" s="256" t="n">
        <f aca="false" ca="false" dt2D="false" dtr="false" t="normal">COUNTIF(R684:T684, "&gt;0")</f>
        <v>3</v>
      </c>
      <c r="W684" s="256" t="n">
        <f aca="false" ca="false" dt2D="false" dtr="false" t="normal">+U684+V684</f>
        <v>4</v>
      </c>
    </row>
    <row customHeight="true" ht="12.75" outlineLevel="0" r="685">
      <c r="A685" s="8" t="n">
        <f aca="false" ca="false" dt2D="false" dtr="false" t="normal">A684+1</f>
        <v>643</v>
      </c>
      <c r="B685" s="8" t="n">
        <f aca="false" ca="false" dt2D="false" dtr="false" t="normal">B684+1</f>
        <v>4</v>
      </c>
      <c r="C685" s="106" t="s">
        <v>214</v>
      </c>
      <c r="D685" s="8" t="s">
        <v>1043</v>
      </c>
      <c r="E685" s="205" t="n">
        <f aca="false" ca="true" dt2D="false" dtr="false" t="normal">SUBTOTAL(9, F685:T685)</f>
        <v>7182720</v>
      </c>
      <c r="F685" s="205" t="n"/>
      <c r="G685" s="205" t="n"/>
      <c r="H685" s="205" t="n"/>
      <c r="I685" s="205" t="n"/>
      <c r="J685" s="205" t="n"/>
      <c r="K685" s="205" t="n"/>
      <c r="L685" s="205" t="n">
        <v>0</v>
      </c>
      <c r="M685" s="205" t="n">
        <v>6789528.19</v>
      </c>
      <c r="N685" s="205" t="n"/>
      <c r="O685" s="205" t="n"/>
      <c r="P685" s="205" t="n"/>
      <c r="Q685" s="205" t="n"/>
      <c r="R685" s="205" t="n">
        <v>215481.6</v>
      </c>
      <c r="S685" s="205" t="n">
        <v>24000</v>
      </c>
      <c r="T685" s="205" t="n">
        <v>153710.21</v>
      </c>
      <c r="U685" s="256" t="n">
        <f aca="false" ca="false" dt2D="false" dtr="false" t="normal">COUNTIF(F685:Q685, "&gt;0")</f>
        <v>1</v>
      </c>
      <c r="V685" s="256" t="n">
        <f aca="false" ca="false" dt2D="false" dtr="false" t="normal">COUNTIF(R685:T685, "&gt;0")</f>
        <v>3</v>
      </c>
      <c r="W685" s="256" t="n">
        <f aca="false" ca="false" dt2D="false" dtr="false" t="normal">+U685+V685</f>
        <v>4</v>
      </c>
    </row>
    <row customHeight="true" ht="15" outlineLevel="0" r="686">
      <c r="A686" s="133" t="n"/>
      <c r="B686" s="133" t="n"/>
      <c r="C686" s="133" t="n"/>
      <c r="D686" s="92" t="n">
        <v>2027</v>
      </c>
      <c r="E686" s="257" t="n">
        <f aca="false" ca="false" dt2D="false" dtr="false" t="normal">SUM(E687:E917)</f>
        <v>3079963111.3287654</v>
      </c>
      <c r="F686" s="257" t="n">
        <f aca="false" ca="false" dt2D="false" dtr="false" t="normal">SUM(F687:F917)</f>
        <v>910359989.009122</v>
      </c>
      <c r="G686" s="257" t="n">
        <f aca="false" ca="false" dt2D="false" dtr="false" t="normal">SUM(G687:G917)</f>
        <v>396134349.3586632</v>
      </c>
      <c r="H686" s="257" t="n">
        <f aca="false" ca="false" dt2D="false" dtr="false" t="normal">SUM(H687:H917)</f>
        <v>389962479.5966688</v>
      </c>
      <c r="I686" s="257" t="n">
        <f aca="false" ca="false" dt2D="false" dtr="false" t="normal">SUM(I687:I917)</f>
        <v>331082615.3665762</v>
      </c>
      <c r="J686" s="257" t="n">
        <f aca="false" ca="false" dt2D="false" dtr="false" t="normal">SUM(J687:J917)</f>
        <v>71317573.04000002</v>
      </c>
      <c r="K686" s="257" t="n">
        <f aca="false" ca="false" dt2D="false" dtr="false" t="normal">SUM(K687:K917)</f>
        <v>0</v>
      </c>
      <c r="L686" s="257" t="n">
        <f aca="false" ca="false" dt2D="false" dtr="false" t="normal">SUM(L687:L917)</f>
        <v>365101.93</v>
      </c>
      <c r="M686" s="257" t="n">
        <f aca="false" ca="false" dt2D="false" dtr="false" t="normal">SUM(M687:M917)</f>
        <v>27158112.779999997</v>
      </c>
      <c r="N686" s="257" t="n">
        <f aca="false" ca="false" dt2D="false" dtr="false" t="normal">SUM(N687:N917)</f>
        <v>326595374.25999993</v>
      </c>
      <c r="O686" s="257" t="n">
        <f aca="false" ca="false" dt2D="false" dtr="false" t="normal">SUM(O687:O917)</f>
        <v>74169878.38</v>
      </c>
      <c r="P686" s="257" t="n">
        <f aca="false" ca="false" dt2D="false" dtr="false" t="normal">SUM(P687:P917)</f>
        <v>215571694.12000003</v>
      </c>
      <c r="Q686" s="257" t="n">
        <f aca="false" ca="false" dt2D="false" dtr="false" t="normal">SUM(Q687:Q917)</f>
        <v>172651761.54999998</v>
      </c>
      <c r="R686" s="257" t="n">
        <f aca="false" ca="false" dt2D="false" dtr="false" t="normal">SUM(R687:R917)</f>
        <v>93007736.83416294</v>
      </c>
      <c r="S686" s="257" t="n">
        <f aca="false" ca="false" dt2D="false" dtr="false" t="normal">SUM(S687:S917)</f>
        <v>5424000</v>
      </c>
      <c r="T686" s="257" t="n">
        <f aca="false" ca="false" dt2D="false" dtr="false" t="normal">SUM(T687:T917)</f>
        <v>66162445.10356954</v>
      </c>
      <c r="U686" s="258" t="n">
        <f aca="false" ca="false" dt2D="false" dtr="false" t="normal">SUM(U688:U917)</f>
        <v>495</v>
      </c>
      <c r="V686" s="258" t="n">
        <f aca="false" ca="false" dt2D="false" dtr="false" t="normal">SUM(V688:V917)</f>
        <v>642</v>
      </c>
      <c r="W686" s="258" t="n">
        <f aca="false" ca="false" dt2D="false" dtr="false" t="normal">SUM(W688:W917)</f>
        <v>1137</v>
      </c>
    </row>
    <row customHeight="true" ht="12.75" outlineLevel="0" r="687">
      <c r="A687" s="8" t="n">
        <f aca="false" ca="false" dt2D="false" dtr="false" t="normal">A685+1</f>
        <v>644</v>
      </c>
      <c r="B687" s="8" t="n">
        <v>1</v>
      </c>
      <c r="C687" s="8" t="s">
        <v>560</v>
      </c>
      <c r="D687" s="8" t="s">
        <v>1047</v>
      </c>
      <c r="E687" s="205" t="n">
        <f aca="false" ca="true" dt2D="false" dtr="false" t="normal">SUBTOTAL(9, F687:T687)</f>
        <v>5729140.8100000005</v>
      </c>
      <c r="F687" s="205" t="n"/>
      <c r="G687" s="205" t="n"/>
      <c r="H687" s="205" t="n"/>
      <c r="I687" s="205" t="n"/>
      <c r="J687" s="205" t="n"/>
      <c r="K687" s="205" t="n"/>
      <c r="L687" s="205" t="n"/>
      <c r="M687" s="205" t="n"/>
      <c r="N687" s="205" t="n"/>
      <c r="O687" s="205" t="n"/>
      <c r="P687" s="205" t="n"/>
      <c r="Q687" s="205" t="n">
        <v>5410662.98</v>
      </c>
      <c r="R687" s="205" t="n">
        <v>171874.22</v>
      </c>
      <c r="S687" s="205" t="n">
        <v>24000</v>
      </c>
      <c r="T687" s="205" t="n">
        <v>122603.61</v>
      </c>
      <c r="U687" s="259" t="n"/>
      <c r="V687" s="259" t="n"/>
      <c r="W687" s="259" t="n"/>
    </row>
    <row customHeight="true" ht="12.75" outlineLevel="0" r="688">
      <c r="A688" s="8" t="n">
        <f aca="false" ca="false" dt2D="false" dtr="false" t="normal">A687+1</f>
        <v>645</v>
      </c>
      <c r="B688" s="8" t="n">
        <f aca="false" ca="false" dt2D="false" dtr="false" t="normal">B687+1</f>
        <v>2</v>
      </c>
      <c r="C688" s="8" t="s">
        <v>3</v>
      </c>
      <c r="D688" s="8" t="s">
        <v>1074</v>
      </c>
      <c r="E688" s="205" t="n">
        <f aca="false" ca="true" dt2D="false" dtr="false" t="normal">SUBTOTAL(9, F688:T688)</f>
        <v>3067190.0200000005</v>
      </c>
      <c r="F688" s="205" t="n">
        <v>2636180.72</v>
      </c>
      <c r="G688" s="205" t="n"/>
      <c r="H688" s="205" t="n"/>
      <c r="I688" s="205" t="n"/>
      <c r="J688" s="205" t="n"/>
      <c r="K688" s="205" t="n"/>
      <c r="L688" s="205" t="n">
        <v>249355.73</v>
      </c>
      <c r="M688" s="205" t="n"/>
      <c r="N688" s="205" t="n"/>
      <c r="O688" s="205" t="n"/>
      <c r="P688" s="205" t="n"/>
      <c r="Q688" s="205" t="n"/>
      <c r="R688" s="205" t="n">
        <v>92015.7</v>
      </c>
      <c r="S688" s="205" t="n">
        <v>24000</v>
      </c>
      <c r="T688" s="205" t="n">
        <v>65637.87</v>
      </c>
      <c r="U688" s="256" t="n">
        <f aca="false" ca="false" dt2D="false" dtr="false" t="normal">COUNTIF(F688:Q688, "&gt;0")</f>
        <v>2</v>
      </c>
      <c r="V688" s="256" t="n">
        <f aca="false" ca="false" dt2D="false" dtr="false" t="normal">COUNTIF(R688:T688, "&gt;0")</f>
        <v>3</v>
      </c>
      <c r="W688" s="256" t="n">
        <f aca="false" ca="false" dt2D="false" dtr="false" t="normal">+U688+V688</f>
        <v>5</v>
      </c>
    </row>
    <row customHeight="true" ht="12.75" outlineLevel="0" r="689">
      <c r="A689" s="8" t="n">
        <f aca="false" ca="false" dt2D="false" dtr="false" t="normal">A688+1</f>
        <v>646</v>
      </c>
      <c r="B689" s="8" t="n">
        <f aca="false" ca="false" dt2D="false" dtr="false" t="normal">B688+1</f>
        <v>3</v>
      </c>
      <c r="C689" s="106" t="s">
        <v>1075</v>
      </c>
      <c r="D689" s="8" t="s">
        <v>26</v>
      </c>
      <c r="E689" s="205" t="n">
        <f aca="false" ca="true" dt2D="false" dtr="false" t="normal">SUBTOTAL(9, F689:T689)</f>
        <v>885857.05</v>
      </c>
      <c r="F689" s="205" t="n"/>
      <c r="G689" s="205" t="n"/>
      <c r="H689" s="205" t="n"/>
      <c r="I689" s="205" t="n">
        <v>853962.43</v>
      </c>
      <c r="J689" s="205" t="n"/>
      <c r="K689" s="205" t="n"/>
      <c r="L689" s="205" t="n"/>
      <c r="M689" s="205" t="n"/>
      <c r="N689" s="205" t="n"/>
      <c r="O689" s="205" t="n"/>
      <c r="P689" s="205" t="n"/>
      <c r="Q689" s="205" t="n"/>
      <c r="R689" s="205" t="n">
        <v>7894.62</v>
      </c>
      <c r="S689" s="205" t="n">
        <v>24000</v>
      </c>
      <c r="T689" s="205" t="n"/>
      <c r="U689" s="256" t="n"/>
      <c r="V689" s="256" t="n"/>
      <c r="W689" s="256" t="n"/>
    </row>
    <row customHeight="true" ht="11.25" outlineLevel="0" r="690">
      <c r="A690" s="8" t="n">
        <f aca="false" ca="false" dt2D="false" dtr="false" t="normal">A689+1</f>
        <v>647</v>
      </c>
      <c r="B690" s="8" t="n">
        <f aca="false" ca="false" dt2D="false" dtr="false" t="normal">B689+1</f>
        <v>4</v>
      </c>
      <c r="C690" s="8" t="s">
        <v>1076</v>
      </c>
      <c r="D690" s="8" t="s">
        <v>1077</v>
      </c>
      <c r="E690" s="205" t="n">
        <f aca="false" ca="true" dt2D="false" dtr="false" t="normal">SUBTOTAL(9, F690:T690)</f>
        <v>1499189.8399999999</v>
      </c>
      <c r="F690" s="205" t="n">
        <v>1282385.28</v>
      </c>
      <c r="G690" s="205" t="n"/>
      <c r="H690" s="205" t="n"/>
      <c r="I690" s="205" t="n"/>
      <c r="J690" s="205" t="n">
        <v>0</v>
      </c>
      <c r="K690" s="205" t="n"/>
      <c r="L690" s="205" t="n">
        <v>115746.2</v>
      </c>
      <c r="M690" s="205" t="n">
        <v>0</v>
      </c>
      <c r="N690" s="205" t="n">
        <v>0</v>
      </c>
      <c r="O690" s="205" t="n">
        <v>0</v>
      </c>
      <c r="P690" s="205" t="n">
        <v>0</v>
      </c>
      <c r="Q690" s="205" t="n">
        <v>0</v>
      </c>
      <c r="R690" s="205" t="n">
        <v>44975.7</v>
      </c>
      <c r="S690" s="205" t="n">
        <v>24000</v>
      </c>
      <c r="T690" s="205" t="n">
        <v>32082.66</v>
      </c>
      <c r="U690" s="256" t="n">
        <f aca="false" ca="false" dt2D="false" dtr="false" t="normal">COUNTIF(F690:Q690, "&gt;0")</f>
        <v>2</v>
      </c>
      <c r="V690" s="256" t="n">
        <f aca="false" ca="false" dt2D="false" dtr="false" t="normal">COUNTIF(R690:T690, "&gt;0")</f>
        <v>3</v>
      </c>
      <c r="W690" s="256" t="n">
        <f aca="false" ca="false" dt2D="false" dtr="false" t="normal">+U690+V690</f>
        <v>5</v>
      </c>
    </row>
    <row customHeight="true" ht="12.75" outlineLevel="0" r="691">
      <c r="A691" s="8" t="n">
        <f aca="false" ca="false" dt2D="false" dtr="false" t="normal">A690+1</f>
        <v>648</v>
      </c>
      <c r="B691" s="8" t="n">
        <f aca="false" ca="false" dt2D="false" dtr="false" t="normal">B690+1</f>
        <v>5</v>
      </c>
      <c r="C691" s="106" t="s">
        <v>51</v>
      </c>
      <c r="D691" s="8" t="s">
        <v>1078</v>
      </c>
      <c r="E691" s="205" t="n">
        <f aca="false" ca="true" dt2D="false" dtr="false" t="normal">SUBTOTAL(9, F691:T691)</f>
        <v>7063924.890000001</v>
      </c>
      <c r="F691" s="205" t="n">
        <v>3076434.48</v>
      </c>
      <c r="G691" s="205" t="n">
        <v>1911767.09</v>
      </c>
      <c r="H691" s="205" t="n">
        <v>897654.84</v>
      </c>
      <c r="I691" s="205" t="n">
        <v>790982.74</v>
      </c>
      <c r="J691" s="205" t="n"/>
      <c r="K691" s="205" t="n"/>
      <c r="L691" s="205" t="n">
        <v>0</v>
      </c>
      <c r="M691" s="205" t="n"/>
      <c r="N691" s="205" t="n"/>
      <c r="O691" s="205" t="n"/>
      <c r="P691" s="205" t="n"/>
      <c r="Q691" s="205" t="n"/>
      <c r="R691" s="205" t="n">
        <v>211917.75</v>
      </c>
      <c r="S691" s="205" t="n">
        <v>24000</v>
      </c>
      <c r="T691" s="205" t="n">
        <v>151167.99</v>
      </c>
      <c r="U691" s="256" t="n">
        <f aca="false" ca="false" dt2D="false" dtr="false" t="normal">COUNTIF(F691:Q691, "&gt;0")</f>
        <v>4</v>
      </c>
      <c r="V691" s="256" t="n">
        <f aca="false" ca="false" dt2D="false" dtr="false" t="normal">COUNTIF(R691:T691, "&gt;0")</f>
        <v>3</v>
      </c>
      <c r="W691" s="256" t="n">
        <f aca="false" ca="false" dt2D="false" dtr="false" t="normal">+U691+V691</f>
        <v>7</v>
      </c>
    </row>
    <row customHeight="true" ht="12.75" outlineLevel="0" r="692">
      <c r="A692" s="8" t="n">
        <f aca="false" ca="false" dt2D="false" dtr="false" t="normal">A691+1</f>
        <v>649</v>
      </c>
      <c r="B692" s="8" t="n">
        <f aca="false" ca="false" dt2D="false" dtr="false" t="normal">B691+1</f>
        <v>6</v>
      </c>
      <c r="C692" s="106" t="s">
        <v>51</v>
      </c>
      <c r="D692" s="8" t="s">
        <v>55</v>
      </c>
      <c r="E692" s="205" t="n">
        <f aca="false" ca="true" dt2D="false" dtr="false" t="normal">SUBTOTAL(9, F692:T692)</f>
        <v>8096971.89</v>
      </c>
      <c r="F692" s="205" t="n">
        <v>3527217.82</v>
      </c>
      <c r="G692" s="205" t="n">
        <v>2192226.4</v>
      </c>
      <c r="H692" s="205" t="n">
        <v>1029807.71</v>
      </c>
      <c r="I692" s="205" t="n">
        <v>907535.6</v>
      </c>
      <c r="J692" s="205" t="n"/>
      <c r="K692" s="205" t="n"/>
      <c r="L692" s="205" t="n">
        <v>0</v>
      </c>
      <c r="M692" s="205" t="n"/>
      <c r="N692" s="205" t="n"/>
      <c r="O692" s="205" t="n"/>
      <c r="P692" s="205" t="n"/>
      <c r="Q692" s="205" t="n"/>
      <c r="R692" s="205" t="n">
        <v>242909.16</v>
      </c>
      <c r="S692" s="205" t="n">
        <v>24000</v>
      </c>
      <c r="T692" s="205" t="n">
        <v>173275.2</v>
      </c>
      <c r="U692" s="256" t="n">
        <f aca="false" ca="false" dt2D="false" dtr="false" t="normal">COUNTIF(F692:Q692, "&gt;0")</f>
        <v>4</v>
      </c>
      <c r="V692" s="256" t="n">
        <f aca="false" ca="false" dt2D="false" dtr="false" t="normal">COUNTIF(R692:T692, "&gt;0")</f>
        <v>3</v>
      </c>
      <c r="W692" s="256" t="n">
        <f aca="false" ca="false" dt2D="false" dtr="false" t="normal">+U692+V692</f>
        <v>7</v>
      </c>
    </row>
    <row customHeight="true" ht="12.75" outlineLevel="0" r="693">
      <c r="A693" s="8" t="n">
        <f aca="false" ca="false" dt2D="false" dtr="false" t="normal">A692+1</f>
        <v>650</v>
      </c>
      <c r="B693" s="8" t="n">
        <f aca="false" ca="false" dt2D="false" dtr="false" t="normal">B692+1</f>
        <v>7</v>
      </c>
      <c r="C693" s="106" t="s">
        <v>51</v>
      </c>
      <c r="D693" s="8" t="s">
        <v>57</v>
      </c>
      <c r="E693" s="260" t="n">
        <f aca="false" ca="true" dt2D="false" dtr="false" t="normal">SUBTOTAL(9, F693:T693)</f>
        <v>15740524.480000002</v>
      </c>
      <c r="F693" s="205" t="n">
        <v>6778327.23</v>
      </c>
      <c r="G693" s="205" t="n">
        <v>2799282.06</v>
      </c>
      <c r="H693" s="205" t="n">
        <v>2995829.78</v>
      </c>
      <c r="I693" s="205" t="n">
        <v>2334022.46</v>
      </c>
      <c r="J693" s="205" t="n"/>
      <c r="K693" s="205" t="n"/>
      <c r="L693" s="205" t="n">
        <v>0</v>
      </c>
      <c r="M693" s="205" t="n"/>
      <c r="N693" s="205" t="n"/>
      <c r="O693" s="205" t="n"/>
      <c r="P693" s="205" t="n"/>
      <c r="Q693" s="205" t="n"/>
      <c r="R693" s="205" t="n">
        <v>472215.73</v>
      </c>
      <c r="S693" s="205" t="n">
        <v>24000</v>
      </c>
      <c r="T693" s="205" t="n">
        <v>336847.22</v>
      </c>
      <c r="U693" s="256" t="n">
        <f aca="false" ca="false" dt2D="false" dtr="false" t="normal">COUNTIF(F693:Q693, "&gt;0")</f>
        <v>4</v>
      </c>
      <c r="V693" s="256" t="n">
        <f aca="false" ca="false" dt2D="false" dtr="false" t="normal">COUNTIF(R693:T693, "&gt;0")</f>
        <v>3</v>
      </c>
      <c r="W693" s="256" t="n">
        <f aca="false" ca="false" dt2D="false" dtr="false" t="normal">+U693+V693</f>
        <v>7</v>
      </c>
    </row>
    <row customHeight="true" ht="12.75" outlineLevel="0" r="694">
      <c r="A694" s="8" t="n">
        <f aca="false" ca="false" dt2D="false" dtr="false" t="normal">A693+1</f>
        <v>651</v>
      </c>
      <c r="B694" s="8" t="n">
        <f aca="false" ca="false" dt2D="false" dtr="false" t="normal">B693+1</f>
        <v>8</v>
      </c>
      <c r="C694" s="106" t="s">
        <v>51</v>
      </c>
      <c r="D694" s="8" t="s">
        <v>59</v>
      </c>
      <c r="E694" s="205" t="n">
        <f aca="false" ca="true" dt2D="false" dtr="false" t="normal">SUBTOTAL(9, F694:T694)</f>
        <v>14980064.450000001</v>
      </c>
      <c r="F694" s="205" t="n">
        <v>6450561.17</v>
      </c>
      <c r="G694" s="205" t="n">
        <v>2663752.59</v>
      </c>
      <c r="H694" s="205" t="n">
        <v>2850804.65</v>
      </c>
      <c r="I694" s="205" t="n">
        <v>2220970.73</v>
      </c>
      <c r="J694" s="205" t="n"/>
      <c r="K694" s="205" t="n"/>
      <c r="L694" s="205" t="n">
        <v>0</v>
      </c>
      <c r="M694" s="205" t="n"/>
      <c r="N694" s="205" t="n"/>
      <c r="O694" s="205" t="n"/>
      <c r="P694" s="205" t="n"/>
      <c r="Q694" s="205" t="n"/>
      <c r="R694" s="205" t="n">
        <v>449401.93</v>
      </c>
      <c r="S694" s="205" t="n">
        <v>24000</v>
      </c>
      <c r="T694" s="205" t="n">
        <v>320573.38</v>
      </c>
      <c r="U694" s="256" t="n">
        <f aca="false" ca="false" dt2D="false" dtr="false" t="normal">COUNTIF(F694:Q694, "&gt;0")</f>
        <v>4</v>
      </c>
      <c r="V694" s="256" t="n">
        <f aca="false" ca="false" dt2D="false" dtr="false" t="normal">COUNTIF(R694:T694, "&gt;0")</f>
        <v>3</v>
      </c>
      <c r="W694" s="256" t="n">
        <f aca="false" ca="false" dt2D="false" dtr="false" t="normal">+U694+V694</f>
        <v>7</v>
      </c>
    </row>
    <row customHeight="true" ht="12.75" outlineLevel="0" r="695">
      <c r="A695" s="8" t="n">
        <f aca="false" ca="false" dt2D="false" dtr="false" t="normal">A694+1</f>
        <v>652</v>
      </c>
      <c r="B695" s="8" t="n">
        <f aca="false" ca="false" dt2D="false" dtr="false" t="normal">B694+1</f>
        <v>9</v>
      </c>
      <c r="C695" s="106" t="s">
        <v>51</v>
      </c>
      <c r="D695" s="8" t="s">
        <v>63</v>
      </c>
      <c r="E695" s="205" t="n">
        <f aca="false" ca="true" dt2D="false" dtr="false" t="normal">SUBTOTAL(9, F695:T695)</f>
        <v>10900871.55</v>
      </c>
      <c r="F695" s="205" t="n">
        <v>4692387.26</v>
      </c>
      <c r="G695" s="205" t="n">
        <v>1936757.33</v>
      </c>
      <c r="H695" s="205" t="n">
        <v>2072873.6</v>
      </c>
      <c r="I695" s="205" t="n">
        <v>1614548.56</v>
      </c>
      <c r="J695" s="205" t="n"/>
      <c r="K695" s="205" t="n"/>
      <c r="L695" s="205" t="n">
        <v>0</v>
      </c>
      <c r="M695" s="205" t="n"/>
      <c r="N695" s="205" t="n"/>
      <c r="O695" s="205" t="n"/>
      <c r="P695" s="205" t="n"/>
      <c r="Q695" s="205" t="n"/>
      <c r="R695" s="205" t="n">
        <v>327026.15</v>
      </c>
      <c r="S695" s="205" t="n">
        <v>24000</v>
      </c>
      <c r="T695" s="205" t="n">
        <v>233278.65</v>
      </c>
      <c r="U695" s="256" t="n">
        <f aca="false" ca="false" dt2D="false" dtr="false" t="normal">COUNTIF(F695:Q695, "&gt;0")</f>
        <v>4</v>
      </c>
      <c r="V695" s="256" t="n">
        <f aca="false" ca="false" dt2D="false" dtr="false" t="normal">COUNTIF(R695:T695, "&gt;0")</f>
        <v>3</v>
      </c>
      <c r="W695" s="256" t="n">
        <f aca="false" ca="false" dt2D="false" dtr="false" t="normal">+U695+V695</f>
        <v>7</v>
      </c>
    </row>
    <row customHeight="true" ht="12.75" outlineLevel="0" r="696">
      <c r="A696" s="8" t="n">
        <f aca="false" ca="false" dt2D="false" dtr="false" t="normal">A695+1</f>
        <v>653</v>
      </c>
      <c r="B696" s="8" t="n">
        <f aca="false" ca="false" dt2D="false" dtr="false" t="normal">B695+1</f>
        <v>10</v>
      </c>
      <c r="C696" s="106" t="s">
        <v>51</v>
      </c>
      <c r="D696" s="8" t="s">
        <v>67</v>
      </c>
      <c r="E696" s="205" t="n">
        <f aca="false" ca="true" dt2D="false" dtr="false" t="normal">SUBTOTAL(9, F696:T696)</f>
        <v>10910314.91</v>
      </c>
      <c r="F696" s="205" t="n">
        <v>4696457.44</v>
      </c>
      <c r="G696" s="205" t="n">
        <v>1938440.33</v>
      </c>
      <c r="H696" s="205" t="n">
        <v>2074674.52</v>
      </c>
      <c r="I696" s="205" t="n">
        <v>1615952.43</v>
      </c>
      <c r="J696" s="205" t="n"/>
      <c r="K696" s="205" t="n"/>
      <c r="L696" s="205" t="n">
        <v>0</v>
      </c>
      <c r="M696" s="205" t="n"/>
      <c r="N696" s="205" t="n"/>
      <c r="O696" s="205" t="n"/>
      <c r="P696" s="205" t="n"/>
      <c r="Q696" s="205" t="n"/>
      <c r="R696" s="205" t="n">
        <v>327309.45</v>
      </c>
      <c r="S696" s="205" t="n">
        <v>24000</v>
      </c>
      <c r="T696" s="205" t="n">
        <v>233480.74</v>
      </c>
      <c r="U696" s="256" t="n">
        <f aca="false" ca="false" dt2D="false" dtr="false" t="normal">COUNTIF(F696:Q696, "&gt;0")</f>
        <v>4</v>
      </c>
      <c r="V696" s="256" t="n">
        <f aca="false" ca="false" dt2D="false" dtr="false" t="normal">COUNTIF(R696:T696, "&gt;0")</f>
        <v>3</v>
      </c>
      <c r="W696" s="256" t="n">
        <f aca="false" ca="false" dt2D="false" dtr="false" t="normal">+U696+V696</f>
        <v>7</v>
      </c>
    </row>
    <row customHeight="true" ht="12.75" outlineLevel="0" r="697">
      <c r="A697" s="8" t="n">
        <f aca="false" ca="false" dt2D="false" dtr="false" t="normal">A696+1</f>
        <v>654</v>
      </c>
      <c r="B697" s="8" t="n">
        <f aca="false" ca="false" dt2D="false" dtr="false" t="normal">B696+1</f>
        <v>11</v>
      </c>
      <c r="C697" s="106" t="s">
        <v>51</v>
      </c>
      <c r="D697" s="8" t="s">
        <v>71</v>
      </c>
      <c r="E697" s="205" t="n">
        <f aca="false" ca="true" dt2D="false" dtr="false" t="normal">SUBTOTAL(9, F697:T697)</f>
        <v>10891495.649999999</v>
      </c>
      <c r="F697" s="205" t="n">
        <v>4688346.15</v>
      </c>
      <c r="G697" s="205" t="n">
        <v>1935086.36</v>
      </c>
      <c r="H697" s="205" t="n">
        <v>2071085.55</v>
      </c>
      <c r="I697" s="205" t="n">
        <v>1613154.71</v>
      </c>
      <c r="J697" s="205" t="n"/>
      <c r="K697" s="205" t="n"/>
      <c r="L697" s="205" t="n">
        <v>0</v>
      </c>
      <c r="M697" s="205" t="n"/>
      <c r="N697" s="205" t="n"/>
      <c r="O697" s="205" t="n"/>
      <c r="P697" s="205" t="n"/>
      <c r="Q697" s="205" t="n"/>
      <c r="R697" s="205" t="n">
        <v>326744.87</v>
      </c>
      <c r="S697" s="205" t="n">
        <v>24000</v>
      </c>
      <c r="T697" s="205" t="n">
        <v>233078.01</v>
      </c>
      <c r="U697" s="256" t="n">
        <f aca="false" ca="false" dt2D="false" dtr="false" t="normal">COUNTIF(F697:Q697, "&gt;0")</f>
        <v>4</v>
      </c>
      <c r="V697" s="256" t="n">
        <f aca="false" ca="false" dt2D="false" dtr="false" t="normal">COUNTIF(R697:T697, "&gt;0")</f>
        <v>3</v>
      </c>
      <c r="W697" s="256" t="n">
        <f aca="false" ca="false" dt2D="false" dtr="false" t="normal">+U697+V697</f>
        <v>7</v>
      </c>
    </row>
    <row customHeight="true" ht="12.75" outlineLevel="0" r="698">
      <c r="A698" s="8" t="n">
        <f aca="false" ca="false" dt2D="false" dtr="false" t="normal">A697+1</f>
        <v>655</v>
      </c>
      <c r="B698" s="8" t="n">
        <f aca="false" ca="false" dt2D="false" dtr="false" t="normal">B697+1</f>
        <v>12</v>
      </c>
      <c r="C698" s="106" t="s">
        <v>77</v>
      </c>
      <c r="D698" s="8" t="s">
        <v>78</v>
      </c>
      <c r="E698" s="205" t="n">
        <f aca="false" ca="true" dt2D="false" dtr="false" t="normal">SUBTOTAL(9, F698:T698)</f>
        <v>6706615.44</v>
      </c>
      <c r="F698" s="205" t="n">
        <v>3065249.87</v>
      </c>
      <c r="G698" s="205" t="n">
        <v>1116749.71</v>
      </c>
      <c r="H698" s="205" t="n">
        <v>426997.81</v>
      </c>
      <c r="I698" s="205" t="n">
        <v>1728898.02</v>
      </c>
      <c r="J698" s="205" t="n"/>
      <c r="K698" s="205" t="n"/>
      <c r="L698" s="205" t="n">
        <v>0</v>
      </c>
      <c r="M698" s="205" t="n"/>
      <c r="N698" s="205" t="n"/>
      <c r="O698" s="205" t="n"/>
      <c r="P698" s="205" t="n"/>
      <c r="Q698" s="205" t="n"/>
      <c r="R698" s="205" t="n">
        <v>201198.46</v>
      </c>
      <c r="S698" s="205" t="n">
        <v>24000</v>
      </c>
      <c r="T698" s="205" t="n">
        <v>143521.57</v>
      </c>
      <c r="U698" s="256" t="n">
        <f aca="false" ca="false" dt2D="false" dtr="false" t="normal">COUNTIF(F698:Q698, "&gt;0")</f>
        <v>4</v>
      </c>
      <c r="V698" s="256" t="n">
        <f aca="false" ca="false" dt2D="false" dtr="false" t="normal">COUNTIF(R698:T698, "&gt;0")</f>
        <v>3</v>
      </c>
      <c r="W698" s="256" t="n">
        <f aca="false" ca="false" dt2D="false" dtr="false" t="normal">+U698+V698</f>
        <v>7</v>
      </c>
      <c r="AC698" s="0" t="s">
        <v>81</v>
      </c>
    </row>
    <row customHeight="true" ht="12.75" outlineLevel="0" r="699">
      <c r="A699" s="8" t="n">
        <f aca="false" ca="false" dt2D="false" dtr="false" t="normal">A698+1</f>
        <v>656</v>
      </c>
      <c r="B699" s="8" t="n">
        <f aca="false" ca="false" dt2D="false" dtr="false" t="normal">B698+1</f>
        <v>13</v>
      </c>
      <c r="C699" s="106" t="s">
        <v>77</v>
      </c>
      <c r="D699" s="8" t="s">
        <v>82</v>
      </c>
      <c r="E699" s="205" t="n">
        <f aca="false" ca="true" dt2D="false" dtr="false" t="normal">SUBTOTAL(9, F699:T699)</f>
        <v>2145623.5</v>
      </c>
      <c r="F699" s="205" t="n">
        <v>976573.99</v>
      </c>
      <c r="G699" s="205" t="n">
        <v>353197.3</v>
      </c>
      <c r="H699" s="205" t="n">
        <v>132527.44</v>
      </c>
      <c r="I699" s="205" t="n">
        <v>549039.72</v>
      </c>
      <c r="J699" s="205" t="n"/>
      <c r="K699" s="205" t="n"/>
      <c r="L699" s="205" t="n">
        <v>0</v>
      </c>
      <c r="M699" s="205" t="n"/>
      <c r="N699" s="205" t="n"/>
      <c r="O699" s="205" t="n"/>
      <c r="P699" s="205" t="n"/>
      <c r="Q699" s="205" t="n"/>
      <c r="R699" s="205" t="n">
        <v>64368.71</v>
      </c>
      <c r="S699" s="205" t="n">
        <v>24000</v>
      </c>
      <c r="T699" s="205" t="n">
        <v>45916.34</v>
      </c>
      <c r="U699" s="256" t="n">
        <f aca="false" ca="false" dt2D="false" dtr="false" t="normal">COUNTIF(F699:Q699, "&gt;0")</f>
        <v>4</v>
      </c>
      <c r="V699" s="256" t="n">
        <f aca="false" ca="false" dt2D="false" dtr="false" t="normal">COUNTIF(R699:T699, "&gt;0")</f>
        <v>3</v>
      </c>
      <c r="W699" s="256" t="n">
        <f aca="false" ca="false" dt2D="false" dtr="false" t="normal">+U699+V699</f>
        <v>7</v>
      </c>
      <c r="AC699" s="0" t="s">
        <v>81</v>
      </c>
    </row>
    <row customHeight="true" ht="12.75" outlineLevel="0" r="700">
      <c r="A700" s="8" t="n">
        <f aca="false" ca="false" dt2D="false" dtr="false" t="normal">A699+1</f>
        <v>657</v>
      </c>
      <c r="B700" s="8" t="n">
        <f aca="false" ca="false" dt2D="false" dtr="false" t="normal">B699+1</f>
        <v>14</v>
      </c>
      <c r="C700" s="106" t="s">
        <v>86</v>
      </c>
      <c r="D700" s="8" t="s">
        <v>87</v>
      </c>
      <c r="E700" s="205" t="n">
        <f aca="false" ca="true" dt2D="false" dtr="false" t="normal">SUBTOTAL(9, F700:T700)</f>
        <v>12160070.53</v>
      </c>
      <c r="F700" s="205" t="n"/>
      <c r="G700" s="205" t="n"/>
      <c r="H700" s="205" t="n">
        <v>6901369.37</v>
      </c>
      <c r="I700" s="205" t="n">
        <v>4609673.53</v>
      </c>
      <c r="J700" s="205" t="n"/>
      <c r="K700" s="205" t="n"/>
      <c r="L700" s="205" t="n">
        <v>0</v>
      </c>
      <c r="M700" s="205" t="n"/>
      <c r="N700" s="205" t="n"/>
      <c r="O700" s="205" t="n"/>
      <c r="P700" s="205" t="n"/>
      <c r="Q700" s="205" t="n"/>
      <c r="R700" s="205" t="n">
        <v>364802.12</v>
      </c>
      <c r="S700" s="205" t="n">
        <v>24000</v>
      </c>
      <c r="T700" s="205" t="n">
        <v>260225.51</v>
      </c>
      <c r="U700" s="256" t="n">
        <f aca="false" ca="false" dt2D="false" dtr="false" t="normal">COUNTIF(F700:Q700, "&gt;0")</f>
        <v>2</v>
      </c>
      <c r="V700" s="256" t="n">
        <f aca="false" ca="false" dt2D="false" dtr="false" t="normal">COUNTIF(R700:T700, "&gt;0")</f>
        <v>3</v>
      </c>
      <c r="W700" s="256" t="n">
        <f aca="false" ca="false" dt2D="false" dtr="false" t="normal">+U700+V700</f>
        <v>5</v>
      </c>
    </row>
    <row customHeight="true" ht="12.75" outlineLevel="0" r="701">
      <c r="A701" s="8" t="n">
        <f aca="false" ca="false" dt2D="false" dtr="false" t="normal">A700+1</f>
        <v>658</v>
      </c>
      <c r="B701" s="8" t="n">
        <f aca="false" ca="false" dt2D="false" dtr="false" t="normal">B700+1</f>
        <v>15</v>
      </c>
      <c r="C701" s="106" t="s">
        <v>86</v>
      </c>
      <c r="D701" s="8" t="s">
        <v>89</v>
      </c>
      <c r="E701" s="205" t="n">
        <f aca="false" ca="true" dt2D="false" dtr="false" t="normal">SUBTOTAL(9, F701:T701)</f>
        <v>16366424.46</v>
      </c>
      <c r="F701" s="205" t="n">
        <v>10532299.38</v>
      </c>
      <c r="G701" s="205" t="n">
        <v>4968890.87</v>
      </c>
      <c r="H701" s="205" t="n"/>
      <c r="I701" s="205" t="n"/>
      <c r="J701" s="205" t="n"/>
      <c r="K701" s="205" t="n"/>
      <c r="L701" s="205" t="n">
        <v>0</v>
      </c>
      <c r="M701" s="205" t="n"/>
      <c r="N701" s="205" t="n"/>
      <c r="O701" s="205" t="n"/>
      <c r="P701" s="205" t="n"/>
      <c r="Q701" s="205" t="n"/>
      <c r="R701" s="205" t="n">
        <v>490992.73</v>
      </c>
      <c r="S701" s="205" t="n">
        <v>24000</v>
      </c>
      <c r="T701" s="205" t="n">
        <v>350241.48</v>
      </c>
      <c r="U701" s="256" t="n">
        <f aca="false" ca="false" dt2D="false" dtr="false" t="normal">COUNTIF(F701:Q701, "&gt;0")</f>
        <v>2</v>
      </c>
      <c r="V701" s="256" t="n">
        <f aca="false" ca="false" dt2D="false" dtr="false" t="normal">COUNTIF(R701:T701, "&gt;0")</f>
        <v>3</v>
      </c>
      <c r="W701" s="256" t="n">
        <f aca="false" ca="false" dt2D="false" dtr="false" t="normal">+U701+V701</f>
        <v>5</v>
      </c>
    </row>
    <row customHeight="true" ht="12.75" outlineLevel="0" r="702">
      <c r="A702" s="8" t="n">
        <f aca="false" ca="false" dt2D="false" dtr="false" t="normal">A701+1</f>
        <v>659</v>
      </c>
      <c r="B702" s="8" t="n">
        <f aca="false" ca="false" dt2D="false" dtr="false" t="normal">B701+1</f>
        <v>16</v>
      </c>
      <c r="C702" s="106" t="s">
        <v>92</v>
      </c>
      <c r="D702" s="262" t="s">
        <v>93</v>
      </c>
      <c r="E702" s="205" t="n">
        <f aca="false" ca="true" dt2D="false" dtr="false" t="normal">SUBTOTAL(9, F702:T702)</f>
        <v>19165680.540000003</v>
      </c>
      <c r="F702" s="205" t="n">
        <v>9705797.13</v>
      </c>
      <c r="G702" s="205" t="n">
        <v>4580606.66</v>
      </c>
      <c r="H702" s="205" t="n"/>
      <c r="I702" s="205" t="n">
        <v>3870160.77</v>
      </c>
      <c r="J702" s="205" t="n"/>
      <c r="K702" s="205" t="n"/>
      <c r="L702" s="205" t="n">
        <v>0</v>
      </c>
      <c r="M702" s="205" t="n"/>
      <c r="N702" s="205" t="n"/>
      <c r="O702" s="205" t="n"/>
      <c r="P702" s="205" t="n"/>
      <c r="Q702" s="205" t="n"/>
      <c r="R702" s="205" t="n">
        <v>574970.42</v>
      </c>
      <c r="S702" s="205" t="n">
        <v>24000</v>
      </c>
      <c r="T702" s="205" t="n">
        <v>410145.56</v>
      </c>
      <c r="U702" s="256" t="n">
        <f aca="false" ca="false" dt2D="false" dtr="false" t="normal">COUNTIF(F702:Q702, "&gt;0")</f>
        <v>3</v>
      </c>
      <c r="V702" s="256" t="n">
        <f aca="false" ca="false" dt2D="false" dtr="false" t="normal">COUNTIF(R702:T702, "&gt;0")</f>
        <v>3</v>
      </c>
      <c r="W702" s="256" t="n">
        <f aca="false" ca="false" dt2D="false" dtr="false" t="normal">+U702+V702</f>
        <v>6</v>
      </c>
    </row>
    <row customHeight="true" ht="12.75" outlineLevel="0" r="703">
      <c r="A703" s="8" t="n">
        <f aca="false" ca="false" dt2D="false" dtr="false" t="normal">A702+1</f>
        <v>660</v>
      </c>
      <c r="B703" s="8" t="n">
        <f aca="false" ca="false" dt2D="false" dtr="false" t="normal">B702+1</f>
        <v>17</v>
      </c>
      <c r="C703" s="106" t="s">
        <v>92</v>
      </c>
      <c r="D703" s="262" t="s">
        <v>98</v>
      </c>
      <c r="E703" s="205" t="n">
        <f aca="false" ca="true" dt2D="false" dtr="false" t="normal">SUBTOTAL(9, F703:T703)</f>
        <v>12882892.969999999</v>
      </c>
      <c r="F703" s="205" t="n">
        <v>6521473.79</v>
      </c>
      <c r="G703" s="205" t="n">
        <v>3076394.96</v>
      </c>
      <c r="H703" s="205" t="n"/>
      <c r="I703" s="205" t="n">
        <v>2598843.52</v>
      </c>
      <c r="J703" s="205" t="n"/>
      <c r="K703" s="205" t="n"/>
      <c r="L703" s="205" t="n">
        <v>0</v>
      </c>
      <c r="M703" s="205" t="n"/>
      <c r="N703" s="205" t="n"/>
      <c r="O703" s="205" t="n"/>
      <c r="P703" s="205" t="n"/>
      <c r="Q703" s="205" t="n"/>
      <c r="R703" s="205" t="n">
        <v>386486.79</v>
      </c>
      <c r="S703" s="205" t="n">
        <v>24000</v>
      </c>
      <c r="T703" s="205" t="n">
        <v>275693.91</v>
      </c>
      <c r="U703" s="256" t="n">
        <f aca="false" ca="false" dt2D="false" dtr="false" t="normal">COUNTIF(F703:Q703, "&gt;0")</f>
        <v>3</v>
      </c>
      <c r="V703" s="256" t="n">
        <f aca="false" ca="false" dt2D="false" dtr="false" t="normal">COUNTIF(R703:T703, "&gt;0")</f>
        <v>3</v>
      </c>
      <c r="W703" s="256" t="n">
        <f aca="false" ca="false" dt2D="false" dtr="false" t="normal">+U703+V703</f>
        <v>6</v>
      </c>
    </row>
    <row customHeight="true" ht="12.75" outlineLevel="0" r="704">
      <c r="A704" s="8" t="n">
        <f aca="false" ca="false" dt2D="false" dtr="false" t="normal">A703+1</f>
        <v>661</v>
      </c>
      <c r="B704" s="8" t="n">
        <f aca="false" ca="false" dt2D="false" dtr="false" t="normal">B703+1</f>
        <v>18</v>
      </c>
      <c r="C704" s="106" t="s">
        <v>92</v>
      </c>
      <c r="D704" s="262" t="s">
        <v>101</v>
      </c>
      <c r="E704" s="205" t="n">
        <f aca="false" ca="true" dt2D="false" dtr="false" t="normal">SUBTOTAL(9, F704:T704)</f>
        <v>12896136.62</v>
      </c>
      <c r="F704" s="205" t="n">
        <v>6528186.11</v>
      </c>
      <c r="G704" s="205" t="n">
        <v>3079565.73</v>
      </c>
      <c r="H704" s="205" t="n"/>
      <c r="I704" s="205" t="n">
        <v>2601523.36</v>
      </c>
      <c r="J704" s="205" t="n"/>
      <c r="K704" s="205" t="n"/>
      <c r="L704" s="205" t="n">
        <v>0</v>
      </c>
      <c r="M704" s="205" t="n"/>
      <c r="N704" s="205" t="n"/>
      <c r="O704" s="205" t="n"/>
      <c r="P704" s="205" t="n"/>
      <c r="Q704" s="205" t="n"/>
      <c r="R704" s="205" t="n">
        <v>386884.1</v>
      </c>
      <c r="S704" s="205" t="n">
        <v>24000</v>
      </c>
      <c r="T704" s="205" t="n">
        <v>275977.32</v>
      </c>
      <c r="U704" s="256" t="n">
        <f aca="false" ca="false" dt2D="false" dtr="false" t="normal">COUNTIF(F704:Q704, "&gt;0")</f>
        <v>3</v>
      </c>
      <c r="V704" s="256" t="n">
        <f aca="false" ca="false" dt2D="false" dtr="false" t="normal">COUNTIF(R704:T704, "&gt;0")</f>
        <v>3</v>
      </c>
      <c r="W704" s="256" t="n">
        <f aca="false" ca="false" dt2D="false" dtr="false" t="normal">+U704+V704</f>
        <v>6</v>
      </c>
    </row>
    <row customHeight="true" ht="12.75" outlineLevel="0" r="705">
      <c r="A705" s="8" t="n">
        <f aca="false" ca="false" dt2D="false" dtr="false" t="normal">A704+1</f>
        <v>662</v>
      </c>
      <c r="B705" s="8" t="n">
        <f aca="false" ca="false" dt2D="false" dtr="false" t="normal">B704+1</f>
        <v>19</v>
      </c>
      <c r="C705" s="106" t="s">
        <v>92</v>
      </c>
      <c r="D705" s="262" t="s">
        <v>103</v>
      </c>
      <c r="E705" s="205" t="n">
        <f aca="false" ca="true" dt2D="false" dtr="false" t="normal">SUBTOTAL(9, F705:T705)</f>
        <v>12938516.299999999</v>
      </c>
      <c r="F705" s="205" t="n">
        <v>6549665.52</v>
      </c>
      <c r="G705" s="205" t="n">
        <v>3089712.18</v>
      </c>
      <c r="H705" s="205" t="n"/>
      <c r="I705" s="205" t="n">
        <v>2610098.86</v>
      </c>
      <c r="J705" s="205" t="n"/>
      <c r="K705" s="205" t="n"/>
      <c r="L705" s="205" t="n">
        <v>0</v>
      </c>
      <c r="M705" s="205" t="n"/>
      <c r="N705" s="205" t="n"/>
      <c r="O705" s="205" t="n"/>
      <c r="P705" s="205" t="n"/>
      <c r="Q705" s="205" t="n"/>
      <c r="R705" s="205" t="n">
        <v>388155.49</v>
      </c>
      <c r="S705" s="205" t="n">
        <v>24000</v>
      </c>
      <c r="T705" s="205" t="n">
        <v>276884.25</v>
      </c>
      <c r="U705" s="256" t="n">
        <f aca="false" ca="false" dt2D="false" dtr="false" t="normal">COUNTIF(F705:Q705, "&gt;0")</f>
        <v>3</v>
      </c>
      <c r="V705" s="256" t="n">
        <f aca="false" ca="false" dt2D="false" dtr="false" t="normal">COUNTIF(R705:T705, "&gt;0")</f>
        <v>3</v>
      </c>
      <c r="W705" s="256" t="n">
        <f aca="false" ca="false" dt2D="false" dtr="false" t="normal">+U705+V705</f>
        <v>6</v>
      </c>
    </row>
    <row customHeight="true" ht="12.75" outlineLevel="0" r="706">
      <c r="A706" s="8" t="n">
        <f aca="false" ca="false" dt2D="false" dtr="false" t="normal">A705+1</f>
        <v>663</v>
      </c>
      <c r="B706" s="8" t="n">
        <f aca="false" ca="false" dt2D="false" dtr="false" t="normal">B705+1</f>
        <v>20</v>
      </c>
      <c r="C706" s="106" t="s">
        <v>92</v>
      </c>
      <c r="D706" s="262" t="s">
        <v>106</v>
      </c>
      <c r="E706" s="205" t="n">
        <f aca="false" ca="true" dt2D="false" dtr="false" t="normal">SUBTOTAL(9, F706:T706)</f>
        <v>13120748.93</v>
      </c>
      <c r="F706" s="205" t="n">
        <v>6642027.01</v>
      </c>
      <c r="G706" s="205" t="n">
        <v>3133341.93</v>
      </c>
      <c r="H706" s="205" t="n"/>
      <c r="I706" s="205" t="n">
        <v>2646973.49</v>
      </c>
      <c r="J706" s="205" t="n"/>
      <c r="K706" s="205" t="n"/>
      <c r="L706" s="205" t="n">
        <v>0</v>
      </c>
      <c r="M706" s="205" t="n"/>
      <c r="N706" s="205" t="n"/>
      <c r="O706" s="205" t="n"/>
      <c r="P706" s="205" t="n"/>
      <c r="Q706" s="205" t="n"/>
      <c r="R706" s="205" t="n">
        <v>393622.47</v>
      </c>
      <c r="S706" s="205" t="n">
        <v>24000</v>
      </c>
      <c r="T706" s="205" t="n">
        <v>280784.03</v>
      </c>
      <c r="U706" s="256" t="n">
        <f aca="false" ca="false" dt2D="false" dtr="false" t="normal">COUNTIF(F706:Q706, "&gt;0")</f>
        <v>3</v>
      </c>
      <c r="V706" s="256" t="n">
        <f aca="false" ca="false" dt2D="false" dtr="false" t="normal">COUNTIF(R706:T706, "&gt;0")</f>
        <v>3</v>
      </c>
      <c r="W706" s="256" t="n">
        <f aca="false" ca="false" dt2D="false" dtr="false" t="normal">+U706+V706</f>
        <v>6</v>
      </c>
    </row>
    <row customHeight="true" ht="12.75" outlineLevel="0" r="707">
      <c r="A707" s="8" t="n">
        <f aca="false" ca="false" dt2D="false" dtr="false" t="normal">A706+1</f>
        <v>664</v>
      </c>
      <c r="B707" s="8" t="n">
        <f aca="false" ca="false" dt2D="false" dtr="false" t="normal">B706+1</f>
        <v>21</v>
      </c>
      <c r="C707" s="106" t="s">
        <v>92</v>
      </c>
      <c r="D707" s="262" t="s">
        <v>108</v>
      </c>
      <c r="E707" s="205" t="n">
        <f aca="false" ca="true" dt2D="false" dtr="false" t="normal">SUBTOTAL(9, F707:T707)</f>
        <v>12836805.07</v>
      </c>
      <c r="F707" s="205" t="n">
        <v>6498114.93</v>
      </c>
      <c r="G707" s="205" t="n">
        <v>3065360.69</v>
      </c>
      <c r="H707" s="205" t="n"/>
      <c r="I707" s="205" t="n">
        <v>2589517.67</v>
      </c>
      <c r="J707" s="205" t="n"/>
      <c r="K707" s="205" t="n"/>
      <c r="L707" s="205" t="n">
        <v>0</v>
      </c>
      <c r="M707" s="205" t="n"/>
      <c r="N707" s="205" t="n"/>
      <c r="O707" s="205" t="n"/>
      <c r="P707" s="205" t="n"/>
      <c r="Q707" s="205" t="n"/>
      <c r="R707" s="205" t="n">
        <v>385104.15</v>
      </c>
      <c r="S707" s="205" t="n">
        <v>24000</v>
      </c>
      <c r="T707" s="205" t="n">
        <v>274707.63</v>
      </c>
      <c r="U707" s="256" t="n">
        <f aca="false" ca="false" dt2D="false" dtr="false" t="normal">COUNTIF(F707:Q707, "&gt;0")</f>
        <v>3</v>
      </c>
      <c r="V707" s="256" t="n">
        <f aca="false" ca="false" dt2D="false" dtr="false" t="normal">COUNTIF(R707:T707, "&gt;0")</f>
        <v>3</v>
      </c>
      <c r="W707" s="256" t="n">
        <f aca="false" ca="false" dt2D="false" dtr="false" t="normal">+U707+V707</f>
        <v>6</v>
      </c>
    </row>
    <row customHeight="true" ht="12.75" outlineLevel="0" r="708">
      <c r="A708" s="8" t="n">
        <f aca="false" ca="false" dt2D="false" dtr="false" t="normal">A707+1</f>
        <v>665</v>
      </c>
      <c r="B708" s="8" t="n">
        <f aca="false" ca="false" dt2D="false" dtr="false" t="normal">B707+1</f>
        <v>22</v>
      </c>
      <c r="C708" s="106" t="s">
        <v>92</v>
      </c>
      <c r="D708" s="262" t="s">
        <v>110</v>
      </c>
      <c r="E708" s="205" t="n">
        <f aca="false" ca="true" dt2D="false" dtr="false" t="normal">SUBTOTAL(9, F708:T708)</f>
        <v>12912558.75</v>
      </c>
      <c r="F708" s="205" t="n">
        <v>6536509.38</v>
      </c>
      <c r="G708" s="205" t="n">
        <v>3083497.48</v>
      </c>
      <c r="H708" s="205" t="n"/>
      <c r="I708" s="205" t="n">
        <v>2604846.37</v>
      </c>
      <c r="J708" s="205" t="n"/>
      <c r="K708" s="205" t="n"/>
      <c r="L708" s="205" t="n">
        <v>0</v>
      </c>
      <c r="M708" s="205" t="n"/>
      <c r="N708" s="205" t="n"/>
      <c r="O708" s="205" t="n"/>
      <c r="P708" s="205" t="n"/>
      <c r="Q708" s="205" t="n"/>
      <c r="R708" s="205" t="n">
        <v>387376.76</v>
      </c>
      <c r="S708" s="205" t="n">
        <v>24000</v>
      </c>
      <c r="T708" s="205" t="n">
        <v>276328.76</v>
      </c>
      <c r="U708" s="256" t="n">
        <f aca="false" ca="false" dt2D="false" dtr="false" t="normal">COUNTIF(F708:Q708, "&gt;0")</f>
        <v>3</v>
      </c>
      <c r="V708" s="256" t="n">
        <f aca="false" ca="false" dt2D="false" dtr="false" t="normal">COUNTIF(R708:T708, "&gt;0")</f>
        <v>3</v>
      </c>
      <c r="W708" s="256" t="n">
        <f aca="false" ca="false" dt2D="false" dtr="false" t="normal">+U708+V708</f>
        <v>6</v>
      </c>
    </row>
    <row customHeight="true" ht="12.75" outlineLevel="0" r="709">
      <c r="A709" s="8" t="n">
        <f aca="false" ca="false" dt2D="false" dtr="false" t="normal">A708+1</f>
        <v>666</v>
      </c>
      <c r="B709" s="8" t="n">
        <f aca="false" ca="false" dt2D="false" dtr="false" t="normal">B708+1</f>
        <v>23</v>
      </c>
      <c r="C709" s="106" t="s">
        <v>92</v>
      </c>
      <c r="D709" s="262" t="s">
        <v>112</v>
      </c>
      <c r="E709" s="205" t="n">
        <f aca="false" ca="true" dt2D="false" dtr="false" t="normal">SUBTOTAL(9, F709:T709)</f>
        <v>13000496.59</v>
      </c>
      <c r="F709" s="205" t="n">
        <v>6581079.17</v>
      </c>
      <c r="G709" s="205" t="n">
        <v>3104551.37</v>
      </c>
      <c r="H709" s="205" t="n"/>
      <c r="I709" s="205" t="n">
        <v>2622640.52</v>
      </c>
      <c r="J709" s="205" t="n"/>
      <c r="K709" s="205" t="n"/>
      <c r="L709" s="205" t="n">
        <v>0</v>
      </c>
      <c r="M709" s="205" t="n"/>
      <c r="N709" s="205" t="n"/>
      <c r="O709" s="205" t="n"/>
      <c r="P709" s="205" t="n"/>
      <c r="Q709" s="205" t="n"/>
      <c r="R709" s="205" t="n">
        <v>390014.9</v>
      </c>
      <c r="S709" s="205" t="n">
        <v>24000</v>
      </c>
      <c r="T709" s="205" t="n">
        <v>278210.63</v>
      </c>
      <c r="U709" s="256" t="n">
        <f aca="false" ca="false" dt2D="false" dtr="false" t="normal">COUNTIF(F709:Q709, "&gt;0")</f>
        <v>3</v>
      </c>
      <c r="V709" s="256" t="n">
        <f aca="false" ca="false" dt2D="false" dtr="false" t="normal">COUNTIF(R709:T709, "&gt;0")</f>
        <v>3</v>
      </c>
      <c r="W709" s="256" t="n">
        <f aca="false" ca="false" dt2D="false" dtr="false" t="normal">+U709+V709</f>
        <v>6</v>
      </c>
    </row>
    <row customHeight="true" ht="12.75" outlineLevel="0" r="710">
      <c r="A710" s="8" t="n">
        <f aca="false" ca="false" dt2D="false" dtr="false" t="normal">A709+1</f>
        <v>667</v>
      </c>
      <c r="B710" s="8" t="n">
        <f aca="false" ca="false" dt2D="false" dtr="false" t="normal">B709+1</f>
        <v>24</v>
      </c>
      <c r="C710" s="106" t="s">
        <v>114</v>
      </c>
      <c r="D710" s="262" t="s">
        <v>116</v>
      </c>
      <c r="E710" s="205" t="n">
        <f aca="false" ca="true" dt2D="false" dtr="false" t="normal">SUBTOTAL(9, F710:T710)</f>
        <v>16229355.25</v>
      </c>
      <c r="F710" s="205" t="n"/>
      <c r="G710" s="205" t="n">
        <v>7635762.32</v>
      </c>
      <c r="H710" s="205" t="n">
        <v>7735404.07</v>
      </c>
      <c r="I710" s="205" t="n"/>
      <c r="J710" s="205" t="n"/>
      <c r="K710" s="205" t="n"/>
      <c r="L710" s="205" t="n">
        <v>0</v>
      </c>
      <c r="M710" s="205" t="n"/>
      <c r="N710" s="205" t="n"/>
      <c r="O710" s="205" t="n"/>
      <c r="P710" s="205" t="n"/>
      <c r="Q710" s="205" t="n"/>
      <c r="R710" s="205" t="n">
        <v>486880.66</v>
      </c>
      <c r="S710" s="205" t="n">
        <v>24000</v>
      </c>
      <c r="T710" s="205" t="n">
        <v>347308.2</v>
      </c>
      <c r="U710" s="256" t="n">
        <f aca="false" ca="false" dt2D="false" dtr="false" t="normal">COUNTIF(F710:Q710, "&gt;0")</f>
        <v>2</v>
      </c>
      <c r="V710" s="256" t="n">
        <f aca="false" ca="false" dt2D="false" dtr="false" t="normal">COUNTIF(R710:T710, "&gt;0")</f>
        <v>3</v>
      </c>
      <c r="W710" s="256" t="n">
        <f aca="false" ca="false" dt2D="false" dtr="false" t="normal">+U710+V710</f>
        <v>5</v>
      </c>
    </row>
    <row customHeight="true" ht="12.75" outlineLevel="0" r="711">
      <c r="A711" s="8" t="n">
        <f aca="false" ca="false" dt2D="false" dtr="false" t="normal">A710+1</f>
        <v>668</v>
      </c>
      <c r="B711" s="8" t="n">
        <f aca="false" ca="false" dt2D="false" dtr="false" t="normal">B710+1</f>
        <v>25</v>
      </c>
      <c r="C711" s="106" t="s">
        <v>114</v>
      </c>
      <c r="D711" s="8" t="s">
        <v>121</v>
      </c>
      <c r="E711" s="205" t="n">
        <f aca="false" ca="true" dt2D="false" dtr="false" t="normal">SUBTOTAL(9, F711:T711)</f>
        <v>5113172.16</v>
      </c>
      <c r="F711" s="205" t="n"/>
      <c r="G711" s="205" t="n"/>
      <c r="H711" s="205" t="n"/>
      <c r="I711" s="205" t="n"/>
      <c r="J711" s="205" t="n"/>
      <c r="K711" s="205" t="n"/>
      <c r="L711" s="205" t="n">
        <v>0</v>
      </c>
      <c r="M711" s="205" t="n"/>
      <c r="N711" s="205" t="n"/>
      <c r="O711" s="205" t="n"/>
      <c r="P711" s="205" t="n">
        <v>4826355.12</v>
      </c>
      <c r="Q711" s="205" t="n"/>
      <c r="R711" s="205" t="n">
        <v>153395.16</v>
      </c>
      <c r="S711" s="205" t="n">
        <v>24000</v>
      </c>
      <c r="T711" s="205" t="n">
        <v>109421.88</v>
      </c>
      <c r="U711" s="256" t="n">
        <f aca="false" ca="false" dt2D="false" dtr="false" t="normal">COUNTIF(F711:Q711, "&gt;0")</f>
        <v>1</v>
      </c>
      <c r="V711" s="256" t="n">
        <f aca="false" ca="false" dt2D="false" dtr="false" t="normal">COUNTIF(R711:T711, "&gt;0")</f>
        <v>3</v>
      </c>
      <c r="W711" s="256" t="n">
        <f aca="false" ca="false" dt2D="false" dtr="false" t="normal">+U711+V711</f>
        <v>4</v>
      </c>
    </row>
    <row customHeight="true" ht="12.75" outlineLevel="0" r="712">
      <c r="A712" s="8" t="n">
        <f aca="false" ca="false" dt2D="false" dtr="false" t="normal">A711+1</f>
        <v>669</v>
      </c>
      <c r="B712" s="8" t="n">
        <f aca="false" ca="false" dt2D="false" dtr="false" t="normal">B711+1</f>
        <v>26</v>
      </c>
      <c r="C712" s="106" t="s">
        <v>114</v>
      </c>
      <c r="D712" s="262" t="s">
        <v>126</v>
      </c>
      <c r="E712" s="205" t="n">
        <f aca="false" ca="true" dt2D="false" dtr="false" t="normal">SUBTOTAL(9, F712:T712)</f>
        <v>27546979.94</v>
      </c>
      <c r="F712" s="205" t="n"/>
      <c r="G712" s="205" t="n"/>
      <c r="H712" s="205" t="n"/>
      <c r="I712" s="205" t="n"/>
      <c r="J712" s="205" t="n"/>
      <c r="K712" s="205" t="n"/>
      <c r="L712" s="205" t="n">
        <v>0</v>
      </c>
      <c r="M712" s="205" t="n"/>
      <c r="N712" s="205" t="n"/>
      <c r="O712" s="205" t="n"/>
      <c r="P712" s="205" t="n">
        <v>26107065.17</v>
      </c>
      <c r="Q712" s="205" t="n"/>
      <c r="R712" s="205" t="n">
        <v>826409.4</v>
      </c>
      <c r="S712" s="205" t="n">
        <v>24000</v>
      </c>
      <c r="T712" s="205" t="n">
        <v>589505.37</v>
      </c>
      <c r="U712" s="256" t="n">
        <f aca="false" ca="false" dt2D="false" dtr="false" t="normal">COUNTIF(F712:Q712, "&gt;0")</f>
        <v>1</v>
      </c>
      <c r="V712" s="256" t="n">
        <f aca="false" ca="false" dt2D="false" dtr="false" t="normal">COUNTIF(R712:T712, "&gt;0")</f>
        <v>3</v>
      </c>
      <c r="W712" s="256" t="n">
        <f aca="false" ca="false" dt2D="false" dtr="false" t="normal">+U712+V712</f>
        <v>4</v>
      </c>
    </row>
    <row customHeight="true" ht="11.25" outlineLevel="0" r="713">
      <c r="A713" s="8" t="n">
        <f aca="false" ca="false" dt2D="false" dtr="false" t="normal">A712+1</f>
        <v>670</v>
      </c>
      <c r="B713" s="8" t="n">
        <f aca="false" ca="false" dt2D="false" dtr="false" t="normal">B712+1</f>
        <v>27</v>
      </c>
      <c r="C713" s="106" t="s">
        <v>114</v>
      </c>
      <c r="D713" s="8" t="s">
        <v>130</v>
      </c>
      <c r="E713" s="205" t="n">
        <f aca="false" ca="true" dt2D="false" dtr="false" t="normal">SUBTOTAL(9, F713:T713)</f>
        <v>20292098.848</v>
      </c>
      <c r="F713" s="205" t="n">
        <v>13061446.1880792</v>
      </c>
      <c r="G713" s="205" t="n">
        <v>6163638.7791336</v>
      </c>
      <c r="H713" s="205" t="n"/>
      <c r="I713" s="205" t="n"/>
      <c r="J713" s="205" t="n"/>
      <c r="K713" s="205" t="n"/>
      <c r="L713" s="205" t="n">
        <v>0</v>
      </c>
      <c r="M713" s="205" t="n"/>
      <c r="N713" s="205" t="n"/>
      <c r="O713" s="205" t="n"/>
      <c r="P713" s="205" t="n"/>
      <c r="Q713" s="205" t="n"/>
      <c r="R713" s="205" t="n">
        <v>608762.96544</v>
      </c>
      <c r="S713" s="205" t="n">
        <v>24000</v>
      </c>
      <c r="T713" s="205" t="n">
        <v>434250.9153472</v>
      </c>
      <c r="U713" s="256" t="n">
        <f aca="false" ca="false" dt2D="false" dtr="false" t="normal">COUNTIF(F713:Q713, "&gt;0")</f>
        <v>2</v>
      </c>
      <c r="V713" s="256" t="n">
        <f aca="false" ca="false" dt2D="false" dtr="false" t="normal">COUNTIF(R713:T713, "&gt;0")</f>
        <v>3</v>
      </c>
      <c r="W713" s="256" t="n">
        <f aca="false" ca="false" dt2D="false" dtr="false" t="normal">+U713+V713</f>
        <v>5</v>
      </c>
    </row>
    <row customHeight="true" ht="12.75" outlineLevel="0" r="714">
      <c r="A714" s="8" t="n">
        <f aca="false" ca="false" dt2D="false" dtr="false" t="normal">A713+1</f>
        <v>671</v>
      </c>
      <c r="B714" s="8" t="n">
        <f aca="false" ca="false" dt2D="false" dtr="false" t="normal">B713+1</f>
        <v>28</v>
      </c>
      <c r="C714" s="106" t="s">
        <v>60</v>
      </c>
      <c r="D714" s="262" t="s">
        <v>62</v>
      </c>
      <c r="E714" s="205" t="n">
        <f aca="false" ca="true" dt2D="false" dtr="false" t="normal">SUBTOTAL(9, F714:T714)</f>
        <v>9817654.940000001</v>
      </c>
      <c r="F714" s="205" t="n">
        <v>9289027.47</v>
      </c>
      <c r="G714" s="205" t="n"/>
      <c r="H714" s="205" t="n"/>
      <c r="I714" s="205" t="n"/>
      <c r="J714" s="205" t="n"/>
      <c r="K714" s="205" t="n"/>
      <c r="L714" s="205" t="n">
        <v>0</v>
      </c>
      <c r="M714" s="205" t="n"/>
      <c r="N714" s="205" t="n"/>
      <c r="O714" s="205" t="n"/>
      <c r="P714" s="205" t="n"/>
      <c r="Q714" s="205" t="n"/>
      <c r="R714" s="205" t="n">
        <v>294529.65</v>
      </c>
      <c r="S714" s="205" t="n">
        <v>24000</v>
      </c>
      <c r="T714" s="205" t="n">
        <v>210097.82</v>
      </c>
      <c r="U714" s="256" t="n">
        <f aca="false" ca="false" dt2D="false" dtr="false" t="normal">COUNTIF(F714:Q714, "&gt;0")</f>
        <v>1</v>
      </c>
      <c r="V714" s="256" t="n">
        <f aca="false" ca="false" dt2D="false" dtr="false" t="normal">COUNTIF(R714:T714, "&gt;0")</f>
        <v>3</v>
      </c>
      <c r="W714" s="256" t="n">
        <f aca="false" ca="false" dt2D="false" dtr="false" t="normal">+U714+V714</f>
        <v>4</v>
      </c>
    </row>
    <row customHeight="true" ht="12.75" outlineLevel="0" r="715">
      <c r="A715" s="8" t="n">
        <f aca="false" ca="false" dt2D="false" dtr="false" t="normal">A714+1</f>
        <v>672</v>
      </c>
      <c r="B715" s="8" t="n">
        <f aca="false" ca="false" dt2D="false" dtr="false" t="normal">B714+1</f>
        <v>29</v>
      </c>
      <c r="C715" s="106" t="s">
        <v>60</v>
      </c>
      <c r="D715" s="8" t="s">
        <v>136</v>
      </c>
      <c r="E715" s="205" t="n">
        <f aca="false" ca="true" dt2D="false" dtr="false" t="normal">SUBTOTAL(9, F715:T715)</f>
        <v>6357517.409999999</v>
      </c>
      <c r="F715" s="205" t="n"/>
      <c r="G715" s="205" t="n"/>
      <c r="H715" s="205" t="n">
        <v>6006741.02</v>
      </c>
      <c r="I715" s="205" t="n"/>
      <c r="J715" s="205" t="n"/>
      <c r="K715" s="205" t="n"/>
      <c r="L715" s="205" t="n">
        <v>0</v>
      </c>
      <c r="M715" s="205" t="n"/>
      <c r="N715" s="205" t="n"/>
      <c r="O715" s="205" t="n"/>
      <c r="P715" s="205" t="n"/>
      <c r="Q715" s="205" t="n"/>
      <c r="R715" s="205" t="n">
        <v>190725.52</v>
      </c>
      <c r="S715" s="205" t="n">
        <v>24000</v>
      </c>
      <c r="T715" s="205" t="n">
        <v>136050.87</v>
      </c>
      <c r="U715" s="256" t="n">
        <f aca="false" ca="false" dt2D="false" dtr="false" t="normal">COUNTIF(F715:Q715, "&gt;0")</f>
        <v>1</v>
      </c>
      <c r="V715" s="256" t="n">
        <f aca="false" ca="false" dt2D="false" dtr="false" t="normal">COUNTIF(R715:T715, "&gt;0")</f>
        <v>3</v>
      </c>
      <c r="W715" s="256" t="n">
        <f aca="false" ca="false" dt2D="false" dtr="false" t="normal">+U715+V715</f>
        <v>4</v>
      </c>
    </row>
    <row customHeight="true" ht="12.75" outlineLevel="0" r="716">
      <c r="A716" s="8" t="n">
        <f aca="false" ca="false" dt2D="false" dtr="false" t="normal">A715+1</f>
        <v>673</v>
      </c>
      <c r="B716" s="8" t="n">
        <f aca="false" ca="false" dt2D="false" dtr="false" t="normal">B715+1</f>
        <v>30</v>
      </c>
      <c r="C716" s="106" t="s">
        <v>60</v>
      </c>
      <c r="D716" s="8" t="s">
        <v>139</v>
      </c>
      <c r="E716" s="205" t="n">
        <f aca="false" ca="true" dt2D="false" dtr="false" t="normal">SUBTOTAL(9, F716:T716)</f>
        <v>1976291.38</v>
      </c>
      <c r="F716" s="205" t="n"/>
      <c r="G716" s="205" t="n"/>
      <c r="H716" s="205" t="n">
        <v>1850710</v>
      </c>
      <c r="I716" s="205" t="n"/>
      <c r="J716" s="205" t="n"/>
      <c r="K716" s="205" t="n"/>
      <c r="L716" s="205" t="n">
        <v>0</v>
      </c>
      <c r="M716" s="205" t="n"/>
      <c r="N716" s="205" t="n"/>
      <c r="O716" s="205" t="n"/>
      <c r="P716" s="205" t="n"/>
      <c r="Q716" s="205" t="n"/>
      <c r="R716" s="205" t="n">
        <v>59288.74</v>
      </c>
      <c r="S716" s="205" t="n">
        <v>24000</v>
      </c>
      <c r="T716" s="205" t="n">
        <v>42292.64</v>
      </c>
      <c r="U716" s="256" t="n">
        <f aca="false" ca="false" dt2D="false" dtr="false" t="normal">COUNTIF(F716:Q716, "&gt;0")</f>
        <v>1</v>
      </c>
      <c r="V716" s="256" t="n">
        <f aca="false" ca="false" dt2D="false" dtr="false" t="normal">COUNTIF(R716:T716, "&gt;0")</f>
        <v>3</v>
      </c>
      <c r="W716" s="256" t="n">
        <f aca="false" ca="false" dt2D="false" dtr="false" t="normal">+U716+V716</f>
        <v>4</v>
      </c>
    </row>
    <row customHeight="true" ht="12.75" outlineLevel="0" r="717">
      <c r="A717" s="8" t="n">
        <f aca="false" ca="false" dt2D="false" dtr="false" t="normal">A716+1</f>
        <v>674</v>
      </c>
      <c r="B717" s="8" t="n">
        <f aca="false" ca="false" dt2D="false" dtr="false" t="normal">B716+1</f>
        <v>31</v>
      </c>
      <c r="C717" s="106" t="s">
        <v>60</v>
      </c>
      <c r="D717" s="8" t="s">
        <v>142</v>
      </c>
      <c r="E717" s="205" t="n">
        <f aca="false" ca="true" dt2D="false" dtr="false" t="normal">SUBTOTAL(9, F717:T717)</f>
        <v>24927525.71</v>
      </c>
      <c r="F717" s="205" t="n"/>
      <c r="G717" s="205" t="n"/>
      <c r="H717" s="205" t="n"/>
      <c r="I717" s="205" t="n"/>
      <c r="J717" s="205" t="n"/>
      <c r="K717" s="205" t="n"/>
      <c r="L717" s="205" t="n">
        <v>0</v>
      </c>
      <c r="M717" s="205" t="n"/>
      <c r="N717" s="205" t="n">
        <v>23622250.89</v>
      </c>
      <c r="O717" s="205" t="n"/>
      <c r="P717" s="205" t="n"/>
      <c r="Q717" s="205" t="n"/>
      <c r="R717" s="205" t="n">
        <v>747825.77</v>
      </c>
      <c r="S717" s="205" t="n">
        <v>24000</v>
      </c>
      <c r="T717" s="205" t="n">
        <v>533449.05</v>
      </c>
      <c r="U717" s="256" t="n">
        <f aca="false" ca="false" dt2D="false" dtr="false" t="normal">COUNTIF(F717:Q717, "&gt;0")</f>
        <v>1</v>
      </c>
      <c r="V717" s="256" t="n">
        <f aca="false" ca="false" dt2D="false" dtr="false" t="normal">COUNTIF(R717:T717, "&gt;0")</f>
        <v>3</v>
      </c>
      <c r="W717" s="256" t="n">
        <f aca="false" ca="false" dt2D="false" dtr="false" t="normal">+U717+V717</f>
        <v>4</v>
      </c>
    </row>
    <row customHeight="true" ht="12.75" outlineLevel="0" r="718">
      <c r="A718" s="8" t="n">
        <f aca="false" ca="false" dt2D="false" dtr="false" t="normal">A717+1</f>
        <v>675</v>
      </c>
      <c r="B718" s="8" t="n">
        <f aca="false" ca="false" dt2D="false" dtr="false" t="normal">B717+1</f>
        <v>32</v>
      </c>
      <c r="C718" s="106" t="s">
        <v>60</v>
      </c>
      <c r="D718" s="8" t="s">
        <v>147</v>
      </c>
      <c r="E718" s="205" t="n">
        <f aca="false" ca="true" dt2D="false" dtr="false" t="normal">SUBTOTAL(9, F718:T718)</f>
        <v>25764764.55</v>
      </c>
      <c r="F718" s="205" t="n"/>
      <c r="G718" s="205" t="n"/>
      <c r="H718" s="205" t="n"/>
      <c r="I718" s="205" t="n"/>
      <c r="J718" s="205" t="n"/>
      <c r="K718" s="205" t="n"/>
      <c r="L718" s="205" t="n">
        <v>0</v>
      </c>
      <c r="M718" s="205" t="n"/>
      <c r="N718" s="205" t="n">
        <v>24416455.65</v>
      </c>
      <c r="O718" s="205" t="n"/>
      <c r="P718" s="205" t="n"/>
      <c r="Q718" s="205" t="n"/>
      <c r="R718" s="205" t="n">
        <v>772942.94</v>
      </c>
      <c r="S718" s="205" t="n">
        <v>24000</v>
      </c>
      <c r="T718" s="205" t="n">
        <v>551365.96</v>
      </c>
      <c r="U718" s="256" t="n">
        <f aca="false" ca="false" dt2D="false" dtr="false" t="normal">COUNTIF(F718:Q718, "&gt;0")</f>
        <v>1</v>
      </c>
      <c r="V718" s="256" t="n">
        <f aca="false" ca="false" dt2D="false" dtr="false" t="normal">COUNTIF(R718:T718, "&gt;0")</f>
        <v>3</v>
      </c>
      <c r="W718" s="256" t="n">
        <f aca="false" ca="false" dt2D="false" dtr="false" t="normal">+U718+V718</f>
        <v>4</v>
      </c>
    </row>
    <row customHeight="true" ht="12.75" outlineLevel="0" r="719">
      <c r="A719" s="8" t="n">
        <f aca="false" ca="false" dt2D="false" dtr="false" t="normal">A718+1</f>
        <v>676</v>
      </c>
      <c r="B719" s="8" t="n">
        <f aca="false" ca="false" dt2D="false" dtr="false" t="normal">B718+1</f>
        <v>33</v>
      </c>
      <c r="C719" s="106" t="s">
        <v>60</v>
      </c>
      <c r="D719" s="8" t="s">
        <v>149</v>
      </c>
      <c r="E719" s="205" t="n">
        <f aca="false" ca="true" dt2D="false" dtr="false" t="normal">SUBTOTAL(9, F719:T719)</f>
        <v>24762767.86</v>
      </c>
      <c r="F719" s="205" t="n"/>
      <c r="G719" s="205" t="n"/>
      <c r="H719" s="205" t="n"/>
      <c r="I719" s="205" t="n"/>
      <c r="J719" s="205" t="n"/>
      <c r="K719" s="205" t="n"/>
      <c r="L719" s="205" t="n">
        <v>0</v>
      </c>
      <c r="M719" s="205" t="n"/>
      <c r="N719" s="205" t="n">
        <v>23465961.59</v>
      </c>
      <c r="O719" s="205" t="n"/>
      <c r="P719" s="205" t="n"/>
      <c r="Q719" s="205" t="n"/>
      <c r="R719" s="205" t="n">
        <v>742883.04</v>
      </c>
      <c r="S719" s="205" t="n">
        <v>24000</v>
      </c>
      <c r="T719" s="205" t="n">
        <v>529923.23</v>
      </c>
      <c r="U719" s="256" t="n">
        <f aca="false" ca="false" dt2D="false" dtr="false" t="normal">COUNTIF(F719:Q719, "&gt;0")</f>
        <v>1</v>
      </c>
      <c r="V719" s="256" t="n">
        <f aca="false" ca="false" dt2D="false" dtr="false" t="normal">COUNTIF(R719:T719, "&gt;0")</f>
        <v>3</v>
      </c>
      <c r="W719" s="256" t="n">
        <f aca="false" ca="false" dt2D="false" dtr="false" t="normal">+U719+V719</f>
        <v>4</v>
      </c>
    </row>
    <row customHeight="true" ht="12.75" outlineLevel="0" r="720">
      <c r="A720" s="8" t="n">
        <f aca="false" ca="false" dt2D="false" dtr="false" t="normal">A719+1</f>
        <v>677</v>
      </c>
      <c r="B720" s="8" t="n">
        <f aca="false" ca="false" dt2D="false" dtr="false" t="normal">B719+1</f>
        <v>34</v>
      </c>
      <c r="C720" s="106" t="s">
        <v>60</v>
      </c>
      <c r="D720" s="8" t="s">
        <v>150</v>
      </c>
      <c r="E720" s="205" t="n">
        <f aca="false" ca="true" dt2D="false" dtr="false" t="normal">SUBTOTAL(9, F720:T720)</f>
        <v>24585905.35</v>
      </c>
      <c r="F720" s="205" t="n"/>
      <c r="G720" s="205" t="n"/>
      <c r="H720" s="205" t="n"/>
      <c r="I720" s="205" t="n"/>
      <c r="J720" s="205" t="n"/>
      <c r="K720" s="205" t="n"/>
      <c r="L720" s="205" t="n">
        <v>0</v>
      </c>
      <c r="M720" s="205" t="n"/>
      <c r="N720" s="205" t="n">
        <v>23298189.82</v>
      </c>
      <c r="O720" s="205" t="n"/>
      <c r="P720" s="205" t="n"/>
      <c r="Q720" s="205" t="n"/>
      <c r="R720" s="205" t="n">
        <v>737577.16</v>
      </c>
      <c r="S720" s="205" t="n">
        <v>24000</v>
      </c>
      <c r="T720" s="205" t="n">
        <v>526138.37</v>
      </c>
      <c r="U720" s="256" t="n">
        <f aca="false" ca="false" dt2D="false" dtr="false" t="normal">COUNTIF(F720:Q720, "&gt;0")</f>
        <v>1</v>
      </c>
      <c r="V720" s="256" t="n">
        <f aca="false" ca="false" dt2D="false" dtr="false" t="normal">COUNTIF(R720:T720, "&gt;0")</f>
        <v>3</v>
      </c>
      <c r="W720" s="256" t="n">
        <f aca="false" ca="false" dt2D="false" dtr="false" t="normal">+U720+V720</f>
        <v>4</v>
      </c>
    </row>
    <row customHeight="true" ht="12.75" outlineLevel="0" r="721">
      <c r="A721" s="8" t="n">
        <f aca="false" ca="false" dt2D="false" dtr="false" t="normal">A720+1</f>
        <v>678</v>
      </c>
      <c r="B721" s="8" t="n">
        <f aca="false" ca="false" dt2D="false" dtr="false" t="normal">B720+1</f>
        <v>35</v>
      </c>
      <c r="C721" s="106" t="s">
        <v>60</v>
      </c>
      <c r="D721" s="8" t="s">
        <v>153</v>
      </c>
      <c r="E721" s="205" t="n">
        <f aca="false" ca="true" dt2D="false" dtr="false" t="normal">SUBTOTAL(9, F721:T721)</f>
        <v>25345808.889999997</v>
      </c>
      <c r="F721" s="205" t="n"/>
      <c r="G721" s="205" t="n"/>
      <c r="H721" s="205" t="n"/>
      <c r="I721" s="205" t="n"/>
      <c r="J721" s="205" t="n"/>
      <c r="K721" s="205" t="n"/>
      <c r="L721" s="205" t="n">
        <v>0</v>
      </c>
      <c r="M721" s="205" t="n"/>
      <c r="N721" s="205" t="n">
        <v>24019034.31</v>
      </c>
      <c r="O721" s="205" t="n"/>
      <c r="P721" s="205" t="n"/>
      <c r="Q721" s="205" t="n"/>
      <c r="R721" s="205" t="n">
        <v>760374.27</v>
      </c>
      <c r="S721" s="205" t="n">
        <v>24000</v>
      </c>
      <c r="T721" s="205" t="n">
        <v>542400.31</v>
      </c>
      <c r="U721" s="256" t="n">
        <f aca="false" ca="false" dt2D="false" dtr="false" t="normal">COUNTIF(F721:Q721, "&gt;0")</f>
        <v>1</v>
      </c>
      <c r="V721" s="256" t="n">
        <f aca="false" ca="false" dt2D="false" dtr="false" t="normal">COUNTIF(R721:T721, "&gt;0")</f>
        <v>3</v>
      </c>
      <c r="W721" s="256" t="n">
        <f aca="false" ca="false" dt2D="false" dtr="false" t="normal">+U721+V721</f>
        <v>4</v>
      </c>
    </row>
    <row customHeight="true" ht="12.75" outlineLevel="0" r="722">
      <c r="A722" s="8" t="n">
        <f aca="false" ca="false" dt2D="false" dtr="false" t="normal">A721+1</f>
        <v>679</v>
      </c>
      <c r="B722" s="8" t="n">
        <f aca="false" ca="false" dt2D="false" dtr="false" t="normal">B721+1</f>
        <v>36</v>
      </c>
      <c r="C722" s="106" t="s">
        <v>60</v>
      </c>
      <c r="D722" s="8" t="s">
        <v>155</v>
      </c>
      <c r="E722" s="205" t="n">
        <f aca="false" ca="true" dt2D="false" dtr="false" t="normal">SUBTOTAL(9, F722:T722)</f>
        <v>25555537.509999998</v>
      </c>
      <c r="F722" s="205" t="n">
        <v>12901934.14</v>
      </c>
      <c r="G722" s="205" t="n"/>
      <c r="H722" s="205" t="n">
        <v>6169854.2</v>
      </c>
      <c r="I722" s="205" t="n">
        <v>5146194.54</v>
      </c>
      <c r="J722" s="205" t="n"/>
      <c r="K722" s="205" t="n"/>
      <c r="L722" s="205" t="n">
        <v>0</v>
      </c>
      <c r="M722" s="205" t="n"/>
      <c r="N722" s="205" t="n"/>
      <c r="O722" s="205" t="n"/>
      <c r="P722" s="205" t="n"/>
      <c r="Q722" s="205" t="n"/>
      <c r="R722" s="205" t="n">
        <v>766666.13</v>
      </c>
      <c r="S722" s="205" t="n">
        <v>24000</v>
      </c>
      <c r="T722" s="205" t="n">
        <v>546888.5</v>
      </c>
      <c r="U722" s="256" t="n">
        <f aca="false" ca="false" dt2D="false" dtr="false" t="normal">COUNTIF(F722:Q722, "&gt;0")</f>
        <v>3</v>
      </c>
      <c r="V722" s="256" t="n">
        <f aca="false" ca="false" dt2D="false" dtr="false" t="normal">COUNTIF(R722:T722, "&gt;0")</f>
        <v>3</v>
      </c>
      <c r="W722" s="256" t="n">
        <f aca="false" ca="false" dt2D="false" dtr="false" t="normal">+U722+V722</f>
        <v>6</v>
      </c>
    </row>
    <row customHeight="true" ht="12.75" outlineLevel="0" r="723">
      <c r="A723" s="8" t="n">
        <f aca="false" ca="false" dt2D="false" dtr="false" t="normal">A722+1</f>
        <v>680</v>
      </c>
      <c r="B723" s="8" t="n">
        <f aca="false" ca="false" dt2D="false" dtr="false" t="normal">B722+1</f>
        <v>37</v>
      </c>
      <c r="C723" s="106" t="s">
        <v>60</v>
      </c>
      <c r="D723" s="8" t="s">
        <v>158</v>
      </c>
      <c r="E723" s="205" t="n">
        <f aca="false" ca="true" dt2D="false" dtr="false" t="normal">SUBTOTAL(9, F723:T723)</f>
        <v>27662023.48</v>
      </c>
      <c r="F723" s="205" t="n"/>
      <c r="G723" s="205" t="n"/>
      <c r="H723" s="205" t="n"/>
      <c r="I723" s="205" t="n"/>
      <c r="J723" s="205" t="n"/>
      <c r="K723" s="205" t="n"/>
      <c r="L723" s="205" t="n">
        <v>0</v>
      </c>
      <c r="M723" s="205" t="n"/>
      <c r="N723" s="205" t="n"/>
      <c r="O723" s="205" t="n"/>
      <c r="P723" s="205" t="n">
        <v>26216195.48</v>
      </c>
      <c r="Q723" s="205" t="n"/>
      <c r="R723" s="205" t="n">
        <v>829860.7</v>
      </c>
      <c r="S723" s="205" t="n">
        <v>24000</v>
      </c>
      <c r="T723" s="205" t="n">
        <v>591967.3</v>
      </c>
      <c r="U723" s="256" t="n">
        <f aca="false" ca="false" dt2D="false" dtr="false" t="normal">COUNTIF(F723:Q723, "&gt;0")</f>
        <v>1</v>
      </c>
      <c r="V723" s="256" t="n">
        <f aca="false" ca="false" dt2D="false" dtr="false" t="normal">COUNTIF(R723:T723, "&gt;0")</f>
        <v>3</v>
      </c>
      <c r="W723" s="256" t="n">
        <f aca="false" ca="false" dt2D="false" dtr="false" t="normal">+U723+V723</f>
        <v>4</v>
      </c>
    </row>
    <row customHeight="true" ht="12.75" outlineLevel="0" r="724">
      <c r="A724" s="8" t="n">
        <f aca="false" ca="false" dt2D="false" dtr="false" t="normal">A723+1</f>
        <v>681</v>
      </c>
      <c r="B724" s="8" t="n">
        <f aca="false" ca="false" dt2D="false" dtr="false" t="normal">B723+1</f>
        <v>38</v>
      </c>
      <c r="C724" s="106" t="s">
        <v>60</v>
      </c>
      <c r="D724" s="8" t="s">
        <v>161</v>
      </c>
      <c r="E724" s="205" t="n">
        <f aca="false" ca="true" dt2D="false" dtr="false" t="normal">SUBTOTAL(9, F724:T724)</f>
        <v>4981506.380000001</v>
      </c>
      <c r="F724" s="205" t="n"/>
      <c r="G724" s="205" t="n">
        <v>4701456.95</v>
      </c>
      <c r="H724" s="205" t="n"/>
      <c r="I724" s="205" t="n"/>
      <c r="J724" s="205" t="n"/>
      <c r="K724" s="205" t="n"/>
      <c r="L724" s="205" t="n">
        <v>0</v>
      </c>
      <c r="M724" s="205" t="n"/>
      <c r="N724" s="205" t="n"/>
      <c r="O724" s="205" t="n"/>
      <c r="P724" s="205" t="n"/>
      <c r="Q724" s="205" t="n"/>
      <c r="R724" s="205" t="n">
        <v>149445.19</v>
      </c>
      <c r="S724" s="205" t="n">
        <v>24000</v>
      </c>
      <c r="T724" s="205" t="n">
        <v>106604.24</v>
      </c>
      <c r="U724" s="256" t="n">
        <f aca="false" ca="false" dt2D="false" dtr="false" t="normal">COUNTIF(F724:Q724, "&gt;0")</f>
        <v>1</v>
      </c>
      <c r="V724" s="256" t="n">
        <f aca="false" ca="false" dt2D="false" dtr="false" t="normal">COUNTIF(R724:T724, "&gt;0")</f>
        <v>3</v>
      </c>
      <c r="W724" s="256" t="n">
        <f aca="false" ca="false" dt2D="false" dtr="false" t="normal">+U724+V724</f>
        <v>4</v>
      </c>
    </row>
    <row customHeight="true" ht="12.75" outlineLevel="0" r="725">
      <c r="A725" s="8" t="n">
        <f aca="false" ca="false" dt2D="false" dtr="false" t="normal">A724+1</f>
        <v>682</v>
      </c>
      <c r="B725" s="8" t="n">
        <f aca="false" ca="false" dt2D="false" dtr="false" t="normal">B724+1</f>
        <v>39</v>
      </c>
      <c r="C725" s="106" t="s">
        <v>60</v>
      </c>
      <c r="D725" s="8" t="s">
        <v>165</v>
      </c>
      <c r="E725" s="205" t="n">
        <f aca="false" ca="true" dt2D="false" dtr="false" t="normal">SUBTOTAL(9, F725:T725)</f>
        <v>7453573.130000001</v>
      </c>
      <c r="F725" s="205" t="n"/>
      <c r="G725" s="205" t="n">
        <v>4054759.48</v>
      </c>
      <c r="H725" s="205" t="n">
        <v>2991699.99</v>
      </c>
      <c r="I725" s="205" t="n"/>
      <c r="J725" s="205" t="n"/>
      <c r="K725" s="205" t="n"/>
      <c r="L725" s="205" t="n">
        <v>0</v>
      </c>
      <c r="M725" s="205" t="n"/>
      <c r="N725" s="205" t="n"/>
      <c r="O725" s="205" t="n"/>
      <c r="P725" s="205" t="n"/>
      <c r="Q725" s="205" t="n"/>
      <c r="R725" s="205" t="n">
        <v>223607.19</v>
      </c>
      <c r="S725" s="205" t="n">
        <v>24000</v>
      </c>
      <c r="T725" s="205" t="n">
        <v>159506.47</v>
      </c>
      <c r="U725" s="256" t="n">
        <f aca="false" ca="false" dt2D="false" dtr="false" t="normal">COUNTIF(F725:Q725, "&gt;0")</f>
        <v>2</v>
      </c>
      <c r="V725" s="256" t="n">
        <f aca="false" ca="false" dt2D="false" dtr="false" t="normal">COUNTIF(R725:T725, "&gt;0")</f>
        <v>3</v>
      </c>
      <c r="W725" s="256" t="n">
        <f aca="false" ca="false" dt2D="false" dtr="false" t="normal">+U725+V725</f>
        <v>5</v>
      </c>
    </row>
    <row customHeight="true" ht="12.75" outlineLevel="0" r="726">
      <c r="A726" s="8" t="n">
        <f aca="false" ca="false" dt2D="false" dtr="false" t="normal">A725+1</f>
        <v>683</v>
      </c>
      <c r="B726" s="8" t="n">
        <f aca="false" ca="false" dt2D="false" dtr="false" t="normal">B725+1</f>
        <v>40</v>
      </c>
      <c r="C726" s="106" t="s">
        <v>60</v>
      </c>
      <c r="D726" s="8" t="s">
        <v>169</v>
      </c>
      <c r="E726" s="205" t="n">
        <f aca="false" ca="true" dt2D="false" dtr="false" t="normal">SUBTOTAL(9, F726:T726)</f>
        <v>5835601.130000001</v>
      </c>
      <c r="F726" s="205" t="n"/>
      <c r="G726" s="205" t="n">
        <v>5511651.24</v>
      </c>
      <c r="H726" s="205" t="n"/>
      <c r="I726" s="205" t="n"/>
      <c r="J726" s="205" t="n"/>
      <c r="K726" s="205" t="n"/>
      <c r="L726" s="205" t="n">
        <v>0</v>
      </c>
      <c r="M726" s="205" t="n"/>
      <c r="N726" s="205" t="n"/>
      <c r="O726" s="205" t="n"/>
      <c r="P726" s="205" t="n"/>
      <c r="Q726" s="205" t="n"/>
      <c r="R726" s="205" t="n">
        <v>175068.03</v>
      </c>
      <c r="S726" s="205" t="n">
        <v>24000</v>
      </c>
      <c r="T726" s="205" t="n">
        <v>124881.86</v>
      </c>
      <c r="U726" s="256" t="n">
        <f aca="false" ca="false" dt2D="false" dtr="false" t="normal">COUNTIF(F726:Q726, "&gt;0")</f>
        <v>1</v>
      </c>
      <c r="V726" s="256" t="n">
        <f aca="false" ca="false" dt2D="false" dtr="false" t="normal">COUNTIF(R726:T726, "&gt;0")</f>
        <v>3</v>
      </c>
      <c r="W726" s="256" t="n">
        <f aca="false" ca="false" dt2D="false" dtr="false" t="normal">+U726+V726</f>
        <v>4</v>
      </c>
    </row>
    <row customHeight="true" ht="12.75" outlineLevel="0" r="727">
      <c r="A727" s="8" t="n">
        <f aca="false" ca="false" dt2D="false" dtr="false" t="normal">A726+1</f>
        <v>684</v>
      </c>
      <c r="B727" s="8" t="n">
        <f aca="false" ca="false" dt2D="false" dtr="false" t="normal">B726+1</f>
        <v>41</v>
      </c>
      <c r="C727" s="106" t="s">
        <v>60</v>
      </c>
      <c r="D727" s="8" t="s">
        <v>172</v>
      </c>
      <c r="E727" s="205" t="n">
        <f aca="false" ca="true" dt2D="false" dtr="false" t="normal">SUBTOTAL(9, F727:T727)</f>
        <v>37230261.660000004</v>
      </c>
      <c r="F727" s="205" t="n">
        <v>11488298.2</v>
      </c>
      <c r="G727" s="205" t="n">
        <v>5424313.48</v>
      </c>
      <c r="H727" s="205" t="n">
        <v>5495048.73</v>
      </c>
      <c r="I727" s="205" t="n">
        <v>4583733.4</v>
      </c>
      <c r="J727" s="205" t="n"/>
      <c r="K727" s="205" t="n"/>
      <c r="L727" s="205" t="n">
        <v>0</v>
      </c>
      <c r="M727" s="205" t="n"/>
      <c r="N727" s="205" t="n"/>
      <c r="O727" s="205" t="n">
        <v>8301232.4</v>
      </c>
      <c r="P727" s="205" t="n"/>
      <c r="Q727" s="205" t="n"/>
      <c r="R727" s="205" t="n">
        <v>1116907.85</v>
      </c>
      <c r="S727" s="205" t="n">
        <v>24000</v>
      </c>
      <c r="T727" s="205" t="n">
        <v>796727.6</v>
      </c>
      <c r="U727" s="256" t="n">
        <f aca="false" ca="false" dt2D="false" dtr="false" t="normal">COUNTIF(F727:Q727, "&gt;0")</f>
        <v>5</v>
      </c>
      <c r="V727" s="256" t="n">
        <f aca="false" ca="false" dt2D="false" dtr="false" t="normal">COUNTIF(R727:T727, "&gt;0")</f>
        <v>3</v>
      </c>
      <c r="W727" s="256" t="n">
        <f aca="false" ca="false" dt2D="false" dtr="false" t="normal">+U727+V727</f>
        <v>8</v>
      </c>
    </row>
    <row customHeight="true" ht="12.75" outlineLevel="0" r="728">
      <c r="A728" s="8" t="n">
        <f aca="false" ca="false" dt2D="false" dtr="false" t="normal">A727+1</f>
        <v>685</v>
      </c>
      <c r="B728" s="8" t="n">
        <f aca="false" ca="false" dt2D="false" dtr="false" t="normal">B727+1</f>
        <v>42</v>
      </c>
      <c r="C728" s="106" t="s">
        <v>60</v>
      </c>
      <c r="D728" s="8" t="s">
        <v>174</v>
      </c>
      <c r="E728" s="205" t="n">
        <f aca="false" ca="true" dt2D="false" dtr="false" t="normal">SUBTOTAL(9, F728:T728)</f>
        <v>37185904.71</v>
      </c>
      <c r="F728" s="205" t="n">
        <v>11474605.07</v>
      </c>
      <c r="G728" s="205" t="n">
        <v>5417845.12</v>
      </c>
      <c r="H728" s="205" t="n">
        <v>5488496.09</v>
      </c>
      <c r="I728" s="205" t="n">
        <v>4578266.52</v>
      </c>
      <c r="J728" s="205" t="n"/>
      <c r="K728" s="205" t="n"/>
      <c r="L728" s="205" t="n">
        <v>0</v>
      </c>
      <c r="M728" s="205" t="n"/>
      <c r="N728" s="205" t="n"/>
      <c r="O728" s="205" t="n">
        <v>8291336.41</v>
      </c>
      <c r="P728" s="205" t="n"/>
      <c r="Q728" s="205" t="n"/>
      <c r="R728" s="205" t="n">
        <v>1115577.14</v>
      </c>
      <c r="S728" s="205" t="n">
        <v>24000</v>
      </c>
      <c r="T728" s="205" t="n">
        <v>795778.36</v>
      </c>
      <c r="U728" s="256" t="n">
        <f aca="false" ca="false" dt2D="false" dtr="false" t="normal">COUNTIF(F728:Q728, "&gt;0")</f>
        <v>5</v>
      </c>
      <c r="V728" s="256" t="n">
        <f aca="false" ca="false" dt2D="false" dtr="false" t="normal">COUNTIF(R728:T728, "&gt;0")</f>
        <v>3</v>
      </c>
      <c r="W728" s="256" t="n">
        <f aca="false" ca="false" dt2D="false" dtr="false" t="normal">+U728+V728</f>
        <v>8</v>
      </c>
    </row>
    <row customHeight="true" ht="12.75" outlineLevel="0" r="729">
      <c r="A729" s="8" t="n">
        <f aca="false" ca="false" dt2D="false" dtr="false" t="normal">A728+1</f>
        <v>686</v>
      </c>
      <c r="B729" s="8" t="n">
        <f aca="false" ca="false" dt2D="false" dtr="false" t="normal">B728+1</f>
        <v>43</v>
      </c>
      <c r="C729" s="106" t="s">
        <v>60</v>
      </c>
      <c r="D729" s="8" t="s">
        <v>176</v>
      </c>
      <c r="E729" s="205" t="n">
        <f aca="false" ca="true" dt2D="false" dtr="false" t="normal">SUBTOTAL(9, F729:T729)</f>
        <v>37882569.67000001</v>
      </c>
      <c r="F729" s="205" t="n">
        <v>11689667.72</v>
      </c>
      <c r="G729" s="205" t="n">
        <v>5519436.48</v>
      </c>
      <c r="H729" s="205" t="n">
        <v>5591411.08</v>
      </c>
      <c r="I729" s="205" t="n">
        <v>4664128.68</v>
      </c>
      <c r="J729" s="205" t="n"/>
      <c r="K729" s="205" t="n"/>
      <c r="L729" s="205" t="n">
        <v>0</v>
      </c>
      <c r="M729" s="205" t="n"/>
      <c r="N729" s="205" t="n"/>
      <c r="O729" s="205" t="n">
        <v>8446761.63</v>
      </c>
      <c r="P729" s="205" t="n"/>
      <c r="Q729" s="205" t="n"/>
      <c r="R729" s="205" t="n">
        <v>1136477.09</v>
      </c>
      <c r="S729" s="205" t="n">
        <v>24000</v>
      </c>
      <c r="T729" s="205" t="n">
        <v>810686.99</v>
      </c>
      <c r="U729" s="256" t="n">
        <f aca="false" ca="false" dt2D="false" dtr="false" t="normal">COUNTIF(F729:Q729, "&gt;0")</f>
        <v>5</v>
      </c>
      <c r="V729" s="256" t="n">
        <f aca="false" ca="false" dt2D="false" dtr="false" t="normal">COUNTIF(R729:T729, "&gt;0")</f>
        <v>3</v>
      </c>
      <c r="W729" s="256" t="n">
        <f aca="false" ca="false" dt2D="false" dtr="false" t="normal">+U729+V729</f>
        <v>8</v>
      </c>
    </row>
    <row customHeight="true" ht="12.75" outlineLevel="0" r="730">
      <c r="A730" s="8" t="n">
        <f aca="false" ca="false" dt2D="false" dtr="false" t="normal">A729+1</f>
        <v>687</v>
      </c>
      <c r="B730" s="8" t="n">
        <f aca="false" ca="false" dt2D="false" dtr="false" t="normal">B729+1</f>
        <v>44</v>
      </c>
      <c r="C730" s="106" t="s">
        <v>60</v>
      </c>
      <c r="D730" s="8" t="s">
        <v>179</v>
      </c>
      <c r="E730" s="205" t="n">
        <f aca="false" ca="true" dt2D="false" dtr="false" t="normal">SUBTOTAL(9, F730:T730)</f>
        <v>21053168.9</v>
      </c>
      <c r="F730" s="205" t="n"/>
      <c r="G730" s="205" t="n"/>
      <c r="H730" s="205" t="n"/>
      <c r="I730" s="205" t="n"/>
      <c r="J730" s="205" t="n"/>
      <c r="K730" s="205" t="n"/>
      <c r="L730" s="205" t="n">
        <v>0</v>
      </c>
      <c r="M730" s="205" t="n"/>
      <c r="N730" s="205" t="n"/>
      <c r="O730" s="205" t="n">
        <v>7191502.94</v>
      </c>
      <c r="P730" s="205" t="n"/>
      <c r="Q730" s="205" t="n">
        <v>12755533.08</v>
      </c>
      <c r="R730" s="205" t="n">
        <v>631595.07</v>
      </c>
      <c r="S730" s="205" t="n">
        <v>24000</v>
      </c>
      <c r="T730" s="205" t="n">
        <v>450537.81</v>
      </c>
      <c r="U730" s="256" t="n">
        <f aca="false" ca="false" dt2D="false" dtr="false" t="normal">COUNTIF(F730:Q730, "&gt;0")</f>
        <v>2</v>
      </c>
      <c r="V730" s="256" t="n">
        <f aca="false" ca="false" dt2D="false" dtr="false" t="normal">COUNTIF(R730:T730, "&gt;0")</f>
        <v>3</v>
      </c>
      <c r="W730" s="256" t="n">
        <f aca="false" ca="false" dt2D="false" dtr="false" t="normal">+U730+V730</f>
        <v>5</v>
      </c>
    </row>
    <row customHeight="true" ht="12.75" outlineLevel="0" r="731">
      <c r="A731" s="8" t="n">
        <f aca="false" ca="false" dt2D="false" dtr="false" t="normal">A730+1</f>
        <v>688</v>
      </c>
      <c r="B731" s="8" t="n">
        <f aca="false" ca="false" dt2D="false" dtr="false" t="normal">B730+1</f>
        <v>45</v>
      </c>
      <c r="C731" s="106" t="s">
        <v>60</v>
      </c>
      <c r="D731" s="8" t="s">
        <v>181</v>
      </c>
      <c r="E731" s="205" t="n">
        <f aca="false" ca="true" dt2D="false" dtr="false" t="normal">SUBTOTAL(9, F731:T731)</f>
        <v>46367862.53</v>
      </c>
      <c r="F731" s="205" t="n">
        <v>22537599.89</v>
      </c>
      <c r="G731" s="205" t="n">
        <v>10642097.84</v>
      </c>
      <c r="H731" s="205" t="n">
        <v>10780856.66</v>
      </c>
      <c r="I731" s="205" t="n"/>
      <c r="J731" s="205" t="n"/>
      <c r="K731" s="205" t="n"/>
      <c r="L731" s="205" t="n">
        <v>0</v>
      </c>
      <c r="M731" s="205" t="n"/>
      <c r="N731" s="205" t="n"/>
      <c r="O731" s="205" t="n"/>
      <c r="P731" s="205" t="n"/>
      <c r="Q731" s="205" t="n"/>
      <c r="R731" s="205" t="n">
        <v>1391035.88</v>
      </c>
      <c r="S731" s="205" t="n">
        <v>24000</v>
      </c>
      <c r="T731" s="205" t="n">
        <v>992272.26</v>
      </c>
      <c r="U731" s="256" t="n">
        <f aca="false" ca="false" dt2D="false" dtr="false" t="normal">COUNTIF(F731:Q731, "&gt;0")</f>
        <v>3</v>
      </c>
      <c r="V731" s="256" t="n">
        <f aca="false" ca="false" dt2D="false" dtr="false" t="normal">COUNTIF(R731:T731, "&gt;0")</f>
        <v>3</v>
      </c>
      <c r="W731" s="256" t="n">
        <f aca="false" ca="false" dt2D="false" dtr="false" t="normal">+U731+V731</f>
        <v>6</v>
      </c>
    </row>
    <row customHeight="true" ht="12.75" outlineLevel="0" r="732">
      <c r="A732" s="8" t="n">
        <f aca="false" ca="false" dt2D="false" dtr="false" t="normal">A731+1</f>
        <v>689</v>
      </c>
      <c r="B732" s="8" t="n">
        <f aca="false" ca="false" dt2D="false" dtr="false" t="normal">B731+1</f>
        <v>46</v>
      </c>
      <c r="C732" s="106" t="s">
        <v>60</v>
      </c>
      <c r="D732" s="8" t="s">
        <v>183</v>
      </c>
      <c r="E732" s="205" t="n">
        <f aca="false" ca="true" dt2D="false" dtr="false" t="normal">SUBTOTAL(9, F732:T732)</f>
        <v>20255731.13</v>
      </c>
      <c r="F732" s="205" t="n">
        <v>8169870.98</v>
      </c>
      <c r="G732" s="205" t="n">
        <v>3856120.6</v>
      </c>
      <c r="H732" s="205" t="n">
        <v>3906439.7</v>
      </c>
      <c r="I732" s="205" t="n">
        <v>3258155.27</v>
      </c>
      <c r="J732" s="205" t="n"/>
      <c r="K732" s="205" t="n"/>
      <c r="L732" s="205" t="n">
        <v>0</v>
      </c>
      <c r="M732" s="205" t="n"/>
      <c r="N732" s="205" t="n"/>
      <c r="O732" s="205" t="n"/>
      <c r="P732" s="205" t="n"/>
      <c r="Q732" s="205" t="n"/>
      <c r="R732" s="205" t="n">
        <v>607671.93</v>
      </c>
      <c r="S732" s="205" t="n">
        <v>24000</v>
      </c>
      <c r="T732" s="205" t="n">
        <v>433472.65</v>
      </c>
      <c r="U732" s="256" t="n">
        <f aca="false" ca="false" dt2D="false" dtr="false" t="normal">COUNTIF(F732:Q732, "&gt;0")</f>
        <v>4</v>
      </c>
      <c r="V732" s="256" t="n">
        <f aca="false" ca="false" dt2D="false" dtr="false" t="normal">COUNTIF(R732:T732, "&gt;0")</f>
        <v>3</v>
      </c>
      <c r="W732" s="256" t="n">
        <f aca="false" ca="false" dt2D="false" dtr="false" t="normal">+U732+V732</f>
        <v>7</v>
      </c>
    </row>
    <row customHeight="true" ht="12.75" outlineLevel="0" r="733">
      <c r="A733" s="8" t="n">
        <f aca="false" ca="false" dt2D="false" dtr="false" t="normal">A732+1</f>
        <v>690</v>
      </c>
      <c r="B733" s="8" t="n">
        <f aca="false" ca="false" dt2D="false" dtr="false" t="normal">B732+1</f>
        <v>47</v>
      </c>
      <c r="C733" s="106" t="s">
        <v>60</v>
      </c>
      <c r="D733" s="8" t="s">
        <v>185</v>
      </c>
      <c r="E733" s="205" t="n">
        <f aca="false" ca="true" dt2D="false" dtr="false" t="normal">SUBTOTAL(9, F733:T733)</f>
        <v>19766831.18</v>
      </c>
      <c r="F733" s="205" t="n"/>
      <c r="G733" s="205" t="n"/>
      <c r="H733" s="205" t="n"/>
      <c r="I733" s="205" t="n"/>
      <c r="J733" s="205" t="n"/>
      <c r="K733" s="205" t="n"/>
      <c r="L733" s="205" t="n">
        <v>0</v>
      </c>
      <c r="M733" s="205" t="n"/>
      <c r="N733" s="205" t="n"/>
      <c r="O733" s="205" t="n">
        <v>17483136.18</v>
      </c>
      <c r="P733" s="205" t="n"/>
      <c r="Q733" s="205" t="n"/>
      <c r="R733" s="205" t="n">
        <v>1318888.13</v>
      </c>
      <c r="S733" s="205" t="n">
        <v>24000</v>
      </c>
      <c r="T733" s="205" t="n">
        <v>940806.87</v>
      </c>
      <c r="U733" s="256" t="n">
        <f aca="false" ca="false" dt2D="false" dtr="false" t="normal">COUNTIF(F733:Q733, "&gt;0")</f>
        <v>1</v>
      </c>
      <c r="V733" s="256" t="n">
        <f aca="false" ca="false" dt2D="false" dtr="false" t="normal">COUNTIF(R733:T733, "&gt;0")</f>
        <v>3</v>
      </c>
      <c r="W733" s="256" t="n">
        <f aca="false" ca="false" dt2D="false" dtr="false" t="normal">+U733+V733</f>
        <v>4</v>
      </c>
    </row>
    <row customHeight="true" ht="12.75" outlineLevel="0" r="734">
      <c r="A734" s="8" t="n">
        <f aca="false" ca="false" dt2D="false" dtr="false" t="normal">A733+1</f>
        <v>691</v>
      </c>
      <c r="B734" s="8" t="n">
        <f aca="false" ca="false" dt2D="false" dtr="false" t="normal">B733+1</f>
        <v>48</v>
      </c>
      <c r="C734" s="106" t="s">
        <v>60</v>
      </c>
      <c r="D734" s="8" t="s">
        <v>187</v>
      </c>
      <c r="E734" s="205" t="n">
        <f aca="false" ca="true" dt2D="false" dtr="false" t="normal">SUBTOTAL(9, F734:T734)</f>
        <v>40496662.04</v>
      </c>
      <c r="F734" s="205" t="n"/>
      <c r="G734" s="205" t="n"/>
      <c r="H734" s="205" t="n"/>
      <c r="I734" s="205" t="n"/>
      <c r="J734" s="205" t="n"/>
      <c r="K734" s="205" t="n"/>
      <c r="L734" s="205" t="n">
        <v>0</v>
      </c>
      <c r="M734" s="205" t="n"/>
      <c r="N734" s="205" t="n">
        <v>24947080.94</v>
      </c>
      <c r="O734" s="205" t="n"/>
      <c r="P734" s="205" t="n"/>
      <c r="Q734" s="205" t="n">
        <v>13444052.67</v>
      </c>
      <c r="R734" s="205" t="n">
        <v>1214899.86</v>
      </c>
      <c r="S734" s="205" t="n">
        <v>24000</v>
      </c>
      <c r="T734" s="205" t="n">
        <v>866628.57</v>
      </c>
      <c r="U734" s="256" t="n">
        <f aca="false" ca="false" dt2D="false" dtr="false" t="normal">COUNTIF(F734:Q734, "&gt;0")</f>
        <v>2</v>
      </c>
      <c r="V734" s="256" t="n">
        <f aca="false" ca="false" dt2D="false" dtr="false" t="normal">COUNTIF(R734:T734, "&gt;0")</f>
        <v>3</v>
      </c>
      <c r="W734" s="256" t="n">
        <f aca="false" ca="false" dt2D="false" dtr="false" t="normal">+U734+V734</f>
        <v>5</v>
      </c>
    </row>
    <row customHeight="true" ht="12.75" outlineLevel="0" r="735">
      <c r="A735" s="8" t="n">
        <f aca="false" ca="false" dt2D="false" dtr="false" t="normal">A734+1</f>
        <v>692</v>
      </c>
      <c r="B735" s="8" t="n">
        <f aca="false" ca="false" dt2D="false" dtr="false" t="normal">B734+1</f>
        <v>49</v>
      </c>
      <c r="C735" s="106" t="s">
        <v>60</v>
      </c>
      <c r="D735" s="8" t="s">
        <v>189</v>
      </c>
      <c r="E735" s="205" t="n">
        <f aca="false" ca="true" dt2D="false" dtr="false" t="normal">SUBTOTAL(9, F735:T735)</f>
        <v>16100551.31</v>
      </c>
      <c r="F735" s="205" t="n"/>
      <c r="G735" s="205" t="n">
        <v>2685700.32</v>
      </c>
      <c r="H735" s="205" t="n">
        <v>1106618.02</v>
      </c>
      <c r="I735" s="205" t="n"/>
      <c r="J735" s="205" t="n"/>
      <c r="K735" s="205" t="n"/>
      <c r="L735" s="205" t="n">
        <v>0</v>
      </c>
      <c r="M735" s="205" t="n"/>
      <c r="N735" s="205" t="n">
        <v>11456664.63</v>
      </c>
      <c r="O735" s="205" t="n"/>
      <c r="P735" s="205" t="n"/>
      <c r="Q735" s="205" t="n"/>
      <c r="R735" s="205" t="n">
        <v>483016.54</v>
      </c>
      <c r="S735" s="205" t="n">
        <v>24000</v>
      </c>
      <c r="T735" s="205" t="n">
        <v>344551.8</v>
      </c>
      <c r="U735" s="256" t="n">
        <f aca="false" ca="false" dt2D="false" dtr="false" t="normal">COUNTIF(F735:Q735, "&gt;0")</f>
        <v>3</v>
      </c>
      <c r="V735" s="256" t="n">
        <f aca="false" ca="false" dt2D="false" dtr="false" t="normal">COUNTIF(R735:T735, "&gt;0")</f>
        <v>3</v>
      </c>
      <c r="W735" s="256" t="n">
        <f aca="false" ca="false" dt2D="false" dtr="false" t="normal">+U735+V735</f>
        <v>6</v>
      </c>
    </row>
    <row customHeight="true" ht="12.75" outlineLevel="0" r="736">
      <c r="A736" s="8" t="n">
        <f aca="false" ca="false" dt2D="false" dtr="false" t="normal">A735+1</f>
        <v>693</v>
      </c>
      <c r="B736" s="8" t="n">
        <f aca="false" ca="false" dt2D="false" dtr="false" t="normal">B735+1</f>
        <v>50</v>
      </c>
      <c r="C736" s="106" t="s">
        <v>60</v>
      </c>
      <c r="D736" s="8" t="s">
        <v>191</v>
      </c>
      <c r="E736" s="205" t="n">
        <f aca="false" ca="true" dt2D="false" dtr="false" t="normal">SUBTOTAL(9, F736:T736)</f>
        <v>26969832.100000005</v>
      </c>
      <c r="F736" s="205" t="n">
        <v>17025308.69</v>
      </c>
      <c r="G736" s="205" t="n"/>
      <c r="H736" s="205" t="n">
        <v>5138618.76</v>
      </c>
      <c r="I736" s="205" t="n">
        <v>3395655.28</v>
      </c>
      <c r="J736" s="205" t="n"/>
      <c r="K736" s="205" t="n"/>
      <c r="L736" s="205" t="n">
        <v>0</v>
      </c>
      <c r="M736" s="205" t="n"/>
      <c r="N736" s="205" t="n"/>
      <c r="O736" s="205" t="n"/>
      <c r="P736" s="205" t="n"/>
      <c r="Q736" s="205" t="n"/>
      <c r="R736" s="205" t="n">
        <v>809094.96</v>
      </c>
      <c r="S736" s="205" t="n">
        <v>24000</v>
      </c>
      <c r="T736" s="205" t="n">
        <v>577154.41</v>
      </c>
      <c r="U736" s="256" t="n">
        <f aca="false" ca="false" dt2D="false" dtr="false" t="normal">COUNTIF(F736:Q736, "&gt;0")</f>
        <v>3</v>
      </c>
      <c r="V736" s="256" t="n">
        <f aca="false" ca="false" dt2D="false" dtr="false" t="normal">COUNTIF(R736:T736, "&gt;0")</f>
        <v>3</v>
      </c>
      <c r="W736" s="256" t="n">
        <f aca="false" ca="false" dt2D="false" dtr="false" t="normal">+U736+V736</f>
        <v>6</v>
      </c>
    </row>
    <row customHeight="true" ht="12.75" outlineLevel="0" r="737">
      <c r="A737" s="8" t="n">
        <f aca="false" ca="false" dt2D="false" dtr="false" t="normal">A736+1</f>
        <v>694</v>
      </c>
      <c r="B737" s="8" t="n">
        <f aca="false" ca="false" dt2D="false" dtr="false" t="normal">B736+1</f>
        <v>51</v>
      </c>
      <c r="C737" s="106" t="s">
        <v>60</v>
      </c>
      <c r="D737" s="8" t="s">
        <v>466</v>
      </c>
      <c r="E737" s="205" t="n">
        <f aca="false" ca="true" dt2D="false" dtr="false" t="normal">SUBTOTAL(9, F737:T737)</f>
        <v>19497196.89</v>
      </c>
      <c r="F737" s="205" t="n">
        <v>13205895.26</v>
      </c>
      <c r="G737" s="205" t="n"/>
      <c r="H737" s="205" t="n"/>
      <c r="I737" s="205" t="n">
        <v>5265145.71</v>
      </c>
      <c r="J737" s="205" t="n"/>
      <c r="K737" s="205" t="n"/>
      <c r="L737" s="205" t="n">
        <v>0</v>
      </c>
      <c r="M737" s="205" t="n"/>
      <c r="N737" s="205" t="n"/>
      <c r="O737" s="205" t="n"/>
      <c r="P737" s="205" t="n"/>
      <c r="Q737" s="205" t="n"/>
      <c r="R737" s="205" t="n">
        <v>584915.91</v>
      </c>
      <c r="S737" s="205" t="n">
        <v>24000</v>
      </c>
      <c r="T737" s="205" t="n">
        <v>417240.01</v>
      </c>
      <c r="U737" s="256" t="n">
        <f aca="false" ca="false" dt2D="false" dtr="false" t="normal">COUNTIF(F737:Q737, "&gt;0")</f>
        <v>2</v>
      </c>
      <c r="V737" s="256" t="n">
        <f aca="false" ca="false" dt2D="false" dtr="false" t="normal">COUNTIF(R737:T737, "&gt;0")</f>
        <v>3</v>
      </c>
      <c r="W737" s="256" t="n">
        <f aca="false" ca="false" dt2D="false" dtr="false" t="normal">+U737+V737</f>
        <v>5</v>
      </c>
    </row>
    <row customHeight="true" ht="12.75" outlineLevel="0" r="738">
      <c r="A738" s="8" t="n">
        <f aca="false" ca="false" dt2D="false" dtr="false" t="normal">A737+1</f>
        <v>695</v>
      </c>
      <c r="B738" s="8" t="n">
        <f aca="false" ca="false" dt2D="false" dtr="false" t="normal">B737+1</f>
        <v>52</v>
      </c>
      <c r="C738" s="106" t="s">
        <v>60</v>
      </c>
      <c r="D738" s="8" t="s">
        <v>197</v>
      </c>
      <c r="E738" s="205" t="n">
        <f aca="false" ca="true" dt2D="false" dtr="false" t="normal">SUBTOTAL(9, F738:T738)</f>
        <v>17602895.16</v>
      </c>
      <c r="F738" s="205" t="n"/>
      <c r="G738" s="205" t="n">
        <v>9037621.67</v>
      </c>
      <c r="H738" s="205" t="n"/>
      <c r="I738" s="205" t="n">
        <v>7636484.68</v>
      </c>
      <c r="J738" s="205" t="n"/>
      <c r="K738" s="205" t="n"/>
      <c r="L738" s="205" t="n">
        <v>0</v>
      </c>
      <c r="M738" s="205" t="n"/>
      <c r="N738" s="205" t="n"/>
      <c r="O738" s="205" t="n"/>
      <c r="P738" s="205" t="n"/>
      <c r="Q738" s="205" t="n"/>
      <c r="R738" s="205" t="n">
        <v>528086.85</v>
      </c>
      <c r="S738" s="205" t="n">
        <v>24000</v>
      </c>
      <c r="T738" s="205" t="n">
        <v>376701.96</v>
      </c>
      <c r="U738" s="256" t="n">
        <f aca="false" ca="false" dt2D="false" dtr="false" t="normal">COUNTIF(F738:Q738, "&gt;0")</f>
        <v>2</v>
      </c>
      <c r="V738" s="256" t="n">
        <f aca="false" ca="false" dt2D="false" dtr="false" t="normal">COUNTIF(R738:T738, "&gt;0")</f>
        <v>3</v>
      </c>
      <c r="W738" s="256" t="n">
        <f aca="false" ca="false" dt2D="false" dtr="false" t="normal">+U738+V738</f>
        <v>5</v>
      </c>
    </row>
    <row customHeight="true" ht="12.75" outlineLevel="0" r="739">
      <c r="A739" s="8" t="n">
        <f aca="false" ca="false" dt2D="false" dtr="false" t="normal">A738+1</f>
        <v>696</v>
      </c>
      <c r="B739" s="8" t="n">
        <f aca="false" ca="false" dt2D="false" dtr="false" t="normal">B738+1</f>
        <v>53</v>
      </c>
      <c r="C739" s="106" t="s">
        <v>60</v>
      </c>
      <c r="D739" s="8" t="s">
        <v>199</v>
      </c>
      <c r="E739" s="205" t="n">
        <f aca="false" ca="true" dt2D="false" dtr="false" t="normal">SUBTOTAL(9, F739:T739)</f>
        <v>44417370.05</v>
      </c>
      <c r="F739" s="205" t="n"/>
      <c r="G739" s="205" t="n"/>
      <c r="H739" s="205" t="n"/>
      <c r="I739" s="205" t="n"/>
      <c r="J739" s="205" t="n"/>
      <c r="K739" s="205" t="n"/>
      <c r="L739" s="205" t="n">
        <v>0</v>
      </c>
      <c r="M739" s="205" t="n"/>
      <c r="N739" s="205" t="n">
        <v>42110317.23</v>
      </c>
      <c r="O739" s="205" t="n"/>
      <c r="P739" s="205" t="n"/>
      <c r="Q739" s="205" t="n"/>
      <c r="R739" s="205" t="n">
        <v>1332521.1</v>
      </c>
      <c r="S739" s="205" t="n">
        <v>24000</v>
      </c>
      <c r="T739" s="205" t="n">
        <v>950531.72</v>
      </c>
      <c r="U739" s="256" t="n">
        <f aca="false" ca="false" dt2D="false" dtr="false" t="normal">COUNTIF(F739:Q739, "&gt;0")</f>
        <v>1</v>
      </c>
      <c r="V739" s="256" t="n">
        <f aca="false" ca="false" dt2D="false" dtr="false" t="normal">COUNTIF(R739:T739, "&gt;0")</f>
        <v>3</v>
      </c>
      <c r="W739" s="256" t="n">
        <f aca="false" ca="false" dt2D="false" dtr="false" t="normal">+U739+V739</f>
        <v>4</v>
      </c>
    </row>
    <row customHeight="true" ht="12.75" outlineLevel="0" r="740">
      <c r="A740" s="8" t="n">
        <f aca="false" ca="false" dt2D="false" dtr="false" t="normal">A739+1</f>
        <v>697</v>
      </c>
      <c r="B740" s="8" t="n">
        <f aca="false" ca="false" dt2D="false" dtr="false" t="normal">B739+1</f>
        <v>54</v>
      </c>
      <c r="C740" s="106" t="s">
        <v>60</v>
      </c>
      <c r="D740" s="8" t="s">
        <v>201</v>
      </c>
      <c r="E740" s="205" t="n">
        <f aca="false" ca="true" dt2D="false" dtr="false" t="normal">SUBTOTAL(9, F740:T740)</f>
        <v>19057286.38</v>
      </c>
      <c r="F740" s="205" t="n">
        <v>12265902.34</v>
      </c>
      <c r="G740" s="205" t="n">
        <v>5787839.52</v>
      </c>
      <c r="H740" s="205" t="n"/>
      <c r="I740" s="205" t="n"/>
      <c r="J740" s="205" t="n"/>
      <c r="K740" s="205" t="n"/>
      <c r="L740" s="205" t="n">
        <v>0</v>
      </c>
      <c r="M740" s="205" t="n"/>
      <c r="N740" s="205" t="n"/>
      <c r="O740" s="205" t="n"/>
      <c r="P740" s="205" t="n"/>
      <c r="Q740" s="205" t="n"/>
      <c r="R740" s="205" t="n">
        <v>571718.59</v>
      </c>
      <c r="S740" s="205" t="n">
        <v>24000</v>
      </c>
      <c r="T740" s="205" t="n">
        <v>407825.93</v>
      </c>
      <c r="U740" s="256" t="n">
        <f aca="false" ca="false" dt2D="false" dtr="false" t="normal">COUNTIF(F740:Q740, "&gt;0")</f>
        <v>2</v>
      </c>
      <c r="V740" s="256" t="n">
        <f aca="false" ca="false" dt2D="false" dtr="false" t="normal">COUNTIF(R740:T740, "&gt;0")</f>
        <v>3</v>
      </c>
      <c r="W740" s="256" t="n">
        <f aca="false" ca="false" dt2D="false" dtr="false" t="normal">+U740+V740</f>
        <v>5</v>
      </c>
    </row>
    <row customHeight="true" ht="12.75" outlineLevel="0" r="741">
      <c r="A741" s="8" t="n">
        <f aca="false" ca="false" dt2D="false" dtr="false" t="normal">A740+1</f>
        <v>698</v>
      </c>
      <c r="B741" s="8" t="n">
        <f aca="false" ca="false" dt2D="false" dtr="false" t="normal">B740+1</f>
        <v>55</v>
      </c>
      <c r="C741" s="106" t="s">
        <v>60</v>
      </c>
      <c r="D741" s="8" t="s">
        <v>203</v>
      </c>
      <c r="E741" s="205" t="n">
        <f aca="false" ca="true" dt2D="false" dtr="false" t="normal">SUBTOTAL(9, F741:T741)</f>
        <v>3985513.28</v>
      </c>
      <c r="F741" s="205" t="n"/>
      <c r="G741" s="205" t="n"/>
      <c r="H741" s="205" t="n"/>
      <c r="I741" s="205" t="n"/>
      <c r="J741" s="205" t="n"/>
      <c r="K741" s="205" t="n"/>
      <c r="L741" s="205" t="n">
        <v>0</v>
      </c>
      <c r="M741" s="205" t="n"/>
      <c r="N741" s="205" t="n">
        <v>3756657.9</v>
      </c>
      <c r="O741" s="205" t="n"/>
      <c r="P741" s="205" t="n"/>
      <c r="Q741" s="205" t="n"/>
      <c r="R741" s="205" t="n">
        <v>119565.4</v>
      </c>
      <c r="S741" s="205" t="n">
        <v>24000</v>
      </c>
      <c r="T741" s="205" t="n">
        <v>85289.98</v>
      </c>
      <c r="U741" s="256" t="n">
        <f aca="false" ca="false" dt2D="false" dtr="false" t="normal">COUNTIF(F741:Q741, "&gt;0")</f>
        <v>1</v>
      </c>
      <c r="V741" s="256" t="n">
        <f aca="false" ca="false" dt2D="false" dtr="false" t="normal">COUNTIF(R741:T741, "&gt;0")</f>
        <v>3</v>
      </c>
      <c r="W741" s="256" t="n">
        <f aca="false" ca="false" dt2D="false" dtr="false" t="normal">+U741+V741</f>
        <v>4</v>
      </c>
    </row>
    <row customHeight="true" ht="12.75" outlineLevel="0" r="742">
      <c r="A742" s="8" t="n">
        <f aca="false" ca="false" dt2D="false" dtr="false" t="normal">A741+1</f>
        <v>699</v>
      </c>
      <c r="B742" s="8" t="n">
        <f aca="false" ca="false" dt2D="false" dtr="false" t="normal">B741+1</f>
        <v>56</v>
      </c>
      <c r="C742" s="106" t="s">
        <v>60</v>
      </c>
      <c r="D742" s="8" t="s">
        <v>205</v>
      </c>
      <c r="E742" s="205" t="n">
        <f aca="false" ca="true" dt2D="false" dtr="false" t="normal">SUBTOTAL(9, F742:T742)</f>
        <v>23385834.65</v>
      </c>
      <c r="F742" s="205" t="n">
        <v>14991908.65</v>
      </c>
      <c r="G742" s="205" t="n"/>
      <c r="H742" s="205" t="n">
        <v>7167894.1</v>
      </c>
      <c r="I742" s="205" t="n"/>
      <c r="J742" s="205" t="n"/>
      <c r="K742" s="205" t="n"/>
      <c r="L742" s="205" t="n">
        <v>0</v>
      </c>
      <c r="M742" s="205" t="n"/>
      <c r="N742" s="205" t="n"/>
      <c r="O742" s="205" t="n"/>
      <c r="P742" s="205" t="n"/>
      <c r="Q742" s="205" t="n"/>
      <c r="R742" s="205" t="n">
        <v>701575.04</v>
      </c>
      <c r="S742" s="205" t="n">
        <v>24000</v>
      </c>
      <c r="T742" s="205" t="n">
        <v>500456.86</v>
      </c>
      <c r="U742" s="256" t="n">
        <f aca="false" ca="false" dt2D="false" dtr="false" t="normal">COUNTIF(F742:Q742, "&gt;0")</f>
        <v>2</v>
      </c>
      <c r="V742" s="256" t="n">
        <f aca="false" ca="false" dt2D="false" dtr="false" t="normal">COUNTIF(R742:T742, "&gt;0")</f>
        <v>3</v>
      </c>
      <c r="W742" s="256" t="n">
        <f aca="false" ca="false" dt2D="false" dtr="false" t="normal">+U742+V742</f>
        <v>5</v>
      </c>
    </row>
    <row customHeight="true" ht="12.75" outlineLevel="0" r="743">
      <c r="A743" s="8" t="n">
        <f aca="false" ca="false" dt2D="false" dtr="false" t="normal">A742+1</f>
        <v>700</v>
      </c>
      <c r="B743" s="8" t="n">
        <f aca="false" ca="false" dt2D="false" dtr="false" t="normal">B742+1</f>
        <v>57</v>
      </c>
      <c r="C743" s="106" t="s">
        <v>60</v>
      </c>
      <c r="D743" s="8" t="s">
        <v>207</v>
      </c>
      <c r="E743" s="205" t="n">
        <f aca="false" ca="true" dt2D="false" dtr="false" t="normal">SUBTOTAL(9, F743:T743)</f>
        <v>24226573.03</v>
      </c>
      <c r="F743" s="205" t="n">
        <v>15531310.47</v>
      </c>
      <c r="G743" s="205" t="n"/>
      <c r="H743" s="205" t="n">
        <v>7426016.71</v>
      </c>
      <c r="I743" s="205" t="n"/>
      <c r="J743" s="205" t="n"/>
      <c r="K743" s="205" t="n"/>
      <c r="L743" s="205" t="n">
        <v>0</v>
      </c>
      <c r="M743" s="205" t="n"/>
      <c r="N743" s="205" t="n"/>
      <c r="O743" s="205" t="n"/>
      <c r="P743" s="205" t="n"/>
      <c r="Q743" s="205" t="n"/>
      <c r="R743" s="205" t="n">
        <v>726797.19</v>
      </c>
      <c r="S743" s="205" t="n">
        <v>24000</v>
      </c>
      <c r="T743" s="205" t="n">
        <v>518448.66</v>
      </c>
      <c r="U743" s="256" t="n">
        <f aca="false" ca="false" dt2D="false" dtr="false" t="normal">COUNTIF(F743:Q743, "&gt;0")</f>
        <v>2</v>
      </c>
      <c r="V743" s="256" t="n">
        <f aca="false" ca="false" dt2D="false" dtr="false" t="normal">COUNTIF(R743:T743, "&gt;0")</f>
        <v>3</v>
      </c>
      <c r="W743" s="256" t="n">
        <f aca="false" ca="false" dt2D="false" dtr="false" t="normal">+U743+V743</f>
        <v>5</v>
      </c>
    </row>
    <row customHeight="true" ht="12.75" outlineLevel="0" r="744">
      <c r="A744" s="8" t="n">
        <f aca="false" ca="false" dt2D="false" dtr="false" t="normal">A743+1</f>
        <v>701</v>
      </c>
      <c r="B744" s="8" t="n">
        <f aca="false" ca="false" dt2D="false" dtr="false" t="normal">B743+1</f>
        <v>58</v>
      </c>
      <c r="C744" s="106" t="s">
        <v>60</v>
      </c>
      <c r="D744" s="8" t="s">
        <v>210</v>
      </c>
      <c r="E744" s="205" t="n">
        <f aca="false" ca="true" dt2D="false" dtr="false" t="normal">SUBTOTAL(9, F744:T744)</f>
        <v>22423088.69</v>
      </c>
      <c r="F744" s="205" t="n">
        <v>11356758.69</v>
      </c>
      <c r="G744" s="205" t="n">
        <v>5360488.42</v>
      </c>
      <c r="H744" s="205" t="n"/>
      <c r="I744" s="205" t="n">
        <v>4529294.82</v>
      </c>
      <c r="J744" s="205" t="n"/>
      <c r="K744" s="205" t="n"/>
      <c r="L744" s="205" t="n">
        <v>0</v>
      </c>
      <c r="M744" s="205" t="n"/>
      <c r="N744" s="205" t="n"/>
      <c r="O744" s="205" t="n"/>
      <c r="P744" s="205" t="n"/>
      <c r="Q744" s="205" t="n"/>
      <c r="R744" s="205" t="n">
        <v>672692.66</v>
      </c>
      <c r="S744" s="205" t="n">
        <v>24000</v>
      </c>
      <c r="T744" s="205" t="n">
        <v>479854.1</v>
      </c>
      <c r="U744" s="256" t="n">
        <f aca="false" ca="false" dt2D="false" dtr="false" t="normal">COUNTIF(F744:Q744, "&gt;0")</f>
        <v>3</v>
      </c>
      <c r="V744" s="256" t="n">
        <f aca="false" ca="false" dt2D="false" dtr="false" t="normal">COUNTIF(R744:T744, "&gt;0")</f>
        <v>3</v>
      </c>
      <c r="W744" s="256" t="n">
        <f aca="false" ca="false" dt2D="false" dtr="false" t="normal">+U744+V744</f>
        <v>6</v>
      </c>
    </row>
    <row customHeight="true" ht="12.75" outlineLevel="0" r="745">
      <c r="A745" s="8" t="n">
        <f aca="false" ca="false" dt2D="false" dtr="false" t="normal">A744+1</f>
        <v>702</v>
      </c>
      <c r="B745" s="8" t="n">
        <f aca="false" ca="false" dt2D="false" dtr="false" t="normal">B744+1</f>
        <v>59</v>
      </c>
      <c r="C745" s="106" t="s">
        <v>60</v>
      </c>
      <c r="D745" s="8" t="s">
        <v>212</v>
      </c>
      <c r="E745" s="205" t="n">
        <f aca="false" ca="true" dt2D="false" dtr="false" t="normal">SUBTOTAL(9, F745:T745)</f>
        <v>47247971.59</v>
      </c>
      <c r="F745" s="205" t="n"/>
      <c r="G745" s="205" t="n"/>
      <c r="H745" s="205" t="n">
        <v>9295591.33</v>
      </c>
      <c r="I745" s="205" t="n"/>
      <c r="J745" s="205" t="n"/>
      <c r="K745" s="205" t="n"/>
      <c r="L745" s="205" t="n">
        <v>0</v>
      </c>
      <c r="M745" s="205" t="n"/>
      <c r="N745" s="205" t="n">
        <v>13617197.72</v>
      </c>
      <c r="O745" s="205" t="n">
        <v>21882636.8</v>
      </c>
      <c r="P745" s="205" t="n"/>
      <c r="Q745" s="205" t="n"/>
      <c r="R745" s="205" t="n">
        <v>1417439.15</v>
      </c>
      <c r="S745" s="205" t="n">
        <v>24000</v>
      </c>
      <c r="T745" s="205" t="n">
        <v>1011106.59</v>
      </c>
      <c r="U745" s="256" t="n">
        <f aca="false" ca="false" dt2D="false" dtr="false" t="normal">COUNTIF(F745:Q745, "&gt;0")</f>
        <v>3</v>
      </c>
      <c r="V745" s="256" t="n">
        <f aca="false" ca="false" dt2D="false" dtr="false" t="normal">COUNTIF(R745:T745, "&gt;0")</f>
        <v>3</v>
      </c>
      <c r="W745" s="256" t="n">
        <f aca="false" ca="false" dt2D="false" dtr="false" t="normal">+U745+V745</f>
        <v>6</v>
      </c>
    </row>
    <row customHeight="true" ht="12.75" outlineLevel="0" r="746">
      <c r="A746" s="8" t="n">
        <f aca="false" ca="false" dt2D="false" dtr="false" t="normal">A745+1</f>
        <v>703</v>
      </c>
      <c r="B746" s="8" t="n">
        <f aca="false" ca="false" dt2D="false" dtr="false" t="normal">B745+1</f>
        <v>60</v>
      </c>
      <c r="C746" s="106" t="s">
        <v>214</v>
      </c>
      <c r="D746" s="8" t="s">
        <v>215</v>
      </c>
      <c r="E746" s="205" t="n">
        <f aca="false" ca="true" dt2D="false" dtr="false" t="normal">SUBTOTAL(9, F746:T746)</f>
        <v>2830800.0900000003</v>
      </c>
      <c r="F746" s="205" t="n"/>
      <c r="G746" s="205" t="n">
        <v>1043036.1</v>
      </c>
      <c r="H746" s="205" t="n"/>
      <c r="I746" s="205" t="n">
        <v>1618260.87</v>
      </c>
      <c r="J746" s="205" t="n"/>
      <c r="K746" s="205" t="n"/>
      <c r="L746" s="205" t="n">
        <v>0</v>
      </c>
      <c r="M746" s="205" t="n"/>
      <c r="N746" s="205" t="n"/>
      <c r="O746" s="205" t="n"/>
      <c r="P746" s="205" t="n"/>
      <c r="Q746" s="205" t="n"/>
      <c r="R746" s="205" t="n">
        <v>84924</v>
      </c>
      <c r="S746" s="205" t="n">
        <v>24000</v>
      </c>
      <c r="T746" s="205" t="n">
        <v>60579.12</v>
      </c>
      <c r="U746" s="256" t="n">
        <f aca="false" ca="false" dt2D="false" dtr="false" t="normal">COUNTIF(F746:Q746, "&gt;0")</f>
        <v>2</v>
      </c>
      <c r="V746" s="256" t="n">
        <f aca="false" ca="false" dt2D="false" dtr="false" t="normal">COUNTIF(R746:T746, "&gt;0")</f>
        <v>3</v>
      </c>
      <c r="W746" s="256" t="n">
        <f aca="false" ca="false" dt2D="false" dtr="false" t="normal">+U746+V746</f>
        <v>5</v>
      </c>
      <c r="AC746" s="0" t="s">
        <v>81</v>
      </c>
    </row>
    <row customHeight="true" ht="12.75" outlineLevel="0" r="747">
      <c r="A747" s="8" t="n">
        <f aca="false" ca="false" dt2D="false" dtr="false" t="normal">A746+1</f>
        <v>704</v>
      </c>
      <c r="B747" s="8" t="n">
        <f aca="false" ca="false" dt2D="false" dtr="false" t="normal">B746+1</f>
        <v>61</v>
      </c>
      <c r="C747" s="106" t="s">
        <v>214</v>
      </c>
      <c r="D747" s="8" t="s">
        <v>218</v>
      </c>
      <c r="E747" s="205" t="n">
        <f aca="false" ca="true" dt2D="false" dtr="false" t="normal">SUBTOTAL(9, F747:T747)</f>
        <v>8935637.43</v>
      </c>
      <c r="F747" s="205" t="n">
        <v>3893175.13</v>
      </c>
      <c r="G747" s="205" t="n">
        <v>2419910.44</v>
      </c>
      <c r="H747" s="205" t="n">
        <v>1137105.54</v>
      </c>
      <c r="I747" s="205" t="n">
        <v>1002154.56</v>
      </c>
      <c r="J747" s="205" t="n"/>
      <c r="K747" s="205" t="n"/>
      <c r="L747" s="205" t="n">
        <v>0</v>
      </c>
      <c r="M747" s="205" t="n"/>
      <c r="N747" s="205" t="n"/>
      <c r="O747" s="205" t="n"/>
      <c r="P747" s="205" t="n"/>
      <c r="Q747" s="205" t="n"/>
      <c r="R747" s="205" t="n">
        <v>268069.12</v>
      </c>
      <c r="S747" s="205" t="n">
        <v>24000</v>
      </c>
      <c r="T747" s="205" t="n">
        <v>191222.64</v>
      </c>
      <c r="U747" s="256" t="n">
        <f aca="false" ca="false" dt2D="false" dtr="false" t="normal">COUNTIF(F747:Q747, "&gt;0")</f>
        <v>4</v>
      </c>
      <c r="V747" s="256" t="n">
        <f aca="false" ca="false" dt2D="false" dtr="false" t="normal">COUNTIF(R747:T747, "&gt;0")</f>
        <v>3</v>
      </c>
      <c r="W747" s="256" t="n">
        <f aca="false" ca="false" dt2D="false" dtr="false" t="normal">+U747+V747</f>
        <v>7</v>
      </c>
    </row>
    <row customHeight="true" ht="12.75" outlineLevel="0" r="748">
      <c r="A748" s="8" t="n">
        <f aca="false" ca="false" dt2D="false" dtr="false" t="normal">A747+1</f>
        <v>705</v>
      </c>
      <c r="B748" s="8" t="n">
        <f aca="false" ca="false" dt2D="false" dtr="false" t="normal">B747+1</f>
        <v>62</v>
      </c>
      <c r="C748" s="106" t="s">
        <v>214</v>
      </c>
      <c r="D748" s="8" t="s">
        <v>220</v>
      </c>
      <c r="E748" s="205" t="n">
        <f aca="false" ca="true" dt2D="false" dtr="false" t="normal">SUBTOTAL(9, F748:T748)</f>
        <v>11516697.49</v>
      </c>
      <c r="F748" s="205" t="n">
        <v>7716941.22</v>
      </c>
      <c r="G748" s="205" t="n">
        <v>3183798.02</v>
      </c>
      <c r="H748" s="205" t="n"/>
      <c r="I748" s="205" t="n"/>
      <c r="J748" s="205" t="n"/>
      <c r="K748" s="205" t="n"/>
      <c r="L748" s="205" t="n">
        <v>0</v>
      </c>
      <c r="M748" s="205" t="n"/>
      <c r="N748" s="205" t="n"/>
      <c r="O748" s="205" t="n"/>
      <c r="P748" s="205" t="n"/>
      <c r="Q748" s="205" t="n"/>
      <c r="R748" s="205" t="n">
        <v>345500.92</v>
      </c>
      <c r="S748" s="205" t="n">
        <v>24000</v>
      </c>
      <c r="T748" s="205" t="n">
        <v>246457.33</v>
      </c>
      <c r="U748" s="256" t="n">
        <f aca="false" ca="false" dt2D="false" dtr="false" t="normal">COUNTIF(F748:Q748, "&gt;0")</f>
        <v>2</v>
      </c>
      <c r="V748" s="256" t="n">
        <f aca="false" ca="false" dt2D="false" dtr="false" t="normal">COUNTIF(R748:T748, "&gt;0")</f>
        <v>3</v>
      </c>
      <c r="W748" s="256" t="n">
        <f aca="false" ca="false" dt2D="false" dtr="false" t="normal">+U748+V748</f>
        <v>5</v>
      </c>
    </row>
    <row customHeight="true" ht="12.75" outlineLevel="0" r="749">
      <c r="A749" s="8" t="n">
        <f aca="false" ca="false" dt2D="false" dtr="false" t="normal">A748+1</f>
        <v>706</v>
      </c>
      <c r="B749" s="8" t="n">
        <f aca="false" ca="false" dt2D="false" dtr="false" t="normal">B748+1</f>
        <v>63</v>
      </c>
      <c r="C749" s="106" t="s">
        <v>214</v>
      </c>
      <c r="D749" s="8" t="s">
        <v>222</v>
      </c>
      <c r="E749" s="205" t="n">
        <f aca="false" ca="true" dt2D="false" dtr="false" t="normal">SUBTOTAL(9, F749:T749)</f>
        <v>904789.57</v>
      </c>
      <c r="F749" s="205" t="n">
        <v>834283.38</v>
      </c>
      <c r="G749" s="205" t="n"/>
      <c r="H749" s="205" t="n"/>
      <c r="I749" s="205" t="n"/>
      <c r="J749" s="205" t="n"/>
      <c r="K749" s="205" t="n"/>
      <c r="L749" s="205" t="n">
        <v>0</v>
      </c>
      <c r="M749" s="205" t="n"/>
      <c r="N749" s="205" t="n"/>
      <c r="O749" s="205" t="n"/>
      <c r="P749" s="205" t="n"/>
      <c r="Q749" s="205" t="n"/>
      <c r="R749" s="205" t="n">
        <v>27143.69</v>
      </c>
      <c r="S749" s="205" t="n">
        <v>24000</v>
      </c>
      <c r="T749" s="205" t="n">
        <v>19362.5</v>
      </c>
      <c r="U749" s="256" t="n">
        <f aca="false" ca="false" dt2D="false" dtr="false" t="normal">COUNTIF(F749:Q749, "&gt;0")</f>
        <v>1</v>
      </c>
      <c r="V749" s="256" t="n">
        <f aca="false" ca="false" dt2D="false" dtr="false" t="normal">COUNTIF(R749:T749, "&gt;0")</f>
        <v>3</v>
      </c>
      <c r="W749" s="256" t="n">
        <f aca="false" ca="false" dt2D="false" dtr="false" t="normal">+U749+V749</f>
        <v>4</v>
      </c>
      <c r="AC749" s="0" t="s">
        <v>81</v>
      </c>
    </row>
    <row customHeight="true" ht="12.75" outlineLevel="0" r="750">
      <c r="A750" s="8" t="n">
        <f aca="false" ca="false" dt2D="false" dtr="false" t="normal">A749+1</f>
        <v>707</v>
      </c>
      <c r="B750" s="8" t="n">
        <f aca="false" ca="false" dt2D="false" dtr="false" t="normal">B749+1</f>
        <v>64</v>
      </c>
      <c r="C750" s="106" t="s">
        <v>214</v>
      </c>
      <c r="D750" s="8" t="s">
        <v>224</v>
      </c>
      <c r="E750" s="205" t="n">
        <f aca="false" ca="true" dt2D="false" dtr="false" t="normal">SUBTOTAL(9, F750:T750)</f>
        <v>21298699.41</v>
      </c>
      <c r="F750" s="205" t="n">
        <v>9196563.64</v>
      </c>
      <c r="G750" s="205" t="n">
        <v>3799118.16</v>
      </c>
      <c r="H750" s="205" t="n">
        <v>4016278.06</v>
      </c>
      <c r="I750" s="205" t="n">
        <v>3167986.4</v>
      </c>
      <c r="J750" s="205" t="n"/>
      <c r="K750" s="205" t="n"/>
      <c r="L750" s="205" t="n">
        <v>0</v>
      </c>
      <c r="M750" s="205" t="n"/>
      <c r="N750" s="205" t="n"/>
      <c r="O750" s="205" t="n"/>
      <c r="P750" s="205" t="n"/>
      <c r="Q750" s="205" t="n"/>
      <c r="R750" s="205" t="n">
        <v>638960.98</v>
      </c>
      <c r="S750" s="205" t="n">
        <v>24000</v>
      </c>
      <c r="T750" s="205" t="n">
        <v>455792.17</v>
      </c>
      <c r="U750" s="256" t="n">
        <f aca="false" ca="false" dt2D="false" dtr="false" t="normal">COUNTIF(F750:Q750, "&gt;0")</f>
        <v>4</v>
      </c>
      <c r="V750" s="256" t="n">
        <f aca="false" ca="false" dt2D="false" dtr="false" t="normal">COUNTIF(R750:T750, "&gt;0")</f>
        <v>3</v>
      </c>
      <c r="W750" s="256" t="n">
        <f aca="false" ca="false" dt2D="false" dtr="false" t="normal">+U750+V750</f>
        <v>7</v>
      </c>
    </row>
    <row customHeight="true" ht="12.75" outlineLevel="0" r="751">
      <c r="A751" s="8" t="n">
        <f aca="false" ca="false" dt2D="false" dtr="false" t="normal">A750+1</f>
        <v>708</v>
      </c>
      <c r="B751" s="8" t="n">
        <f aca="false" ca="false" dt2D="false" dtr="false" t="normal">B750+1</f>
        <v>65</v>
      </c>
      <c r="C751" s="106" t="s">
        <v>214</v>
      </c>
      <c r="D751" s="8" t="s">
        <v>227</v>
      </c>
      <c r="E751" s="205" t="n">
        <f aca="false" ca="true" dt2D="false" dtr="false" t="normal">SUBTOTAL(9, F751:T751)</f>
        <v>4195844.36</v>
      </c>
      <c r="F751" s="205" t="n"/>
      <c r="G751" s="205" t="n">
        <v>3956177.96</v>
      </c>
      <c r="H751" s="205" t="n"/>
      <c r="I751" s="205" t="n"/>
      <c r="J751" s="205" t="n"/>
      <c r="K751" s="205" t="n"/>
      <c r="L751" s="205" t="n">
        <v>0</v>
      </c>
      <c r="M751" s="205" t="n"/>
      <c r="N751" s="205" t="n"/>
      <c r="O751" s="205" t="n"/>
      <c r="P751" s="205" t="n"/>
      <c r="Q751" s="205" t="n"/>
      <c r="R751" s="205" t="n">
        <v>125875.33</v>
      </c>
      <c r="S751" s="205" t="n">
        <v>24000</v>
      </c>
      <c r="T751" s="205" t="n">
        <v>89791.07</v>
      </c>
      <c r="U751" s="256" t="n">
        <f aca="false" ca="false" dt2D="false" dtr="false" t="normal">COUNTIF(F751:Q751, "&gt;0")</f>
        <v>1</v>
      </c>
      <c r="V751" s="256" t="n">
        <f aca="false" ca="false" dt2D="false" dtr="false" t="normal">COUNTIF(R751:T751, "&gt;0")</f>
        <v>3</v>
      </c>
      <c r="W751" s="256" t="n">
        <f aca="false" ca="false" dt2D="false" dtr="false" t="normal">+U751+V751</f>
        <v>4</v>
      </c>
    </row>
    <row customHeight="true" ht="12.75" outlineLevel="0" r="752">
      <c r="A752" s="8" t="n">
        <f aca="false" ca="false" dt2D="false" dtr="false" t="normal">A751+1</f>
        <v>709</v>
      </c>
      <c r="B752" s="8" t="n">
        <f aca="false" ca="false" dt2D="false" dtr="false" t="normal">B751+1</f>
        <v>66</v>
      </c>
      <c r="C752" s="106" t="s">
        <v>214</v>
      </c>
      <c r="D752" s="8" t="s">
        <v>230</v>
      </c>
      <c r="E752" s="205" t="n">
        <f aca="false" ca="true" dt2D="false" dtr="false" t="normal">SUBTOTAL(9, F752:T752)</f>
        <v>9800242.02</v>
      </c>
      <c r="F752" s="205" t="n">
        <v>9272509.58</v>
      </c>
      <c r="G752" s="205" t="n"/>
      <c r="H752" s="205" t="n"/>
      <c r="I752" s="205" t="n"/>
      <c r="J752" s="205" t="n"/>
      <c r="K752" s="205" t="n"/>
      <c r="L752" s="205" t="n">
        <v>0</v>
      </c>
      <c r="M752" s="205" t="n"/>
      <c r="N752" s="205" t="n"/>
      <c r="O752" s="205" t="n"/>
      <c r="P752" s="205" t="n"/>
      <c r="Q752" s="205" t="n"/>
      <c r="R752" s="205" t="n">
        <v>294007.26</v>
      </c>
      <c r="S752" s="205" t="n">
        <v>24000</v>
      </c>
      <c r="T752" s="205" t="n">
        <v>209725.18</v>
      </c>
      <c r="U752" s="256" t="n">
        <f aca="false" ca="false" dt2D="false" dtr="false" t="normal">COUNTIF(F752:Q752, "&gt;0")</f>
        <v>1</v>
      </c>
      <c r="V752" s="256" t="n">
        <f aca="false" ca="false" dt2D="false" dtr="false" t="normal">COUNTIF(R752:T752, "&gt;0")</f>
        <v>3</v>
      </c>
      <c r="W752" s="256" t="n">
        <f aca="false" ca="false" dt2D="false" dtr="false" t="normal">+U752+V752</f>
        <v>4</v>
      </c>
    </row>
    <row customHeight="true" ht="12.75" outlineLevel="0" r="753">
      <c r="A753" s="8" t="n">
        <f aca="false" ca="false" dt2D="false" dtr="false" t="normal">A752+1</f>
        <v>710</v>
      </c>
      <c r="B753" s="8" t="n">
        <f aca="false" ca="false" dt2D="false" dtr="false" t="normal">B752+1</f>
        <v>67</v>
      </c>
      <c r="C753" s="106" t="s">
        <v>214</v>
      </c>
      <c r="D753" s="8" t="s">
        <v>234</v>
      </c>
      <c r="E753" s="205" t="n">
        <f aca="false" ca="true" dt2D="false" dtr="false" t="normal">SUBTOTAL(9, F753:T753)</f>
        <v>7039592.149999999</v>
      </c>
      <c r="F753" s="205" t="n">
        <v>5608646.72</v>
      </c>
      <c r="G753" s="205" t="n"/>
      <c r="H753" s="205" t="n"/>
      <c r="I753" s="205" t="n"/>
      <c r="J753" s="205" t="n">
        <v>1045110.4</v>
      </c>
      <c r="K753" s="205" t="n"/>
      <c r="L753" s="205" t="n">
        <v>0</v>
      </c>
      <c r="M753" s="205" t="n"/>
      <c r="N753" s="205" t="n"/>
      <c r="O753" s="205" t="n"/>
      <c r="P753" s="205" t="n"/>
      <c r="Q753" s="205" t="n"/>
      <c r="R753" s="205" t="n">
        <v>211187.76</v>
      </c>
      <c r="S753" s="205" t="n">
        <v>24000</v>
      </c>
      <c r="T753" s="205" t="n">
        <v>150647.27</v>
      </c>
      <c r="U753" s="256" t="n">
        <f aca="false" ca="false" dt2D="false" dtr="false" t="normal">COUNTIF(F753:Q753, "&gt;0")</f>
        <v>2</v>
      </c>
      <c r="V753" s="256" t="n">
        <f aca="false" ca="false" dt2D="false" dtr="false" t="normal">COUNTIF(R753:T753, "&gt;0")</f>
        <v>3</v>
      </c>
      <c r="W753" s="256" t="n">
        <f aca="false" ca="false" dt2D="false" dtr="false" t="normal">+U753+V753</f>
        <v>5</v>
      </c>
    </row>
    <row customHeight="true" ht="12.75" outlineLevel="0" r="754">
      <c r="A754" s="8" t="n">
        <f aca="false" ca="false" dt2D="false" dtr="false" t="normal">A753+1</f>
        <v>711</v>
      </c>
      <c r="B754" s="8" t="n">
        <f aca="false" ca="false" dt2D="false" dtr="false" t="normal">B753+1</f>
        <v>68</v>
      </c>
      <c r="C754" s="106" t="s">
        <v>214</v>
      </c>
      <c r="D754" s="8" t="s">
        <v>237</v>
      </c>
      <c r="E754" s="205" t="n">
        <f aca="false" ca="true" dt2D="false" dtr="false" t="normal">SUBTOTAL(9, F754:T754)</f>
        <v>3828530.76</v>
      </c>
      <c r="F754" s="205" t="n"/>
      <c r="G754" s="205" t="n"/>
      <c r="H754" s="205" t="n"/>
      <c r="I754" s="205" t="n"/>
      <c r="J754" s="205" t="n">
        <v>3607744.28</v>
      </c>
      <c r="K754" s="205" t="n"/>
      <c r="L754" s="205" t="n">
        <v>0</v>
      </c>
      <c r="M754" s="205" t="n"/>
      <c r="N754" s="205" t="n"/>
      <c r="O754" s="205" t="n"/>
      <c r="P754" s="205" t="n"/>
      <c r="Q754" s="205" t="n"/>
      <c r="R754" s="205" t="n">
        <v>114855.92</v>
      </c>
      <c r="S754" s="205" t="n">
        <v>24000</v>
      </c>
      <c r="T754" s="205" t="n">
        <v>81930.56</v>
      </c>
      <c r="U754" s="256" t="n">
        <f aca="false" ca="false" dt2D="false" dtr="false" t="normal">COUNTIF(F754:Q754, "&gt;0")</f>
        <v>1</v>
      </c>
      <c r="V754" s="256" t="n">
        <f aca="false" ca="false" dt2D="false" dtr="false" t="normal">COUNTIF(R754:T754, "&gt;0")</f>
        <v>3</v>
      </c>
      <c r="W754" s="256" t="n">
        <f aca="false" ca="false" dt2D="false" dtr="false" t="normal">+U754+V754</f>
        <v>4</v>
      </c>
    </row>
    <row customHeight="true" ht="12.75" outlineLevel="0" r="755">
      <c r="A755" s="8" t="n">
        <f aca="false" ca="false" dt2D="false" dtr="false" t="normal">A754+1</f>
        <v>712</v>
      </c>
      <c r="B755" s="8" t="n">
        <f aca="false" ca="false" dt2D="false" dtr="false" t="normal">B754+1</f>
        <v>69</v>
      </c>
      <c r="C755" s="106" t="s">
        <v>214</v>
      </c>
      <c r="D755" s="8" t="s">
        <v>240</v>
      </c>
      <c r="E755" s="205" t="n">
        <f aca="false" ca="true" dt2D="false" dtr="false" t="normal">SUBTOTAL(9, F755:T755)</f>
        <v>17316532.71</v>
      </c>
      <c r="F755" s="205" t="n">
        <v>6993988.31</v>
      </c>
      <c r="G755" s="205" t="n">
        <v>4349565.49</v>
      </c>
      <c r="H755" s="205" t="n">
        <v>2047006.7</v>
      </c>
      <c r="I755" s="205" t="n">
        <v>1804777.7</v>
      </c>
      <c r="J755" s="205" t="n">
        <v>1207124.73</v>
      </c>
      <c r="K755" s="205" t="n"/>
      <c r="L755" s="205" t="n">
        <v>0</v>
      </c>
      <c r="M755" s="205" t="n"/>
      <c r="N755" s="205" t="n"/>
      <c r="O755" s="205" t="n"/>
      <c r="P755" s="205" t="n"/>
      <c r="Q755" s="205" t="n"/>
      <c r="R755" s="205" t="n">
        <v>519495.98</v>
      </c>
      <c r="S755" s="205" t="n">
        <v>24000</v>
      </c>
      <c r="T755" s="205" t="n">
        <v>370573.8</v>
      </c>
      <c r="U755" s="256" t="n">
        <f aca="false" ca="false" dt2D="false" dtr="false" t="normal">COUNTIF(F755:Q755, "&gt;0")</f>
        <v>5</v>
      </c>
      <c r="V755" s="256" t="n">
        <f aca="false" ca="false" dt2D="false" dtr="false" t="normal">COUNTIF(R755:T755, "&gt;0")</f>
        <v>3</v>
      </c>
      <c r="W755" s="256" t="n">
        <f aca="false" ca="false" dt2D="false" dtr="false" t="normal">+U755+V755</f>
        <v>8</v>
      </c>
    </row>
    <row customHeight="true" ht="12.75" outlineLevel="0" r="756">
      <c r="A756" s="8" t="n">
        <f aca="false" ca="false" dt2D="false" dtr="false" t="normal">A755+1</f>
        <v>713</v>
      </c>
      <c r="B756" s="8" t="n">
        <f aca="false" ca="false" dt2D="false" dtr="false" t="normal">B755+1</f>
        <v>70</v>
      </c>
      <c r="C756" s="106" t="s">
        <v>214</v>
      </c>
      <c r="D756" s="8" t="s">
        <v>243</v>
      </c>
      <c r="E756" s="205" t="n">
        <f aca="false" ca="true" dt2D="false" dtr="false" t="normal">SUBTOTAL(9, F756:T756)</f>
        <v>28500280.94</v>
      </c>
      <c r="F756" s="205" t="n">
        <v>12308162.67</v>
      </c>
      <c r="G756" s="205" t="n">
        <v>5085716.38</v>
      </c>
      <c r="H756" s="205" t="n">
        <v>5376303.05</v>
      </c>
      <c r="I756" s="205" t="n">
        <v>4241184.4</v>
      </c>
      <c r="J756" s="205" t="n"/>
      <c r="K756" s="205" t="n"/>
      <c r="L756" s="205" t="n">
        <v>0</v>
      </c>
      <c r="M756" s="205" t="n"/>
      <c r="N756" s="205" t="n"/>
      <c r="O756" s="205" t="n"/>
      <c r="P756" s="205" t="n"/>
      <c r="Q756" s="205" t="n"/>
      <c r="R756" s="205" t="n">
        <v>855008.43</v>
      </c>
      <c r="S756" s="205" t="n">
        <v>24000</v>
      </c>
      <c r="T756" s="205" t="n">
        <v>609906.01</v>
      </c>
      <c r="U756" s="256" t="n">
        <f aca="false" ca="false" dt2D="false" dtr="false" t="normal">COUNTIF(F756:Q756, "&gt;0")</f>
        <v>4</v>
      </c>
      <c r="V756" s="256" t="n">
        <f aca="false" ca="false" dt2D="false" dtr="false" t="normal">COUNTIF(R756:T756, "&gt;0")</f>
        <v>3</v>
      </c>
      <c r="W756" s="256" t="n">
        <f aca="false" ca="false" dt2D="false" dtr="false" t="normal">+U756+V756</f>
        <v>7</v>
      </c>
    </row>
    <row customHeight="true" ht="12.75" outlineLevel="0" r="757">
      <c r="A757" s="8" t="n">
        <f aca="false" ca="false" dt2D="false" dtr="false" t="normal">A756+1</f>
        <v>714</v>
      </c>
      <c r="B757" s="8" t="n">
        <f aca="false" ca="false" dt2D="false" dtr="false" t="normal">B756+1</f>
        <v>71</v>
      </c>
      <c r="C757" s="106" t="s">
        <v>214</v>
      </c>
      <c r="D757" s="8" t="s">
        <v>245</v>
      </c>
      <c r="E757" s="205" t="n">
        <f aca="false" ca="true" dt2D="false" dtr="false" t="normal">SUBTOTAL(9, F757:T757)</f>
        <v>12964100.080000002</v>
      </c>
      <c r="F757" s="205" t="n">
        <v>5234874.34</v>
      </c>
      <c r="G757" s="205" t="n">
        <v>3255115.31</v>
      </c>
      <c r="H757" s="205" t="n">
        <v>1531294.31</v>
      </c>
      <c r="I757" s="205" t="n">
        <v>1349948.48</v>
      </c>
      <c r="J757" s="205" t="n">
        <v>902512.9</v>
      </c>
      <c r="K757" s="205" t="n"/>
      <c r="L757" s="205" t="n">
        <v>0</v>
      </c>
      <c r="M757" s="205" t="n"/>
      <c r="N757" s="205" t="n"/>
      <c r="O757" s="205" t="n"/>
      <c r="P757" s="205" t="n"/>
      <c r="Q757" s="205" t="n"/>
      <c r="R757" s="205" t="n">
        <v>388923</v>
      </c>
      <c r="S757" s="205" t="n">
        <v>24000</v>
      </c>
      <c r="T757" s="205" t="n">
        <v>277431.74</v>
      </c>
      <c r="U757" s="256" t="n">
        <f aca="false" ca="false" dt2D="false" dtr="false" t="normal">COUNTIF(F757:Q757, "&gt;0")</f>
        <v>5</v>
      </c>
      <c r="V757" s="256" t="n">
        <f aca="false" ca="false" dt2D="false" dtr="false" t="normal">COUNTIF(R757:T757, "&gt;0")</f>
        <v>3</v>
      </c>
      <c r="W757" s="256" t="n">
        <f aca="false" ca="false" dt2D="false" dtr="false" t="normal">+U757+V757</f>
        <v>8</v>
      </c>
    </row>
    <row customHeight="true" ht="12.75" outlineLevel="0" r="758">
      <c r="A758" s="8" t="n">
        <f aca="false" ca="false" dt2D="false" dtr="false" t="normal">A757+1</f>
        <v>715</v>
      </c>
      <c r="B758" s="8" t="n">
        <f aca="false" ca="false" dt2D="false" dtr="false" t="normal">B757+1</f>
        <v>72</v>
      </c>
      <c r="C758" s="106" t="s">
        <v>214</v>
      </c>
      <c r="D758" s="8" t="s">
        <v>249</v>
      </c>
      <c r="E758" s="205" t="n">
        <f aca="false" ca="true" dt2D="false" dtr="false" t="normal">SUBTOTAL(9, F758:T758)</f>
        <v>14832505.739999998</v>
      </c>
      <c r="F758" s="205" t="n">
        <v>5898218.93</v>
      </c>
      <c r="G758" s="205" t="n">
        <v>2436007.3</v>
      </c>
      <c r="H758" s="205" t="n">
        <v>2575305.33</v>
      </c>
      <c r="I758" s="205" t="n">
        <v>2031165.47</v>
      </c>
      <c r="J758" s="205" t="n">
        <v>1105417.92</v>
      </c>
      <c r="K758" s="205" t="n"/>
      <c r="L758" s="205" t="n">
        <v>0</v>
      </c>
      <c r="M758" s="205" t="n"/>
      <c r="N758" s="205" t="n"/>
      <c r="O758" s="205" t="n"/>
      <c r="P758" s="205" t="n"/>
      <c r="Q758" s="205" t="n"/>
      <c r="R758" s="205" t="n">
        <v>444975.17</v>
      </c>
      <c r="S758" s="205" t="n">
        <v>24000</v>
      </c>
      <c r="T758" s="205" t="n">
        <v>317415.62</v>
      </c>
      <c r="U758" s="256" t="n">
        <f aca="false" ca="false" dt2D="false" dtr="false" t="normal">COUNTIF(F758:Q758, "&gt;0")</f>
        <v>5</v>
      </c>
      <c r="V758" s="256" t="n">
        <f aca="false" ca="false" dt2D="false" dtr="false" t="normal">COUNTIF(R758:T758, "&gt;0")</f>
        <v>3</v>
      </c>
      <c r="W758" s="256" t="n">
        <f aca="false" ca="false" dt2D="false" dtr="false" t="normal">+U758+V758</f>
        <v>8</v>
      </c>
    </row>
    <row customHeight="true" ht="12.75" outlineLevel="0" r="759">
      <c r="A759" s="8" t="n">
        <f aca="false" ca="false" dt2D="false" dtr="false" t="normal">A758+1</f>
        <v>716</v>
      </c>
      <c r="B759" s="8" t="n">
        <f aca="false" ca="false" dt2D="false" dtr="false" t="normal">B758+1</f>
        <v>73</v>
      </c>
      <c r="C759" s="106" t="s">
        <v>214</v>
      </c>
      <c r="D759" s="8" t="s">
        <v>252</v>
      </c>
      <c r="E759" s="205" t="n">
        <f aca="false" ca="true" dt2D="false" dtr="false" t="normal">SUBTOTAL(9, F759:T759)</f>
        <v>7355724.14</v>
      </c>
      <c r="F759" s="205" t="n"/>
      <c r="G759" s="205" t="n"/>
      <c r="H759" s="205" t="n">
        <v>3135929.14</v>
      </c>
      <c r="I759" s="205" t="n">
        <v>2472879.78</v>
      </c>
      <c r="J759" s="205" t="n">
        <v>1344831</v>
      </c>
      <c r="K759" s="205" t="n"/>
      <c r="L759" s="205" t="n">
        <v>0</v>
      </c>
      <c r="M759" s="205" t="n"/>
      <c r="N759" s="205" t="n"/>
      <c r="O759" s="205" t="n"/>
      <c r="P759" s="205" t="n"/>
      <c r="Q759" s="205" t="n"/>
      <c r="R759" s="205" t="n">
        <v>220671.72</v>
      </c>
      <c r="S759" s="205" t="n">
        <v>24000</v>
      </c>
      <c r="T759" s="205" t="n">
        <v>157412.5</v>
      </c>
      <c r="U759" s="256" t="n">
        <f aca="false" ca="false" dt2D="false" dtr="false" t="normal">COUNTIF(F759:Q759, "&gt;0")</f>
        <v>3</v>
      </c>
      <c r="V759" s="256" t="n">
        <f aca="false" ca="false" dt2D="false" dtr="false" t="normal">COUNTIF(R759:T759, "&gt;0")</f>
        <v>3</v>
      </c>
      <c r="W759" s="256" t="n">
        <f aca="false" ca="false" dt2D="false" dtr="false" t="normal">+U759+V759</f>
        <v>6</v>
      </c>
    </row>
    <row customHeight="true" ht="12.75" outlineLevel="0" r="760">
      <c r="A760" s="8" t="n">
        <f aca="false" ca="false" dt2D="false" dtr="false" t="normal">A759+1</f>
        <v>717</v>
      </c>
      <c r="B760" s="8" t="n">
        <f aca="false" ca="false" dt2D="false" dtr="false" t="normal">B759+1</f>
        <v>74</v>
      </c>
      <c r="C760" s="106" t="s">
        <v>214</v>
      </c>
      <c r="D760" s="8" t="s">
        <v>254</v>
      </c>
      <c r="E760" s="205" t="n">
        <f aca="false" ca="true" dt2D="false" dtr="false" t="normal">SUBTOTAL(9, F760:T760)</f>
        <v>10777081.7</v>
      </c>
      <c r="F760" s="205" t="n"/>
      <c r="G760" s="205" t="n"/>
      <c r="H760" s="205" t="n"/>
      <c r="I760" s="205" t="n"/>
      <c r="J760" s="205" t="n"/>
      <c r="K760" s="205" t="n"/>
      <c r="L760" s="205" t="n">
        <v>0</v>
      </c>
      <c r="M760" s="205" t="n"/>
      <c r="N760" s="205" t="n"/>
      <c r="O760" s="205" t="n"/>
      <c r="P760" s="205" t="n"/>
      <c r="Q760" s="205" t="n">
        <v>10199139.7</v>
      </c>
      <c r="R760" s="205" t="n">
        <v>323312.45</v>
      </c>
      <c r="S760" s="205" t="n">
        <v>24000</v>
      </c>
      <c r="T760" s="205" t="n">
        <v>230629.55</v>
      </c>
      <c r="U760" s="256" t="n">
        <f aca="false" ca="false" dt2D="false" dtr="false" t="normal">COUNTIF(F760:Q760, "&gt;0")</f>
        <v>1</v>
      </c>
      <c r="V760" s="256" t="n">
        <f aca="false" ca="false" dt2D="false" dtr="false" t="normal">COUNTIF(R760:T760, "&gt;0")</f>
        <v>3</v>
      </c>
      <c r="W760" s="256" t="n">
        <f aca="false" ca="false" dt2D="false" dtr="false" t="normal">+U760+V760</f>
        <v>4</v>
      </c>
    </row>
    <row customHeight="true" ht="12.75" outlineLevel="0" r="761">
      <c r="A761" s="8" t="n">
        <f aca="false" ca="false" dt2D="false" dtr="false" t="normal">A760+1</f>
        <v>718</v>
      </c>
      <c r="B761" s="8" t="s">
        <v>192</v>
      </c>
      <c r="C761" s="106" t="s">
        <v>214</v>
      </c>
      <c r="D761" s="8" t="s">
        <v>256</v>
      </c>
      <c r="E761" s="205" t="n">
        <f aca="false" ca="true" dt2D="false" dtr="false" t="normal">SUBTOTAL(9, F761:T761)</f>
        <v>11479170.35</v>
      </c>
      <c r="F761" s="205" t="n"/>
      <c r="G761" s="205" t="n"/>
      <c r="H761" s="205" t="n"/>
      <c r="I761" s="205" t="n"/>
      <c r="J761" s="205" t="n"/>
      <c r="K761" s="205" t="n"/>
      <c r="L761" s="205" t="n">
        <v>0</v>
      </c>
      <c r="M761" s="205" t="n"/>
      <c r="N761" s="205" t="n">
        <v>10865140.99</v>
      </c>
      <c r="O761" s="205" t="n"/>
      <c r="P761" s="205" t="n"/>
      <c r="Q761" s="205" t="n"/>
      <c r="R761" s="205" t="n">
        <v>344375.11</v>
      </c>
      <c r="S761" s="205" t="n">
        <v>24000</v>
      </c>
      <c r="T761" s="205" t="n">
        <v>245654.25</v>
      </c>
      <c r="U761" s="256" t="n">
        <f aca="false" ca="false" dt2D="false" dtr="false" t="normal">COUNTIF(F761:Q761, "&gt;0")</f>
        <v>1</v>
      </c>
      <c r="V761" s="256" t="n">
        <f aca="false" ca="false" dt2D="false" dtr="false" t="normal">COUNTIF(R761:T761, "&gt;0")</f>
        <v>3</v>
      </c>
      <c r="W761" s="256" t="n">
        <f aca="false" ca="false" dt2D="false" dtr="false" t="normal">+U761+V761</f>
        <v>4</v>
      </c>
    </row>
    <row customHeight="true" ht="12.75" outlineLevel="0" r="762">
      <c r="A762" s="8" t="n">
        <f aca="false" ca="false" dt2D="false" dtr="false" t="normal">A761+1</f>
        <v>719</v>
      </c>
      <c r="B762" s="8" t="n">
        <f aca="false" ca="false" dt2D="false" dtr="false" t="normal">B760+1</f>
        <v>75</v>
      </c>
      <c r="C762" s="106" t="s">
        <v>214</v>
      </c>
      <c r="D762" s="8" t="s">
        <v>260</v>
      </c>
      <c r="E762" s="205" t="n">
        <f aca="false" ca="true" dt2D="false" dtr="false" t="normal">SUBTOTAL(9, F762:T762)</f>
        <v>7771487.819999999</v>
      </c>
      <c r="F762" s="205" t="n"/>
      <c r="G762" s="205" t="n"/>
      <c r="H762" s="205" t="n"/>
      <c r="I762" s="205" t="n"/>
      <c r="J762" s="205" t="n"/>
      <c r="K762" s="205" t="n"/>
      <c r="L762" s="205" t="n">
        <v>0</v>
      </c>
      <c r="M762" s="205" t="n"/>
      <c r="N762" s="205" t="n"/>
      <c r="O762" s="205" t="n"/>
      <c r="P762" s="205" t="n"/>
      <c r="Q762" s="205" t="n">
        <v>7348033.35</v>
      </c>
      <c r="R762" s="205" t="n">
        <v>233144.63</v>
      </c>
      <c r="S762" s="205" t="n">
        <v>24000</v>
      </c>
      <c r="T762" s="205" t="n">
        <v>166309.84</v>
      </c>
      <c r="U762" s="256" t="n">
        <f aca="false" ca="false" dt2D="false" dtr="false" t="normal">COUNTIF(F762:Q762, "&gt;0")</f>
        <v>1</v>
      </c>
      <c r="V762" s="256" t="n">
        <f aca="false" ca="false" dt2D="false" dtr="false" t="normal">COUNTIF(R762:T762, "&gt;0")</f>
        <v>3</v>
      </c>
      <c r="W762" s="256" t="n">
        <f aca="false" ca="false" dt2D="false" dtr="false" t="normal">+U762+V762</f>
        <v>4</v>
      </c>
    </row>
    <row customHeight="true" ht="12.75" outlineLevel="0" r="763">
      <c r="A763" s="8" t="n">
        <f aca="false" ca="false" dt2D="false" dtr="false" t="normal">A762+1</f>
        <v>720</v>
      </c>
      <c r="B763" s="8" t="n">
        <f aca="false" ca="false" dt2D="false" dtr="false" t="normal">+B762+1</f>
        <v>76</v>
      </c>
      <c r="C763" s="106" t="s">
        <v>214</v>
      </c>
      <c r="D763" s="8" t="s">
        <v>262</v>
      </c>
      <c r="E763" s="205" t="n">
        <f aca="false" ca="true" dt2D="false" dtr="false" t="normal">SUBTOTAL(9, F763:T763)</f>
        <v>24450037.16</v>
      </c>
      <c r="F763" s="205" t="n">
        <v>9725790</v>
      </c>
      <c r="G763" s="205" t="n">
        <v>4018648.92</v>
      </c>
      <c r="H763" s="205" t="n">
        <v>4248269.06</v>
      </c>
      <c r="I763" s="205" t="n">
        <v>3351303.96</v>
      </c>
      <c r="J763" s="205" t="n">
        <v>1825293.31</v>
      </c>
      <c r="K763" s="205" t="n"/>
      <c r="L763" s="205" t="n">
        <v>0</v>
      </c>
      <c r="M763" s="205" t="n"/>
      <c r="N763" s="205" t="n"/>
      <c r="O763" s="205" t="n"/>
      <c r="P763" s="205" t="n"/>
      <c r="Q763" s="205" t="n"/>
      <c r="R763" s="205" t="n">
        <v>733501.11</v>
      </c>
      <c r="S763" s="205" t="n">
        <v>24000</v>
      </c>
      <c r="T763" s="205" t="n">
        <v>523230.8</v>
      </c>
      <c r="U763" s="256" t="n">
        <f aca="false" ca="false" dt2D="false" dtr="false" t="normal">COUNTIF(F763:Q763, "&gt;0")</f>
        <v>5</v>
      </c>
      <c r="V763" s="256" t="n">
        <f aca="false" ca="false" dt2D="false" dtr="false" t="normal">COUNTIF(R763:T763, "&gt;0")</f>
        <v>3</v>
      </c>
      <c r="W763" s="256" t="n">
        <f aca="false" ca="false" dt2D="false" dtr="false" t="normal">+U763+V763</f>
        <v>8</v>
      </c>
    </row>
    <row customHeight="true" ht="12.75" outlineLevel="0" r="764">
      <c r="A764" s="8" t="n">
        <f aca="false" ca="false" dt2D="false" dtr="false" t="normal">A763+1</f>
        <v>721</v>
      </c>
      <c r="B764" s="8" t="n">
        <f aca="false" ca="false" dt2D="false" dtr="false" t="normal">+B763+1</f>
        <v>77</v>
      </c>
      <c r="C764" s="106" t="s">
        <v>214</v>
      </c>
      <c r="D764" s="8" t="s">
        <v>265</v>
      </c>
      <c r="E764" s="205" t="n">
        <f aca="false" ca="true" dt2D="false" dtr="false" t="normal">SUBTOTAL(9, F764:T764)</f>
        <v>5011208.2700000005</v>
      </c>
      <c r="F764" s="205" t="n"/>
      <c r="G764" s="205" t="n">
        <v>2579755.42</v>
      </c>
      <c r="H764" s="205" t="n"/>
      <c r="I764" s="205" t="n">
        <v>2149876.74</v>
      </c>
      <c r="J764" s="205" t="n"/>
      <c r="K764" s="205" t="n"/>
      <c r="L764" s="205" t="n">
        <v>0</v>
      </c>
      <c r="M764" s="205" t="n"/>
      <c r="N764" s="205" t="n"/>
      <c r="O764" s="205" t="n"/>
      <c r="P764" s="205" t="n"/>
      <c r="Q764" s="205" t="n"/>
      <c r="R764" s="205" t="n">
        <v>150336.25</v>
      </c>
      <c r="S764" s="205" t="n">
        <v>24000</v>
      </c>
      <c r="T764" s="205" t="n">
        <v>107239.86</v>
      </c>
      <c r="U764" s="256" t="n">
        <f aca="false" ca="false" dt2D="false" dtr="false" t="normal">COUNTIF(F764:Q764, "&gt;0")</f>
        <v>2</v>
      </c>
      <c r="V764" s="256" t="n">
        <f aca="false" ca="false" dt2D="false" dtr="false" t="normal">COUNTIF(R764:T764, "&gt;0")</f>
        <v>3</v>
      </c>
      <c r="W764" s="256" t="n">
        <f aca="false" ca="false" dt2D="false" dtr="false" t="normal">+U764+V764</f>
        <v>5</v>
      </c>
    </row>
    <row customHeight="true" ht="12.75" outlineLevel="0" r="765">
      <c r="A765" s="8" t="n">
        <f aca="false" ca="false" dt2D="false" dtr="false" t="normal">A764+1</f>
        <v>722</v>
      </c>
      <c r="B765" s="8" t="n">
        <f aca="false" ca="false" dt2D="false" dtr="false" t="normal">+B764+1</f>
        <v>78</v>
      </c>
      <c r="C765" s="106" t="s">
        <v>214</v>
      </c>
      <c r="D765" s="8" t="s">
        <v>267</v>
      </c>
      <c r="E765" s="205" t="n">
        <f aca="false" ca="true" dt2D="false" dtr="false" t="normal">SUBTOTAL(9, F765:T765)</f>
        <v>14214840.75</v>
      </c>
      <c r="F765" s="205" t="n"/>
      <c r="G765" s="205" t="n"/>
      <c r="H765" s="205" t="n"/>
      <c r="I765" s="205" t="n"/>
      <c r="J765" s="205" t="n"/>
      <c r="K765" s="205" t="n"/>
      <c r="L765" s="205" t="n">
        <v>0</v>
      </c>
      <c r="M765" s="205" t="n"/>
      <c r="N765" s="205" t="n"/>
      <c r="O765" s="205" t="n"/>
      <c r="P765" s="205" t="n">
        <v>13460197.94</v>
      </c>
      <c r="Q765" s="205" t="n"/>
      <c r="R765" s="205" t="n">
        <v>426445.22</v>
      </c>
      <c r="S765" s="205" t="n">
        <v>24000</v>
      </c>
      <c r="T765" s="205" t="n">
        <v>304197.59</v>
      </c>
      <c r="U765" s="256" t="n">
        <f aca="false" ca="false" dt2D="false" dtr="false" t="normal">COUNTIF(F765:Q765, "&gt;0")</f>
        <v>1</v>
      </c>
      <c r="V765" s="256" t="n">
        <f aca="false" ca="false" dt2D="false" dtr="false" t="normal">COUNTIF(R765:T765, "&gt;0")</f>
        <v>3</v>
      </c>
      <c r="W765" s="256" t="n">
        <f aca="false" ca="false" dt2D="false" dtr="false" t="normal">+U765+V765</f>
        <v>4</v>
      </c>
    </row>
    <row customHeight="true" ht="12.75" outlineLevel="0" r="766">
      <c r="A766" s="8" t="n">
        <f aca="false" ca="false" dt2D="false" dtr="false" t="normal">A765+1</f>
        <v>723</v>
      </c>
      <c r="B766" s="8" t="n">
        <f aca="false" ca="false" dt2D="false" dtr="false" t="normal">+B765+1</f>
        <v>79</v>
      </c>
      <c r="C766" s="106" t="s">
        <v>214</v>
      </c>
      <c r="D766" s="8" t="s">
        <v>242</v>
      </c>
      <c r="E766" s="205" t="n">
        <f aca="false" ca="true" dt2D="false" dtr="false" t="normal">SUBTOTAL(9, F766:T766)</f>
        <v>32685167.180000003</v>
      </c>
      <c r="F766" s="205" t="n">
        <v>13003194.99</v>
      </c>
      <c r="G766" s="205" t="n">
        <v>5373805.35</v>
      </c>
      <c r="H766" s="205" t="n">
        <v>5680764.9</v>
      </c>
      <c r="I766" s="205" t="n">
        <v>4481688.85</v>
      </c>
      <c r="J766" s="205" t="n">
        <v>2441695.49</v>
      </c>
      <c r="K766" s="205" t="n"/>
      <c r="L766" s="205" t="n">
        <v>0</v>
      </c>
      <c r="M766" s="205" t="n"/>
      <c r="N766" s="205" t="n"/>
      <c r="O766" s="205" t="n"/>
      <c r="P766" s="205" t="n"/>
      <c r="Q766" s="205" t="n"/>
      <c r="R766" s="205" t="n">
        <v>980555.02</v>
      </c>
      <c r="S766" s="205" t="n">
        <v>24000</v>
      </c>
      <c r="T766" s="205" t="n">
        <v>699462.58</v>
      </c>
      <c r="U766" s="256" t="n">
        <f aca="false" ca="false" dt2D="false" dtr="false" t="normal">COUNTIF(F766:Q766, "&gt;0")</f>
        <v>5</v>
      </c>
      <c r="V766" s="256" t="n">
        <f aca="false" ca="false" dt2D="false" dtr="false" t="normal">COUNTIF(R766:T766, "&gt;0")</f>
        <v>3</v>
      </c>
      <c r="W766" s="256" t="n">
        <f aca="false" ca="false" dt2D="false" dtr="false" t="normal">+U766+V766</f>
        <v>8</v>
      </c>
    </row>
    <row customHeight="true" ht="12.75" outlineLevel="0" r="767">
      <c r="A767" s="8" t="n">
        <f aca="false" ca="false" dt2D="false" dtr="false" t="normal">A766+1</f>
        <v>724</v>
      </c>
      <c r="B767" s="8" t="n">
        <f aca="false" ca="false" dt2D="false" dtr="false" t="normal">+B766+1</f>
        <v>80</v>
      </c>
      <c r="C767" s="106" t="s">
        <v>214</v>
      </c>
      <c r="D767" s="8" t="s">
        <v>271</v>
      </c>
      <c r="E767" s="205" t="n">
        <f aca="false" ca="true" dt2D="false" dtr="false" t="normal">SUBTOTAL(9, F767:T767)</f>
        <v>2823684.8699999996</v>
      </c>
      <c r="F767" s="205" t="n"/>
      <c r="G767" s="205" t="n">
        <v>2654547.46</v>
      </c>
      <c r="H767" s="205" t="n"/>
      <c r="I767" s="205" t="n"/>
      <c r="J767" s="205" t="n"/>
      <c r="K767" s="205" t="n"/>
      <c r="L767" s="205" t="n">
        <v>0</v>
      </c>
      <c r="M767" s="205" t="n"/>
      <c r="N767" s="205" t="n"/>
      <c r="O767" s="205" t="n"/>
      <c r="P767" s="205" t="n"/>
      <c r="Q767" s="205" t="n"/>
      <c r="R767" s="205" t="n">
        <v>84710.55</v>
      </c>
      <c r="S767" s="205" t="n">
        <v>24000</v>
      </c>
      <c r="T767" s="205" t="n">
        <v>60426.86</v>
      </c>
      <c r="U767" s="256" t="n">
        <f aca="false" ca="false" dt2D="false" dtr="false" t="normal">COUNTIF(F767:Q767, "&gt;0")</f>
        <v>1</v>
      </c>
      <c r="V767" s="256" t="n">
        <f aca="false" ca="false" dt2D="false" dtr="false" t="normal">COUNTIF(R767:T767, "&gt;0")</f>
        <v>3</v>
      </c>
      <c r="W767" s="256" t="n">
        <f aca="false" ca="false" dt2D="false" dtr="false" t="normal">+U767+V767</f>
        <v>4</v>
      </c>
    </row>
    <row customHeight="true" ht="12.75" outlineLevel="0" r="768">
      <c r="A768" s="8" t="n">
        <f aca="false" ca="false" dt2D="false" dtr="false" t="normal">A767+1</f>
        <v>725</v>
      </c>
      <c r="B768" s="8" t="n">
        <f aca="false" ca="false" dt2D="false" dtr="false" t="normal">+B767+1</f>
        <v>81</v>
      </c>
      <c r="C768" s="106" t="s">
        <v>214</v>
      </c>
      <c r="D768" s="8" t="s">
        <v>273</v>
      </c>
      <c r="E768" s="205" t="n">
        <f aca="false" ca="true" dt2D="false" dtr="false" t="normal">SUBTOTAL(9, F768:T768)</f>
        <v>18779722.04</v>
      </c>
      <c r="F768" s="205" t="n">
        <v>10066515.65</v>
      </c>
      <c r="G768" s="205" t="n">
        <v>4158829.91</v>
      </c>
      <c r="H768" s="205" t="n"/>
      <c r="I768" s="205" t="n">
        <v>3468034.94</v>
      </c>
      <c r="J768" s="205" t="n"/>
      <c r="K768" s="205" t="n"/>
      <c r="L768" s="205" t="n">
        <v>0</v>
      </c>
      <c r="M768" s="205" t="n"/>
      <c r="N768" s="205" t="n"/>
      <c r="O768" s="205" t="n"/>
      <c r="P768" s="205" t="n"/>
      <c r="Q768" s="205" t="n"/>
      <c r="R768" s="205" t="n">
        <v>620043.7</v>
      </c>
      <c r="S768" s="205" t="n">
        <v>24000</v>
      </c>
      <c r="T768" s="205" t="n">
        <v>442297.84</v>
      </c>
      <c r="U768" s="256" t="n">
        <f aca="false" ca="false" dt2D="false" dtr="false" t="normal">COUNTIF(F768:Q768, "&gt;0")</f>
        <v>3</v>
      </c>
      <c r="V768" s="256" t="n">
        <f aca="false" ca="false" dt2D="false" dtr="false" t="normal">COUNTIF(R768:T768, "&gt;0")</f>
        <v>3</v>
      </c>
      <c r="W768" s="256" t="n">
        <f aca="false" ca="false" dt2D="false" dtr="false" t="normal">+U768+V768</f>
        <v>6</v>
      </c>
      <c r="X768" s="0" t="s">
        <v>1084</v>
      </c>
    </row>
    <row customHeight="true" ht="12" outlineLevel="0" r="769">
      <c r="A769" s="8" t="n">
        <f aca="false" ca="false" dt2D="false" dtr="false" t="normal">A768+1</f>
        <v>726</v>
      </c>
      <c r="B769" s="8" t="s">
        <v>192</v>
      </c>
      <c r="C769" s="106" t="s">
        <v>214</v>
      </c>
      <c r="D769" s="8" t="s">
        <v>247</v>
      </c>
      <c r="E769" s="205" t="n">
        <f aca="false" ca="true" dt2D="false" dtr="false" t="normal">SUBTOTAL(9, F769:T769)</f>
        <v>2974301.38</v>
      </c>
      <c r="F769" s="205" t="n"/>
      <c r="G769" s="205" t="n"/>
      <c r="H769" s="205" t="n"/>
      <c r="I769" s="205" t="n"/>
      <c r="J769" s="205" t="n">
        <v>2797422.29</v>
      </c>
      <c r="K769" s="205" t="n"/>
      <c r="L769" s="205" t="n">
        <v>0</v>
      </c>
      <c r="M769" s="205" t="n"/>
      <c r="N769" s="205" t="n"/>
      <c r="O769" s="205" t="n"/>
      <c r="P769" s="205" t="n"/>
      <c r="Q769" s="205" t="n"/>
      <c r="R769" s="205" t="n">
        <v>89229.04</v>
      </c>
      <c r="S769" s="205" t="n">
        <v>24000</v>
      </c>
      <c r="T769" s="205" t="n">
        <v>63650.05</v>
      </c>
      <c r="U769" s="256" t="n">
        <f aca="false" ca="false" dt2D="false" dtr="false" t="normal">COUNTIF(F769:Q769, "&gt;0")</f>
        <v>1</v>
      </c>
      <c r="V769" s="256" t="n">
        <f aca="false" ca="false" dt2D="false" dtr="false" t="normal">COUNTIF(R769:T769, "&gt;0")</f>
        <v>3</v>
      </c>
      <c r="W769" s="256" t="n">
        <f aca="false" ca="false" dt2D="false" dtr="false" t="normal">+U769+V769</f>
        <v>4</v>
      </c>
    </row>
    <row customHeight="true" ht="12.75" outlineLevel="0" r="770">
      <c r="A770" s="8" t="n">
        <f aca="false" ca="false" dt2D="false" dtr="false" t="normal">A769+1</f>
        <v>727</v>
      </c>
      <c r="B770" s="8" t="s">
        <v>192</v>
      </c>
      <c r="C770" s="106" t="s">
        <v>214</v>
      </c>
      <c r="D770" s="8" t="s">
        <v>248</v>
      </c>
      <c r="E770" s="205" t="n">
        <f aca="false" ca="true" dt2D="false" dtr="false" t="normal">SUBTOTAL(9, F770:T770)</f>
        <v>2064482.63</v>
      </c>
      <c r="F770" s="205" t="n"/>
      <c r="G770" s="205" t="n"/>
      <c r="H770" s="205" t="n"/>
      <c r="I770" s="205" t="n"/>
      <c r="J770" s="205" t="n">
        <v>1934368.22</v>
      </c>
      <c r="K770" s="205" t="n"/>
      <c r="L770" s="205" t="n">
        <v>0</v>
      </c>
      <c r="M770" s="205" t="n"/>
      <c r="N770" s="205" t="n"/>
      <c r="O770" s="205" t="n"/>
      <c r="P770" s="205" t="n"/>
      <c r="Q770" s="205" t="n"/>
      <c r="R770" s="205" t="n">
        <v>61934.48</v>
      </c>
      <c r="S770" s="205" t="n">
        <v>24000</v>
      </c>
      <c r="T770" s="205" t="n">
        <v>44179.93</v>
      </c>
      <c r="U770" s="256" t="n">
        <f aca="false" ca="false" dt2D="false" dtr="false" t="normal">COUNTIF(F770:Q770, "&gt;0")</f>
        <v>1</v>
      </c>
      <c r="V770" s="256" t="n">
        <f aca="false" ca="false" dt2D="false" dtr="false" t="normal">COUNTIF(R770:T770, "&gt;0")</f>
        <v>3</v>
      </c>
      <c r="W770" s="256" t="n">
        <f aca="false" ca="false" dt2D="false" dtr="false" t="normal">+U770+V770</f>
        <v>4</v>
      </c>
    </row>
    <row customHeight="true" ht="12.75" outlineLevel="0" r="771">
      <c r="A771" s="8" t="n">
        <f aca="false" ca="false" dt2D="false" dtr="false" t="normal">A770+1</f>
        <v>728</v>
      </c>
      <c r="B771" s="8" t="n">
        <f aca="false" ca="false" dt2D="false" dtr="false" t="normal">+B768+1</f>
        <v>82</v>
      </c>
      <c r="C771" s="106" t="s">
        <v>214</v>
      </c>
      <c r="D771" s="8" t="s">
        <v>255</v>
      </c>
      <c r="E771" s="205" t="n">
        <f aca="false" ca="true" dt2D="false" dtr="false" t="normal">SUBTOTAL(9, F771:T771)</f>
        <v>38340929.220000006</v>
      </c>
      <c r="F771" s="205" t="n">
        <v>15254066.89</v>
      </c>
      <c r="G771" s="205" t="n">
        <v>6304506.17</v>
      </c>
      <c r="H771" s="205" t="n">
        <v>6664581.26</v>
      </c>
      <c r="I771" s="205" t="n">
        <v>5258019.99</v>
      </c>
      <c r="J771" s="205" t="n">
        <v>2865031.14</v>
      </c>
      <c r="K771" s="205" t="n"/>
      <c r="L771" s="205" t="n">
        <v>0</v>
      </c>
      <c r="M771" s="205" t="n"/>
      <c r="N771" s="205" t="n"/>
      <c r="O771" s="205" t="n"/>
      <c r="P771" s="205" t="n"/>
      <c r="Q771" s="205" t="n"/>
      <c r="R771" s="205" t="n">
        <v>1150227.88</v>
      </c>
      <c r="S771" s="205" t="n">
        <v>24000</v>
      </c>
      <c r="T771" s="205" t="n">
        <v>820495.89</v>
      </c>
      <c r="U771" s="256" t="n">
        <f aca="false" ca="false" dt2D="false" dtr="false" t="normal">COUNTIF(F771:Q771, "&gt;0")</f>
        <v>5</v>
      </c>
      <c r="V771" s="256" t="n">
        <f aca="false" ca="false" dt2D="false" dtr="false" t="normal">COUNTIF(R771:T771, "&gt;0")</f>
        <v>3</v>
      </c>
      <c r="W771" s="256" t="n">
        <f aca="false" ca="false" dt2D="false" dtr="false" t="normal">+U771+V771</f>
        <v>8</v>
      </c>
    </row>
    <row customHeight="true" ht="12.75" outlineLevel="0" r="772">
      <c r="A772" s="8" t="n">
        <f aca="false" ca="false" dt2D="false" dtr="false" t="normal">A771+1</f>
        <v>729</v>
      </c>
      <c r="B772" s="8" t="n">
        <f aca="false" ca="false" dt2D="false" dtr="false" t="normal">+B771+1</f>
        <v>83</v>
      </c>
      <c r="C772" s="106" t="s">
        <v>214</v>
      </c>
      <c r="D772" s="8" t="s">
        <v>258</v>
      </c>
      <c r="E772" s="205" t="n">
        <f aca="false" ca="true" dt2D="false" dtr="false" t="normal">SUBTOTAL(9, F772:T772)</f>
        <v>23542797.28</v>
      </c>
      <c r="F772" s="205" t="n">
        <v>10166174.65</v>
      </c>
      <c r="G772" s="205" t="n">
        <v>4200037.37</v>
      </c>
      <c r="H772" s="205" t="n">
        <v>4440077.91</v>
      </c>
      <c r="I772" s="205" t="n">
        <v>3502407.57</v>
      </c>
      <c r="J772" s="205" t="n"/>
      <c r="K772" s="205" t="n"/>
      <c r="L772" s="205" t="n">
        <v>0</v>
      </c>
      <c r="M772" s="205" t="n"/>
      <c r="N772" s="205" t="n"/>
      <c r="O772" s="205" t="n"/>
      <c r="P772" s="205" t="n"/>
      <c r="Q772" s="205" t="n"/>
      <c r="R772" s="205" t="n">
        <v>706283.92</v>
      </c>
      <c r="S772" s="205" t="n">
        <v>24000</v>
      </c>
      <c r="T772" s="205" t="n">
        <v>503815.86</v>
      </c>
      <c r="U772" s="256" t="n">
        <f aca="false" ca="false" dt2D="false" dtr="false" t="normal">COUNTIF(F772:Q772, "&gt;0")</f>
        <v>4</v>
      </c>
      <c r="V772" s="256" t="n">
        <f aca="false" ca="false" dt2D="false" dtr="false" t="normal">COUNTIF(R772:T772, "&gt;0")</f>
        <v>3</v>
      </c>
      <c r="W772" s="256" t="n">
        <f aca="false" ca="false" dt2D="false" dtr="false" t="normal">+U772+V772</f>
        <v>7</v>
      </c>
    </row>
    <row customHeight="true" ht="12.75" outlineLevel="0" r="773">
      <c r="A773" s="8" t="n">
        <f aca="false" ca="false" dt2D="false" dtr="false" t="normal">A772+1</f>
        <v>730</v>
      </c>
      <c r="B773" s="8" t="n">
        <f aca="false" ca="false" dt2D="false" dtr="false" t="normal">+B772+1</f>
        <v>84</v>
      </c>
      <c r="C773" s="106" t="s">
        <v>214</v>
      </c>
      <c r="D773" s="8" t="s">
        <v>280</v>
      </c>
      <c r="E773" s="205" t="n">
        <f aca="false" ca="true" dt2D="false" dtr="false" t="normal">SUBTOTAL(9, F773:T773)</f>
        <v>14272950.010000002</v>
      </c>
      <c r="F773" s="205" t="n">
        <v>4940144.93</v>
      </c>
      <c r="G773" s="205" t="n">
        <v>3361385.37</v>
      </c>
      <c r="H773" s="205" t="n">
        <v>2403507.46</v>
      </c>
      <c r="I773" s="205" t="n">
        <v>1908399.47</v>
      </c>
      <c r="J773" s="205" t="n">
        <v>901883.15</v>
      </c>
      <c r="K773" s="205" t="n"/>
      <c r="L773" s="205" t="n">
        <v>0</v>
      </c>
      <c r="M773" s="205" t="n"/>
      <c r="N773" s="205" t="n"/>
      <c r="O773" s="205" t="n"/>
      <c r="P773" s="205" t="n"/>
      <c r="Q773" s="205" t="n"/>
      <c r="R773" s="205" t="n">
        <v>428188.5</v>
      </c>
      <c r="S773" s="205" t="n">
        <v>24000</v>
      </c>
      <c r="T773" s="205" t="n">
        <v>305441.13</v>
      </c>
      <c r="U773" s="256" t="n">
        <f aca="false" ca="false" dt2D="false" dtr="false" t="normal">COUNTIF(F773:Q773, "&gt;0")</f>
        <v>5</v>
      </c>
      <c r="V773" s="256" t="n">
        <f aca="false" ca="false" dt2D="false" dtr="false" t="normal">COUNTIF(R773:T773, "&gt;0")</f>
        <v>3</v>
      </c>
      <c r="W773" s="256" t="n">
        <f aca="false" ca="false" dt2D="false" dtr="false" t="normal">+U773+V773</f>
        <v>8</v>
      </c>
    </row>
    <row customHeight="true" ht="12.75" outlineLevel="0" r="774">
      <c r="A774" s="8" t="n">
        <f aca="false" ca="false" dt2D="false" dtr="false" t="normal">A773+1</f>
        <v>731</v>
      </c>
      <c r="B774" s="8" t="n">
        <f aca="false" ca="false" dt2D="false" dtr="false" t="normal">+B773+1</f>
        <v>85</v>
      </c>
      <c r="C774" s="106" t="s">
        <v>214</v>
      </c>
      <c r="D774" s="8" t="s">
        <v>282</v>
      </c>
      <c r="E774" s="205" t="n">
        <f aca="false" ca="true" dt2D="false" dtr="false" t="normal">SUBTOTAL(9, F774:T774)</f>
        <v>6481946.01</v>
      </c>
      <c r="F774" s="205" t="n"/>
      <c r="G774" s="205" t="n"/>
      <c r="H774" s="205" t="n">
        <v>4286941.71</v>
      </c>
      <c r="I774" s="205" t="n"/>
      <c r="J774" s="205" t="n">
        <v>1837832.28</v>
      </c>
      <c r="K774" s="205" t="n"/>
      <c r="L774" s="205" t="n">
        <v>0</v>
      </c>
      <c r="M774" s="205" t="n"/>
      <c r="N774" s="205" t="n"/>
      <c r="O774" s="205" t="n"/>
      <c r="P774" s="205" t="n"/>
      <c r="Q774" s="205" t="n"/>
      <c r="R774" s="205" t="n">
        <v>194458.38</v>
      </c>
      <c r="S774" s="205" t="n">
        <v>24000</v>
      </c>
      <c r="T774" s="205" t="n">
        <v>138713.64</v>
      </c>
      <c r="U774" s="256" t="n">
        <f aca="false" ca="false" dt2D="false" dtr="false" t="normal">COUNTIF(F774:Q774, "&gt;0")</f>
        <v>2</v>
      </c>
      <c r="V774" s="256" t="n">
        <f aca="false" ca="false" dt2D="false" dtr="false" t="normal">COUNTIF(R774:T774, "&gt;0")</f>
        <v>3</v>
      </c>
      <c r="W774" s="256" t="n">
        <f aca="false" ca="false" dt2D="false" dtr="false" t="normal">+U774+V774</f>
        <v>5</v>
      </c>
    </row>
    <row customHeight="true" ht="12.75" outlineLevel="0" r="775">
      <c r="A775" s="8" t="n">
        <f aca="false" ca="false" dt2D="false" dtr="false" t="normal">A774+1</f>
        <v>732</v>
      </c>
      <c r="B775" s="8" t="n">
        <f aca="false" ca="false" dt2D="false" dtr="false" t="normal">+B774+1</f>
        <v>86</v>
      </c>
      <c r="C775" s="106" t="s">
        <v>214</v>
      </c>
      <c r="D775" s="8" t="s">
        <v>285</v>
      </c>
      <c r="E775" s="205" t="n">
        <f aca="false" ca="true" dt2D="false" dtr="false" t="normal">SUBTOTAL(9, F775:T775)</f>
        <v>31927145.93</v>
      </c>
      <c r="F775" s="205" t="n">
        <v>14784715.28</v>
      </c>
      <c r="G775" s="205" t="n"/>
      <c r="H775" s="205" t="n"/>
      <c r="I775" s="205" t="n"/>
      <c r="J775" s="205" t="n"/>
      <c r="K775" s="205" t="n"/>
      <c r="L775" s="205" t="n">
        <v>0</v>
      </c>
      <c r="M775" s="205" t="n"/>
      <c r="N775" s="205" t="n"/>
      <c r="O775" s="205" t="n"/>
      <c r="P775" s="205" t="n"/>
      <c r="Q775" s="205" t="n">
        <v>15477375.35</v>
      </c>
      <c r="R775" s="205" t="n">
        <v>957814.38</v>
      </c>
      <c r="S775" s="205" t="n">
        <v>24000</v>
      </c>
      <c r="T775" s="205" t="n">
        <v>683240.92</v>
      </c>
      <c r="U775" s="256" t="n">
        <f aca="false" ca="false" dt2D="false" dtr="false" t="normal">COUNTIF(F775:Q775, "&gt;0")</f>
        <v>2</v>
      </c>
      <c r="V775" s="256" t="n">
        <f aca="false" ca="false" dt2D="false" dtr="false" t="normal">COUNTIF(R775:T775, "&gt;0")</f>
        <v>3</v>
      </c>
      <c r="W775" s="256" t="n">
        <f aca="false" ca="false" dt2D="false" dtr="false" t="normal">+U775+V775</f>
        <v>5</v>
      </c>
    </row>
    <row customHeight="true" ht="12.75" outlineLevel="0" r="776">
      <c r="A776" s="8" t="n">
        <f aca="false" ca="false" dt2D="false" dtr="false" t="normal">A775+1</f>
        <v>733</v>
      </c>
      <c r="B776" s="8" t="n">
        <f aca="false" ca="false" dt2D="false" dtr="false" t="normal">+B775+1</f>
        <v>87</v>
      </c>
      <c r="C776" s="106" t="s">
        <v>214</v>
      </c>
      <c r="D776" s="8" t="s">
        <v>288</v>
      </c>
      <c r="E776" s="205" t="n">
        <f aca="false" ca="true" dt2D="false" dtr="false" t="normal">SUBTOTAL(9, F776:T776)</f>
        <v>11663394.270000001</v>
      </c>
      <c r="F776" s="205" t="n">
        <v>4636980.58</v>
      </c>
      <c r="G776" s="205" t="n">
        <v>1914504.69</v>
      </c>
      <c r="H776" s="205" t="n">
        <v>2024040.32</v>
      </c>
      <c r="I776" s="205" t="n">
        <v>1596161.32</v>
      </c>
      <c r="J776" s="205" t="n">
        <v>868208.89</v>
      </c>
      <c r="K776" s="205" t="n"/>
      <c r="L776" s="205" t="n">
        <v>0</v>
      </c>
      <c r="M776" s="205" t="n"/>
      <c r="N776" s="205" t="n"/>
      <c r="O776" s="205" t="n"/>
      <c r="P776" s="205" t="n"/>
      <c r="Q776" s="205" t="n"/>
      <c r="R776" s="205" t="n">
        <v>349901.83</v>
      </c>
      <c r="S776" s="205" t="n">
        <v>24000</v>
      </c>
      <c r="T776" s="205" t="n">
        <v>249596.64</v>
      </c>
      <c r="U776" s="256" t="n">
        <f aca="false" ca="false" dt2D="false" dtr="false" t="normal">COUNTIF(F776:Q776, "&gt;0")</f>
        <v>5</v>
      </c>
      <c r="V776" s="256" t="n">
        <f aca="false" ca="false" dt2D="false" dtr="false" t="normal">COUNTIF(R776:T776, "&gt;0")</f>
        <v>3</v>
      </c>
      <c r="W776" s="256" t="n">
        <f aca="false" ca="false" dt2D="false" dtr="false" t="normal">+U776+V776</f>
        <v>8</v>
      </c>
    </row>
    <row customHeight="true" ht="12.75" outlineLevel="0" r="777">
      <c r="A777" s="8" t="n">
        <f aca="false" ca="false" dt2D="false" dtr="false" t="normal">A776+1</f>
        <v>734</v>
      </c>
      <c r="B777" s="8" t="n">
        <f aca="false" ca="false" dt2D="false" dtr="false" t="normal">+B776+1</f>
        <v>88</v>
      </c>
      <c r="C777" s="106" t="s">
        <v>214</v>
      </c>
      <c r="D777" s="8" t="s">
        <v>290</v>
      </c>
      <c r="E777" s="205" t="n">
        <f aca="false" ca="true" dt2D="false" dtr="false" t="normal">SUBTOTAL(9, F777:T777)</f>
        <v>3591360</v>
      </c>
      <c r="F777" s="205" t="n"/>
      <c r="G777" s="205" t="n"/>
      <c r="H777" s="205" t="n"/>
      <c r="I777" s="205" t="n"/>
      <c r="J777" s="205" t="n"/>
      <c r="K777" s="205" t="n"/>
      <c r="L777" s="205" t="n">
        <v>0</v>
      </c>
      <c r="M777" s="205" t="n">
        <v>3382764.1</v>
      </c>
      <c r="N777" s="205" t="n"/>
      <c r="O777" s="205" t="n"/>
      <c r="P777" s="205" t="n"/>
      <c r="Q777" s="205" t="n"/>
      <c r="R777" s="205" t="n">
        <v>107740.8</v>
      </c>
      <c r="S777" s="205" t="n">
        <v>24000</v>
      </c>
      <c r="T777" s="205" t="n">
        <v>76855.1</v>
      </c>
      <c r="U777" s="256" t="n">
        <f aca="false" ca="false" dt2D="false" dtr="false" t="normal">COUNTIF(F777:Q777, "&gt;0")</f>
        <v>1</v>
      </c>
      <c r="V777" s="256" t="n">
        <f aca="false" ca="false" dt2D="false" dtr="false" t="normal">COUNTIF(R777:T777, "&gt;0")</f>
        <v>3</v>
      </c>
      <c r="W777" s="256" t="n">
        <f aca="false" ca="false" dt2D="false" dtr="false" t="normal">+U777+V777</f>
        <v>4</v>
      </c>
    </row>
    <row customHeight="true" ht="12.75" outlineLevel="0" r="778">
      <c r="A778" s="8" t="n">
        <f aca="false" ca="false" dt2D="false" dtr="false" t="normal">A777+1</f>
        <v>735</v>
      </c>
      <c r="B778" s="8" t="n">
        <f aca="false" ca="false" dt2D="false" dtr="false" t="normal">+B777+1</f>
        <v>89</v>
      </c>
      <c r="C778" s="106" t="s">
        <v>214</v>
      </c>
      <c r="D778" s="8" t="s">
        <v>293</v>
      </c>
      <c r="E778" s="205" t="n">
        <f aca="false" ca="true" dt2D="false" dtr="false" t="normal">SUBTOTAL(9, F778:T778)</f>
        <v>4747471.82</v>
      </c>
      <c r="F778" s="205" t="n"/>
      <c r="G778" s="205" t="n"/>
      <c r="H778" s="205" t="n">
        <v>4479451.77</v>
      </c>
      <c r="I778" s="205" t="n"/>
      <c r="J778" s="205" t="n"/>
      <c r="K778" s="205" t="n"/>
      <c r="L778" s="205" t="n">
        <v>0</v>
      </c>
      <c r="M778" s="205" t="n"/>
      <c r="N778" s="205" t="n"/>
      <c r="O778" s="205" t="n"/>
      <c r="P778" s="205" t="n"/>
      <c r="Q778" s="205" t="n"/>
      <c r="R778" s="205" t="n">
        <v>142424.15</v>
      </c>
      <c r="S778" s="205" t="n">
        <v>24000</v>
      </c>
      <c r="T778" s="205" t="n">
        <v>101595.9</v>
      </c>
      <c r="U778" s="256" t="n">
        <f aca="false" ca="false" dt2D="false" dtr="false" t="normal">COUNTIF(F778:Q778, "&gt;0")</f>
        <v>1</v>
      </c>
      <c r="V778" s="256" t="n">
        <f aca="false" ca="false" dt2D="false" dtr="false" t="normal">COUNTIF(R778:T778, "&gt;0")</f>
        <v>3</v>
      </c>
      <c r="W778" s="256" t="n">
        <f aca="false" ca="false" dt2D="false" dtr="false" t="normal">+U778+V778</f>
        <v>4</v>
      </c>
    </row>
    <row customHeight="true" ht="12.75" outlineLevel="0" r="779">
      <c r="A779" s="8" t="n">
        <f aca="false" ca="false" dt2D="false" dtr="false" t="normal">A778+1</f>
        <v>736</v>
      </c>
      <c r="B779" s="8" t="n">
        <f aca="false" ca="false" dt2D="false" dtr="false" t="normal">+B778+1</f>
        <v>90</v>
      </c>
      <c r="C779" s="106" t="s">
        <v>214</v>
      </c>
      <c r="D779" s="8" t="s">
        <v>295</v>
      </c>
      <c r="E779" s="205" t="n">
        <f aca="false" ca="false" dt2D="false" dtr="false" t="normal">SUM(F779:T779)</f>
        <v>2440106.5</v>
      </c>
      <c r="F779" s="205" t="n"/>
      <c r="G779" s="205" t="n"/>
      <c r="H779" s="205" t="n"/>
      <c r="I779" s="205" t="n"/>
      <c r="J779" s="205" t="n">
        <v>2440106.5</v>
      </c>
      <c r="K779" s="205" t="n"/>
      <c r="L779" s="205" t="n"/>
      <c r="M779" s="205" t="n"/>
      <c r="N779" s="205" t="n"/>
      <c r="O779" s="205" t="n"/>
      <c r="P779" s="205" t="n"/>
      <c r="Q779" s="205" t="n"/>
      <c r="R779" s="205" t="n"/>
      <c r="S779" s="205" t="n"/>
      <c r="T779" s="205" t="n"/>
      <c r="U779" s="256" t="n">
        <f aca="false" ca="false" dt2D="false" dtr="false" t="normal">COUNTIF(F779:Q779, "&gt;0")</f>
        <v>1</v>
      </c>
      <c r="V779" s="256" t="n">
        <f aca="false" ca="false" dt2D="false" dtr="false" t="normal">COUNTIF(R779:T779, "&gt;0")</f>
        <v>0</v>
      </c>
      <c r="W779" s="256" t="n">
        <f aca="false" ca="false" dt2D="false" dtr="false" t="normal">+U779+V779</f>
        <v>1</v>
      </c>
      <c r="AA779" s="0" t="s">
        <v>1085</v>
      </c>
    </row>
    <row customHeight="true" ht="12.75" outlineLevel="0" r="780">
      <c r="A780" s="8" t="n">
        <f aca="false" ca="false" dt2D="false" dtr="false" t="normal">A779+1</f>
        <v>737</v>
      </c>
      <c r="B780" s="8" t="n">
        <f aca="false" ca="false" dt2D="false" dtr="false" t="normal">+B779+1</f>
        <v>91</v>
      </c>
      <c r="C780" s="106" t="s">
        <v>214</v>
      </c>
      <c r="D780" s="8" t="s">
        <v>297</v>
      </c>
      <c r="E780" s="205" t="n">
        <f aca="false" ca="true" dt2D="false" dtr="false" t="normal">SUBTOTAL(9, F780:T780)</f>
        <v>31192914.320000004</v>
      </c>
      <c r="F780" s="205" t="n">
        <v>10802163.05</v>
      </c>
      <c r="G780" s="205" t="n">
        <v>7351852.4</v>
      </c>
      <c r="H780" s="205" t="n">
        <v>5258451.69</v>
      </c>
      <c r="I780" s="205" t="n">
        <v>4176414.61</v>
      </c>
      <c r="J780" s="205" t="n">
        <v>1976716.77</v>
      </c>
      <c r="K780" s="205" t="n"/>
      <c r="L780" s="205" t="n">
        <v>0</v>
      </c>
      <c r="M780" s="205" t="n"/>
      <c r="N780" s="205" t="n"/>
      <c r="O780" s="205" t="n"/>
      <c r="P780" s="205" t="n"/>
      <c r="Q780" s="205" t="n"/>
      <c r="R780" s="205" t="n">
        <v>935787.43</v>
      </c>
      <c r="S780" s="205" t="n">
        <v>24000</v>
      </c>
      <c r="T780" s="205" t="n">
        <v>667528.37</v>
      </c>
      <c r="U780" s="256" t="n">
        <f aca="false" ca="false" dt2D="false" dtr="false" t="normal">COUNTIF(F780:Q780, "&gt;0")</f>
        <v>5</v>
      </c>
      <c r="V780" s="256" t="n">
        <f aca="false" ca="false" dt2D="false" dtr="false" t="normal">COUNTIF(R780:T780, "&gt;0")</f>
        <v>3</v>
      </c>
      <c r="W780" s="256" t="n">
        <f aca="false" ca="false" dt2D="false" dtr="false" t="normal">+U780+V780</f>
        <v>8</v>
      </c>
    </row>
    <row customHeight="true" ht="12.75" outlineLevel="0" r="781">
      <c r="A781" s="8" t="n">
        <f aca="false" ca="false" dt2D="false" dtr="false" t="normal">A780+1</f>
        <v>738</v>
      </c>
      <c r="B781" s="8" t="n">
        <f aca="false" ca="false" dt2D="false" dtr="false" t="normal">+B780+1</f>
        <v>92</v>
      </c>
      <c r="C781" s="106" t="s">
        <v>214</v>
      </c>
      <c r="D781" s="8" t="s">
        <v>301</v>
      </c>
      <c r="E781" s="205" t="n">
        <f aca="false" ca="true" dt2D="false" dtr="false" t="normal">SUBTOTAL(9, F781:T781)</f>
        <v>1465532.5999999999</v>
      </c>
      <c r="F781" s="205" t="n"/>
      <c r="G781" s="205" t="n"/>
      <c r="H781" s="205" t="n"/>
      <c r="I781" s="205" t="n"/>
      <c r="J781" s="205" t="n">
        <v>1366204.22</v>
      </c>
      <c r="K781" s="205" t="n"/>
      <c r="L781" s="205" t="n">
        <v>0</v>
      </c>
      <c r="M781" s="205" t="n"/>
      <c r="N781" s="205" t="n"/>
      <c r="O781" s="205" t="n"/>
      <c r="P781" s="205" t="n"/>
      <c r="Q781" s="205" t="n"/>
      <c r="R781" s="205" t="n">
        <v>43965.98</v>
      </c>
      <c r="S781" s="205" t="n">
        <v>24000</v>
      </c>
      <c r="T781" s="205" t="n">
        <v>31362.4</v>
      </c>
      <c r="U781" s="256" t="n">
        <f aca="false" ca="false" dt2D="false" dtr="false" t="normal">COUNTIF(F781:Q781, "&gt;0")</f>
        <v>1</v>
      </c>
      <c r="V781" s="256" t="n">
        <f aca="false" ca="false" dt2D="false" dtr="false" t="normal">COUNTIF(R781:T781, "&gt;0")</f>
        <v>3</v>
      </c>
      <c r="W781" s="256" t="n">
        <f aca="false" ca="false" dt2D="false" dtr="false" t="normal">+U781+V781</f>
        <v>4</v>
      </c>
    </row>
    <row customHeight="true" ht="12.75" outlineLevel="0" r="782">
      <c r="A782" s="8" t="n">
        <f aca="false" ca="false" dt2D="false" dtr="false" t="normal">A781+1</f>
        <v>739</v>
      </c>
      <c r="B782" s="8" t="n">
        <f aca="false" ca="false" dt2D="false" dtr="false" t="normal">+B781+1</f>
        <v>93</v>
      </c>
      <c r="C782" s="106" t="s">
        <v>214</v>
      </c>
      <c r="D782" s="8" t="s">
        <v>303</v>
      </c>
      <c r="E782" s="205" t="n">
        <f aca="false" ca="true" dt2D="false" dtr="false" t="normal">SUBTOTAL(9, F782:T782)</f>
        <v>17658685.42</v>
      </c>
      <c r="F782" s="205" t="n"/>
      <c r="G782" s="205" t="n">
        <v>3828858.54</v>
      </c>
      <c r="H782" s="205" t="n"/>
      <c r="I782" s="205" t="n">
        <v>3192462.19</v>
      </c>
      <c r="J782" s="205" t="n"/>
      <c r="K782" s="205" t="n"/>
      <c r="L782" s="205" t="n">
        <v>0</v>
      </c>
      <c r="M782" s="205" t="n"/>
      <c r="N782" s="205" t="n"/>
      <c r="O782" s="205" t="n"/>
      <c r="P782" s="205" t="n"/>
      <c r="Q782" s="205" t="n">
        <v>9705708.26</v>
      </c>
      <c r="R782" s="205" t="n">
        <v>529760.56</v>
      </c>
      <c r="S782" s="205" t="n">
        <v>24000</v>
      </c>
      <c r="T782" s="205" t="n">
        <v>377895.87</v>
      </c>
      <c r="U782" s="256" t="n">
        <f aca="false" ca="false" dt2D="false" dtr="false" t="normal">COUNTIF(F782:Q782, "&gt;0")</f>
        <v>3</v>
      </c>
      <c r="V782" s="256" t="n">
        <f aca="false" ca="false" dt2D="false" dtr="false" t="normal">COUNTIF(R782:T782, "&gt;0")</f>
        <v>3</v>
      </c>
      <c r="W782" s="256" t="n">
        <f aca="false" ca="false" dt2D="false" dtr="false" t="normal">+U782+V782</f>
        <v>6</v>
      </c>
    </row>
    <row customHeight="true" ht="12.75" outlineLevel="0" r="783">
      <c r="A783" s="8" t="n">
        <f aca="false" ca="false" dt2D="false" dtr="false" t="normal">A782+1</f>
        <v>740</v>
      </c>
      <c r="B783" s="8" t="n">
        <f aca="false" ca="false" dt2D="false" dtr="false" t="normal">+B782+1</f>
        <v>94</v>
      </c>
      <c r="C783" s="106" t="s">
        <v>214</v>
      </c>
      <c r="D783" s="8" t="s">
        <v>281</v>
      </c>
      <c r="E783" s="205" t="n">
        <f aca="false" ca="true" dt2D="false" dtr="false" t="normal">SUBTOTAL(9, F783:T783)</f>
        <v>16500018.129999999</v>
      </c>
      <c r="F783" s="205" t="n"/>
      <c r="G783" s="205" t="n"/>
      <c r="H783" s="205" t="n"/>
      <c r="I783" s="205" t="n"/>
      <c r="J783" s="205" t="n"/>
      <c r="K783" s="205" t="n"/>
      <c r="L783" s="205" t="n">
        <v>0</v>
      </c>
      <c r="M783" s="205" t="n"/>
      <c r="N783" s="205" t="n">
        <v>15627917.2</v>
      </c>
      <c r="O783" s="205" t="n"/>
      <c r="P783" s="205" t="n"/>
      <c r="Q783" s="205" t="n"/>
      <c r="R783" s="205" t="n">
        <v>495000.54</v>
      </c>
      <c r="S783" s="205" t="n">
        <v>24000</v>
      </c>
      <c r="T783" s="205" t="n">
        <v>353100.39</v>
      </c>
      <c r="U783" s="256" t="n">
        <f aca="false" ca="false" dt2D="false" dtr="false" t="normal">COUNTIF(F783:Q783, "&gt;0")</f>
        <v>1</v>
      </c>
      <c r="V783" s="256" t="n">
        <f aca="false" ca="false" dt2D="false" dtr="false" t="normal">COUNTIF(R783:T783, "&gt;0")</f>
        <v>3</v>
      </c>
      <c r="W783" s="256" t="n">
        <f aca="false" ca="false" dt2D="false" dtr="false" t="normal">+U783+V783</f>
        <v>4</v>
      </c>
    </row>
    <row customHeight="true" ht="12.75" outlineLevel="0" r="784">
      <c r="A784" s="8" t="n">
        <f aca="false" ca="false" dt2D="false" dtr="false" t="normal">A783+1</f>
        <v>741</v>
      </c>
      <c r="B784" s="8" t="n">
        <f aca="false" ca="false" dt2D="false" dtr="false" t="normal">+B783+1</f>
        <v>95</v>
      </c>
      <c r="C784" s="106" t="s">
        <v>214</v>
      </c>
      <c r="D784" s="8" t="s">
        <v>306</v>
      </c>
      <c r="E784" s="205" t="n">
        <f aca="false" ca="true" dt2D="false" dtr="false" t="normal">SUBTOTAL(9, F784:T784)</f>
        <v>16451496.09</v>
      </c>
      <c r="F784" s="205" t="n"/>
      <c r="G784" s="205" t="n"/>
      <c r="H784" s="205" t="n"/>
      <c r="I784" s="205" t="n"/>
      <c r="J784" s="205" t="n"/>
      <c r="K784" s="205" t="n"/>
      <c r="L784" s="205" t="n">
        <v>0</v>
      </c>
      <c r="M784" s="205" t="n"/>
      <c r="N784" s="205" t="n"/>
      <c r="O784" s="205" t="n"/>
      <c r="P784" s="205" t="n"/>
      <c r="Q784" s="205" t="n">
        <v>15581889.19</v>
      </c>
      <c r="R784" s="205" t="n">
        <v>493544.88</v>
      </c>
      <c r="S784" s="205" t="n">
        <v>24000</v>
      </c>
      <c r="T784" s="205" t="n">
        <v>352062.02</v>
      </c>
      <c r="U784" s="256" t="n">
        <f aca="false" ca="false" dt2D="false" dtr="false" t="normal">COUNTIF(F784:Q784, "&gt;0")</f>
        <v>1</v>
      </c>
      <c r="V784" s="256" t="n">
        <f aca="false" ca="false" dt2D="false" dtr="false" t="normal">COUNTIF(R784:T784, "&gt;0")</f>
        <v>3</v>
      </c>
      <c r="W784" s="256" t="n">
        <f aca="false" ca="false" dt2D="false" dtr="false" t="normal">+U784+V784</f>
        <v>4</v>
      </c>
    </row>
    <row customHeight="true" ht="12.75" outlineLevel="0" r="785">
      <c r="A785" s="8" t="n">
        <f aca="false" ca="false" dt2D="false" dtr="false" t="normal">A784+1</f>
        <v>742</v>
      </c>
      <c r="B785" s="8" t="n">
        <f aca="false" ca="false" dt2D="false" dtr="false" t="normal">+B784+1</f>
        <v>96</v>
      </c>
      <c r="C785" s="106" t="s">
        <v>214</v>
      </c>
      <c r="D785" s="8" t="s">
        <v>286</v>
      </c>
      <c r="E785" s="205" t="n">
        <f aca="false" ca="true" dt2D="false" dtr="false" t="normal">SUBTOTAL(9, F785:T785)</f>
        <v>16684467.16</v>
      </c>
      <c r="F785" s="205" t="n"/>
      <c r="G785" s="205" t="n"/>
      <c r="H785" s="205" t="n"/>
      <c r="I785" s="205" t="n"/>
      <c r="J785" s="205" t="n"/>
      <c r="K785" s="205" t="n"/>
      <c r="L785" s="205" t="n">
        <v>0</v>
      </c>
      <c r="M785" s="205" t="n"/>
      <c r="N785" s="205" t="n"/>
      <c r="O785" s="205" t="n"/>
      <c r="P785" s="205" t="n"/>
      <c r="Q785" s="205" t="n">
        <v>15802885.55</v>
      </c>
      <c r="R785" s="205" t="n">
        <v>500534.01</v>
      </c>
      <c r="S785" s="205" t="n">
        <v>24000</v>
      </c>
      <c r="T785" s="205" t="n">
        <v>357047.6</v>
      </c>
      <c r="U785" s="256" t="n">
        <f aca="false" ca="false" dt2D="false" dtr="false" t="normal">COUNTIF(F785:Q785, "&gt;0")</f>
        <v>1</v>
      </c>
      <c r="V785" s="256" t="n">
        <f aca="false" ca="false" dt2D="false" dtr="false" t="normal">COUNTIF(R785:T785, "&gt;0")</f>
        <v>3</v>
      </c>
      <c r="W785" s="256" t="n">
        <f aca="false" ca="false" dt2D="false" dtr="false" t="normal">+U785+V785</f>
        <v>4</v>
      </c>
    </row>
    <row customHeight="true" ht="12.75" outlineLevel="0" r="786">
      <c r="A786" s="8" t="n">
        <f aca="false" ca="false" dt2D="false" dtr="false" t="normal">A785+1</f>
        <v>743</v>
      </c>
      <c r="B786" s="8" t="n">
        <f aca="false" ca="false" dt2D="false" dtr="false" t="normal">+B785+1</f>
        <v>97</v>
      </c>
      <c r="C786" s="106" t="s">
        <v>214</v>
      </c>
      <c r="D786" s="8" t="s">
        <v>309</v>
      </c>
      <c r="E786" s="205" t="n">
        <f aca="false" ca="true" dt2D="false" dtr="false" t="normal">SUBTOTAL(9, F786:T786)</f>
        <v>2074377.18</v>
      </c>
      <c r="F786" s="205" t="n"/>
      <c r="G786" s="205" t="n"/>
      <c r="H786" s="205" t="n"/>
      <c r="I786" s="205" t="n"/>
      <c r="J786" s="205" t="n">
        <v>1943754.19</v>
      </c>
      <c r="K786" s="205" t="n"/>
      <c r="L786" s="205" t="n">
        <v>0</v>
      </c>
      <c r="M786" s="205" t="n"/>
      <c r="N786" s="205" t="n"/>
      <c r="O786" s="205" t="n"/>
      <c r="P786" s="205" t="n"/>
      <c r="Q786" s="205" t="n"/>
      <c r="R786" s="205" t="n">
        <v>62231.32</v>
      </c>
      <c r="S786" s="205" t="n">
        <v>24000</v>
      </c>
      <c r="T786" s="205" t="n">
        <v>44391.67</v>
      </c>
      <c r="U786" s="256" t="n">
        <f aca="false" ca="false" dt2D="false" dtr="false" t="normal">COUNTIF(F786:Q786, "&gt;0")</f>
        <v>1</v>
      </c>
      <c r="V786" s="256" t="n">
        <f aca="false" ca="false" dt2D="false" dtr="false" t="normal">COUNTIF(R786:T786, "&gt;0")</f>
        <v>3</v>
      </c>
      <c r="W786" s="256" t="n">
        <f aca="false" ca="false" dt2D="false" dtr="false" t="normal">+U786+V786</f>
        <v>4</v>
      </c>
    </row>
    <row customHeight="true" ht="12.75" outlineLevel="0" r="787">
      <c r="A787" s="8" t="n">
        <f aca="false" ca="false" dt2D="false" dtr="false" t="normal">A786+1</f>
        <v>744</v>
      </c>
      <c r="B787" s="8" t="n">
        <f aca="false" ca="false" dt2D="false" dtr="false" t="normal">+B786+1</f>
        <v>98</v>
      </c>
      <c r="C787" s="106" t="s">
        <v>214</v>
      </c>
      <c r="D787" s="8" t="s">
        <v>312</v>
      </c>
      <c r="E787" s="205" t="n">
        <f aca="false" ca="true" dt2D="false" dtr="false" t="normal">SUBTOTAL(9, F787:T787)</f>
        <v>10987995.459999999</v>
      </c>
      <c r="F787" s="205" t="n">
        <v>10399212.5</v>
      </c>
      <c r="G787" s="205" t="n"/>
      <c r="H787" s="205" t="n"/>
      <c r="I787" s="205" t="n"/>
      <c r="J787" s="205" t="n"/>
      <c r="K787" s="205" t="n"/>
      <c r="L787" s="205" t="n">
        <v>0</v>
      </c>
      <c r="M787" s="205" t="n"/>
      <c r="N787" s="205" t="n"/>
      <c r="O787" s="205" t="n"/>
      <c r="P787" s="205" t="n"/>
      <c r="Q787" s="205" t="n"/>
      <c r="R787" s="205" t="n">
        <v>329639.86</v>
      </c>
      <c r="S787" s="205" t="n">
        <v>24000</v>
      </c>
      <c r="T787" s="205" t="n">
        <v>235143.1</v>
      </c>
      <c r="U787" s="256" t="n">
        <f aca="false" ca="false" dt2D="false" dtr="false" t="normal">COUNTIF(F787:Q787, "&gt;0")</f>
        <v>1</v>
      </c>
      <c r="V787" s="256" t="n">
        <f aca="false" ca="false" dt2D="false" dtr="false" t="normal">COUNTIF(R787:T787, "&gt;0")</f>
        <v>3</v>
      </c>
      <c r="W787" s="256" t="n">
        <f aca="false" ca="false" dt2D="false" dtr="false" t="normal">+U787+V787</f>
        <v>4</v>
      </c>
    </row>
    <row customHeight="true" ht="12.75" outlineLevel="0" r="788">
      <c r="A788" s="8" t="n">
        <f aca="false" ca="false" dt2D="false" dtr="false" t="normal">A787+1</f>
        <v>745</v>
      </c>
      <c r="B788" s="8" t="n">
        <f aca="false" ca="false" dt2D="false" dtr="false" t="normal">+B787+1</f>
        <v>99</v>
      </c>
      <c r="C788" s="106" t="s">
        <v>214</v>
      </c>
      <c r="D788" s="8" t="s">
        <v>315</v>
      </c>
      <c r="E788" s="205" t="n">
        <f aca="false" ca="true" dt2D="false" dtr="false" t="normal">SUBTOTAL(9, F788:T788)</f>
        <v>12933504.72</v>
      </c>
      <c r="F788" s="205" t="n"/>
      <c r="G788" s="205" t="n"/>
      <c r="H788" s="205" t="n"/>
      <c r="I788" s="205" t="n"/>
      <c r="J788" s="205" t="n">
        <v>1121028.67</v>
      </c>
      <c r="K788" s="205" t="n"/>
      <c r="L788" s="205" t="n">
        <v>0</v>
      </c>
      <c r="M788" s="205" t="n"/>
      <c r="N788" s="205" t="n">
        <v>11123693.91</v>
      </c>
      <c r="O788" s="205" t="n"/>
      <c r="P788" s="205" t="n"/>
      <c r="Q788" s="205" t="n"/>
      <c r="R788" s="205" t="n">
        <v>388005.14</v>
      </c>
      <c r="S788" s="205" t="n">
        <v>24000</v>
      </c>
      <c r="T788" s="205" t="n">
        <v>276777</v>
      </c>
      <c r="U788" s="256" t="n">
        <f aca="false" ca="false" dt2D="false" dtr="false" t="normal">COUNTIF(F788:Q788, "&gt;0")</f>
        <v>2</v>
      </c>
      <c r="V788" s="256" t="n">
        <f aca="false" ca="false" dt2D="false" dtr="false" t="normal">COUNTIF(R788:T788, "&gt;0")</f>
        <v>3</v>
      </c>
      <c r="W788" s="256" t="n">
        <f aca="false" ca="false" dt2D="false" dtr="false" t="normal">+U788+V788</f>
        <v>5</v>
      </c>
    </row>
    <row customHeight="true" ht="12.75" outlineLevel="0" r="789">
      <c r="A789" s="8" t="n">
        <f aca="false" ca="false" dt2D="false" dtr="false" t="normal">A788+1</f>
        <v>746</v>
      </c>
      <c r="B789" s="8" t="n">
        <f aca="false" ca="false" dt2D="false" dtr="false" t="normal">B788+1</f>
        <v>100</v>
      </c>
      <c r="C789" s="106" t="s">
        <v>214</v>
      </c>
      <c r="D789" s="8" t="s">
        <v>319</v>
      </c>
      <c r="E789" s="205" t="n">
        <f aca="false" ca="true" dt2D="false" dtr="false" t="normal">SUBTOTAL(9, F789:T789)</f>
        <v>1572033.93</v>
      </c>
      <c r="F789" s="205" t="n"/>
      <c r="G789" s="205" t="n"/>
      <c r="H789" s="205" t="n"/>
      <c r="I789" s="205" t="n"/>
      <c r="J789" s="205" t="n">
        <v>1467231.38</v>
      </c>
      <c r="K789" s="205" t="n"/>
      <c r="L789" s="205" t="n"/>
      <c r="M789" s="205" t="n"/>
      <c r="N789" s="205" t="n"/>
      <c r="O789" s="205" t="n"/>
      <c r="P789" s="205" t="n"/>
      <c r="Q789" s="205" t="n"/>
      <c r="R789" s="205" t="n">
        <v>47161.02</v>
      </c>
      <c r="S789" s="205" t="n">
        <v>24000</v>
      </c>
      <c r="T789" s="205" t="n">
        <v>33641.53</v>
      </c>
      <c r="U789" s="256" t="n"/>
      <c r="V789" s="256" t="n"/>
      <c r="W789" s="256" t="n"/>
    </row>
    <row customHeight="true" ht="12.75" outlineLevel="0" r="790">
      <c r="A790" s="8" t="n">
        <f aca="false" ca="false" dt2D="false" dtr="false" t="normal">A789+1</f>
        <v>747</v>
      </c>
      <c r="B790" s="8" t="n">
        <f aca="false" ca="false" dt2D="false" dtr="false" t="normal">B789+1</f>
        <v>101</v>
      </c>
      <c r="C790" s="106" t="s">
        <v>214</v>
      </c>
      <c r="D790" s="8" t="s">
        <v>321</v>
      </c>
      <c r="E790" s="205" t="n">
        <f aca="false" ca="true" dt2D="false" dtr="false" t="normal">SUBTOTAL(9, F790:T790)</f>
        <v>16013198.049999999</v>
      </c>
      <c r="F790" s="205" t="n"/>
      <c r="G790" s="205" t="n"/>
      <c r="H790" s="205" t="n"/>
      <c r="I790" s="205" t="n"/>
      <c r="J790" s="205" t="n"/>
      <c r="K790" s="205" t="n"/>
      <c r="L790" s="205" t="n">
        <v>0</v>
      </c>
      <c r="M790" s="205" t="n"/>
      <c r="N790" s="205" t="n">
        <v>15166119.67</v>
      </c>
      <c r="O790" s="205" t="n"/>
      <c r="P790" s="205" t="n"/>
      <c r="Q790" s="205" t="n"/>
      <c r="R790" s="205" t="n">
        <v>480395.94</v>
      </c>
      <c r="S790" s="205" t="n">
        <v>24000</v>
      </c>
      <c r="T790" s="205" t="n">
        <v>342682.44</v>
      </c>
      <c r="U790" s="256" t="n">
        <f aca="false" ca="false" dt2D="false" dtr="false" t="normal">COUNTIF(F790:Q790, "&gt;0")</f>
        <v>1</v>
      </c>
      <c r="V790" s="256" t="n">
        <f aca="false" ca="false" dt2D="false" dtr="false" t="normal">COUNTIF(R790:T790, "&gt;0")</f>
        <v>3</v>
      </c>
      <c r="W790" s="256" t="n">
        <f aca="false" ca="false" dt2D="false" dtr="false" t="normal">+U790+V790</f>
        <v>4</v>
      </c>
    </row>
    <row customHeight="true" ht="12.75" outlineLevel="0" r="791">
      <c r="A791" s="8" t="n">
        <f aca="false" ca="false" dt2D="false" dtr="false" t="normal">A790+1</f>
        <v>748</v>
      </c>
      <c r="B791" s="8" t="n">
        <f aca="false" ca="false" dt2D="false" dtr="false" t="normal">B790+1</f>
        <v>102</v>
      </c>
      <c r="C791" s="106" t="s">
        <v>214</v>
      </c>
      <c r="D791" s="8" t="s">
        <v>324</v>
      </c>
      <c r="E791" s="205" t="n">
        <f aca="false" ca="true" dt2D="false" dtr="false" t="normal">SUBTOTAL(9, F791:T791)</f>
        <v>4579490.03</v>
      </c>
      <c r="F791" s="205" t="n"/>
      <c r="G791" s="205" t="n">
        <v>4320104.24</v>
      </c>
      <c r="H791" s="205" t="n"/>
      <c r="I791" s="205" t="n"/>
      <c r="J791" s="205" t="n"/>
      <c r="K791" s="205" t="n"/>
      <c r="L791" s="205" t="n">
        <v>0</v>
      </c>
      <c r="M791" s="205" t="n"/>
      <c r="N791" s="205" t="n"/>
      <c r="O791" s="205" t="n"/>
      <c r="P791" s="205" t="n"/>
      <c r="Q791" s="205" t="n"/>
      <c r="R791" s="205" t="n">
        <v>137384.7</v>
      </c>
      <c r="S791" s="205" t="n">
        <v>24000</v>
      </c>
      <c r="T791" s="205" t="n">
        <v>98001.09</v>
      </c>
      <c r="U791" s="256" t="n">
        <f aca="false" ca="false" dt2D="false" dtr="false" t="normal">COUNTIF(F791:Q791, "&gt;0")</f>
        <v>1</v>
      </c>
      <c r="V791" s="256" t="n">
        <f aca="false" ca="false" dt2D="false" dtr="false" t="normal">COUNTIF(R791:T791, "&gt;0")</f>
        <v>3</v>
      </c>
      <c r="W791" s="256" t="n">
        <f aca="false" ca="false" dt2D="false" dtr="false" t="normal">+U791+V791</f>
        <v>4</v>
      </c>
    </row>
    <row customHeight="true" ht="12.75" outlineLevel="0" r="792">
      <c r="A792" s="8" t="n">
        <f aca="false" ca="false" dt2D="false" dtr="false" t="normal">A791+1</f>
        <v>749</v>
      </c>
      <c r="B792" s="8" t="n">
        <f aca="false" ca="false" dt2D="false" dtr="false" t="normal">B791+1</f>
        <v>103</v>
      </c>
      <c r="C792" s="106" t="s">
        <v>214</v>
      </c>
      <c r="D792" s="8" t="s">
        <v>325</v>
      </c>
      <c r="E792" s="205" t="n">
        <f aca="false" ca="true" dt2D="false" dtr="false" t="normal">SUBTOTAL(9, F792:T792)</f>
        <v>307648.76</v>
      </c>
      <c r="F792" s="205" t="n"/>
      <c r="G792" s="205" t="n"/>
      <c r="H792" s="205" t="n"/>
      <c r="I792" s="205" t="n"/>
      <c r="J792" s="205" t="n">
        <v>267835.62</v>
      </c>
      <c r="K792" s="205" t="n"/>
      <c r="L792" s="205" t="n"/>
      <c r="M792" s="205" t="n"/>
      <c r="N792" s="205" t="n"/>
      <c r="O792" s="205" t="n"/>
      <c r="P792" s="205" t="n"/>
      <c r="Q792" s="205" t="n"/>
      <c r="R792" s="205" t="n">
        <v>9229.46</v>
      </c>
      <c r="S792" s="205" t="n">
        <v>24000</v>
      </c>
      <c r="T792" s="205" t="n">
        <v>6583.68</v>
      </c>
      <c r="U792" s="256" t="n"/>
      <c r="V792" s="256" t="n"/>
      <c r="W792" s="256" t="n"/>
    </row>
    <row customHeight="true" ht="12.75" outlineLevel="0" r="793">
      <c r="A793" s="8" t="n">
        <f aca="false" ca="false" dt2D="false" dtr="false" t="normal">A792+1</f>
        <v>750</v>
      </c>
      <c r="B793" s="8" t="n">
        <f aca="false" ca="false" dt2D="false" dtr="false" t="normal">B792+1</f>
        <v>104</v>
      </c>
      <c r="C793" s="106" t="s">
        <v>214</v>
      </c>
      <c r="D793" s="8" t="s">
        <v>328</v>
      </c>
      <c r="E793" s="205" t="n">
        <f aca="false" ca="true" dt2D="false" dtr="false" t="normal">SUBTOTAL(9, F793:T793)</f>
        <v>9369916.010000002</v>
      </c>
      <c r="F793" s="205" t="n">
        <v>4082677.92</v>
      </c>
      <c r="G793" s="205" t="n">
        <v>2537811.48</v>
      </c>
      <c r="H793" s="205" t="n">
        <v>1192661.31</v>
      </c>
      <c r="I793" s="205" t="n">
        <v>1051151.62</v>
      </c>
      <c r="J793" s="205" t="n"/>
      <c r="K793" s="205" t="n"/>
      <c r="L793" s="205" t="n"/>
      <c r="M793" s="205" t="n"/>
      <c r="N793" s="205" t="n"/>
      <c r="O793" s="205" t="n"/>
      <c r="P793" s="205" t="n"/>
      <c r="Q793" s="205" t="n"/>
      <c r="R793" s="205" t="n">
        <v>281097.48</v>
      </c>
      <c r="S793" s="205" t="n">
        <v>24000</v>
      </c>
      <c r="T793" s="205" t="n">
        <v>200516.2</v>
      </c>
      <c r="U793" s="256" t="n">
        <f aca="false" ca="false" dt2D="false" dtr="false" t="normal">COUNTIF(F793:Q793, "&gt;0")</f>
        <v>4</v>
      </c>
      <c r="V793" s="256" t="n">
        <f aca="false" ca="false" dt2D="false" dtr="false" t="normal">COUNTIF(R793:T793, "&gt;0")</f>
        <v>3</v>
      </c>
      <c r="W793" s="256" t="n">
        <f aca="false" ca="false" dt2D="false" dtr="false" t="normal">+U793+V793</f>
        <v>7</v>
      </c>
    </row>
    <row customHeight="true" ht="12.75" outlineLevel="0" r="794">
      <c r="A794" s="8" t="n">
        <f aca="false" ca="false" dt2D="false" dtr="false" t="normal">A793+1</f>
        <v>751</v>
      </c>
      <c r="B794" s="8" t="n">
        <f aca="false" ca="false" dt2D="false" dtr="false" t="normal">B793+1</f>
        <v>105</v>
      </c>
      <c r="C794" s="106" t="s">
        <v>214</v>
      </c>
      <c r="D794" s="8" t="s">
        <v>331</v>
      </c>
      <c r="E794" s="205" t="n">
        <f aca="false" ca="false" dt2D="false" dtr="false" t="normal">SUM(F794:T794)</f>
        <v>6016911.180000001</v>
      </c>
      <c r="F794" s="205" t="n"/>
      <c r="G794" s="205" t="n"/>
      <c r="H794" s="205" t="n">
        <v>5683641.94</v>
      </c>
      <c r="I794" s="205" t="n"/>
      <c r="J794" s="205" t="n"/>
      <c r="K794" s="205" t="n"/>
      <c r="L794" s="205" t="n"/>
      <c r="M794" s="205" t="n"/>
      <c r="N794" s="205" t="n"/>
      <c r="O794" s="205" t="n"/>
      <c r="P794" s="205" t="n"/>
      <c r="Q794" s="205" t="n"/>
      <c r="R794" s="205" t="n">
        <v>180507.34</v>
      </c>
      <c r="S794" s="205" t="n">
        <v>24000</v>
      </c>
      <c r="T794" s="205" t="n">
        <v>128761.9</v>
      </c>
      <c r="U794" s="256" t="n">
        <f aca="false" ca="false" dt2D="false" dtr="false" t="normal">COUNTIF(F794:Q794, "&gt;0")</f>
        <v>1</v>
      </c>
      <c r="V794" s="256" t="n">
        <f aca="false" ca="false" dt2D="false" dtr="false" t="normal">COUNTIF(R794:T794, "&gt;0")</f>
        <v>3</v>
      </c>
      <c r="W794" s="256" t="n">
        <f aca="false" ca="false" dt2D="false" dtr="false" t="normal">+U794+V794</f>
        <v>4</v>
      </c>
    </row>
    <row customHeight="true" ht="12.75" outlineLevel="0" r="795">
      <c r="A795" s="8" t="n">
        <f aca="false" ca="false" dt2D="false" dtr="false" t="normal">A794+1</f>
        <v>752</v>
      </c>
      <c r="B795" s="8" t="n">
        <f aca="false" ca="false" dt2D="false" dtr="false" t="normal">B794+1</f>
        <v>106</v>
      </c>
      <c r="C795" s="106" t="s">
        <v>214</v>
      </c>
      <c r="D795" s="106" t="s">
        <v>333</v>
      </c>
      <c r="E795" s="205" t="n">
        <f aca="false" ca="true" dt2D="false" dtr="false" t="normal">SUBTOTAL(9, F795:T795)</f>
        <v>1294043.96</v>
      </c>
      <c r="F795" s="205" t="n"/>
      <c r="G795" s="205" t="n"/>
      <c r="H795" s="205" t="n"/>
      <c r="I795" s="205" t="n">
        <v>1294043.96</v>
      </c>
      <c r="J795" s="205" t="n"/>
      <c r="K795" s="205" t="n"/>
      <c r="L795" s="205" t="n">
        <v>0</v>
      </c>
      <c r="M795" s="205" t="n"/>
      <c r="N795" s="205" t="n"/>
      <c r="O795" s="205" t="n"/>
      <c r="P795" s="205" t="n"/>
      <c r="Q795" s="205" t="n"/>
      <c r="R795" s="205" t="n"/>
      <c r="S795" s="205" t="n"/>
      <c r="T795" s="205" t="n"/>
      <c r="U795" s="256" t="n">
        <f aca="false" ca="false" dt2D="false" dtr="false" t="normal">COUNTIF(F795:Q795, "&gt;0")</f>
        <v>1</v>
      </c>
      <c r="V795" s="256" t="n">
        <f aca="false" ca="false" dt2D="false" dtr="false" t="normal">COUNTIF(R795:T795, "&gt;0")</f>
        <v>0</v>
      </c>
      <c r="W795" s="256" t="n">
        <f aca="false" ca="false" dt2D="false" dtr="false" t="normal">+U795+V795</f>
        <v>1</v>
      </c>
    </row>
    <row customHeight="true" ht="12.75" outlineLevel="0" r="796">
      <c r="A796" s="8" t="n">
        <f aca="false" ca="false" dt2D="false" dtr="false" t="normal">A795+1</f>
        <v>753</v>
      </c>
      <c r="B796" s="8" t="n">
        <f aca="false" ca="false" dt2D="false" dtr="false" t="normal">B795+1</f>
        <v>107</v>
      </c>
      <c r="C796" s="106" t="s">
        <v>214</v>
      </c>
      <c r="D796" s="8" t="s">
        <v>335</v>
      </c>
      <c r="E796" s="205" t="n">
        <f aca="false" ca="true" dt2D="false" dtr="false" t="normal">SUBTOTAL(9, F796:T796)</f>
        <v>14031736.79</v>
      </c>
      <c r="F796" s="205" t="n">
        <v>6056715.3</v>
      </c>
      <c r="G796" s="205" t="n">
        <v>2500839.29</v>
      </c>
      <c r="H796" s="205" t="n">
        <v>2643905.8</v>
      </c>
      <c r="I796" s="205" t="n">
        <v>2085045.13</v>
      </c>
      <c r="J796" s="205" t="n"/>
      <c r="K796" s="205" t="n"/>
      <c r="L796" s="205" t="n"/>
      <c r="M796" s="205" t="n"/>
      <c r="N796" s="205" t="n"/>
      <c r="O796" s="205" t="n"/>
      <c r="P796" s="205" t="n"/>
      <c r="Q796" s="205" t="n"/>
      <c r="R796" s="205" t="n">
        <v>420952.1</v>
      </c>
      <c r="S796" s="205" t="n">
        <v>24000</v>
      </c>
      <c r="T796" s="205" t="n">
        <v>300279.17</v>
      </c>
      <c r="U796" s="256" t="n">
        <f aca="false" ca="false" dt2D="false" dtr="false" t="normal">COUNTIF(F796:Q796, "&gt;0")</f>
        <v>4</v>
      </c>
      <c r="V796" s="256" t="n">
        <f aca="false" ca="false" dt2D="false" dtr="false" t="normal">COUNTIF(R796:T796, "&gt;0")</f>
        <v>3</v>
      </c>
      <c r="W796" s="256" t="n">
        <f aca="false" ca="false" dt2D="false" dtr="false" t="normal">+U796+V796</f>
        <v>7</v>
      </c>
    </row>
    <row customHeight="true" ht="12.75" outlineLevel="0" r="797">
      <c r="A797" s="8" t="n">
        <f aca="false" ca="false" dt2D="false" dtr="false" t="normal">A796+1</f>
        <v>754</v>
      </c>
      <c r="B797" s="8" t="n">
        <f aca="false" ca="false" dt2D="false" dtr="false" t="normal">+B796+1</f>
        <v>108</v>
      </c>
      <c r="C797" s="106" t="s">
        <v>214</v>
      </c>
      <c r="D797" s="8" t="s">
        <v>337</v>
      </c>
      <c r="E797" s="205" t="n">
        <f aca="false" ca="true" dt2D="false" dtr="false" t="normal">SUBTOTAL(9, F797:T797)</f>
        <v>7780527.65</v>
      </c>
      <c r="F797" s="205" t="n">
        <v>3389128.79</v>
      </c>
      <c r="G797" s="205" t="n">
        <v>2106313.02</v>
      </c>
      <c r="H797" s="205" t="n">
        <v>989336.29</v>
      </c>
      <c r="I797" s="205" t="n">
        <v>871830.43</v>
      </c>
      <c r="J797" s="205" t="n"/>
      <c r="K797" s="205" t="n"/>
      <c r="L797" s="205" t="n">
        <v>0</v>
      </c>
      <c r="M797" s="205" t="n"/>
      <c r="N797" s="205" t="n"/>
      <c r="O797" s="205" t="n"/>
      <c r="P797" s="205" t="n"/>
      <c r="Q797" s="205" t="n"/>
      <c r="R797" s="205" t="n">
        <v>233415.83</v>
      </c>
      <c r="S797" s="205" t="n">
        <v>24000</v>
      </c>
      <c r="T797" s="205" t="n">
        <v>166503.29</v>
      </c>
      <c r="U797" s="256" t="n">
        <f aca="false" ca="false" dt2D="false" dtr="false" t="normal">COUNTIF(F797:Q797, "&gt;0")</f>
        <v>4</v>
      </c>
      <c r="V797" s="256" t="n">
        <f aca="false" ca="false" dt2D="false" dtr="false" t="normal">COUNTIF(R797:T797, "&gt;0")</f>
        <v>3</v>
      </c>
      <c r="W797" s="256" t="n">
        <f aca="false" ca="false" dt2D="false" dtr="false" t="normal">+U797+V797</f>
        <v>7</v>
      </c>
    </row>
    <row customHeight="true" ht="12.75" outlineLevel="0" r="798">
      <c r="A798" s="8" t="n">
        <f aca="false" ca="false" dt2D="false" dtr="false" t="normal">A797+1</f>
        <v>755</v>
      </c>
      <c r="B798" s="8" t="n">
        <f aca="false" ca="false" dt2D="false" dtr="false" t="normal">+B797+1</f>
        <v>109</v>
      </c>
      <c r="C798" s="106" t="s">
        <v>214</v>
      </c>
      <c r="D798" s="8" t="s">
        <v>339</v>
      </c>
      <c r="E798" s="205" t="n">
        <f aca="false" ca="true" dt2D="false" dtr="false" t="normal">SUBTOTAL(9, F798:T798)</f>
        <v>5189984.819999999</v>
      </c>
      <c r="F798" s="205" t="n">
        <v>2258713.61</v>
      </c>
      <c r="G798" s="205" t="n">
        <v>1403014.01</v>
      </c>
      <c r="H798" s="205" t="n">
        <v>657937.01</v>
      </c>
      <c r="I798" s="205" t="n">
        <v>579554.97</v>
      </c>
      <c r="J798" s="205" t="n"/>
      <c r="K798" s="205" t="n"/>
      <c r="L798" s="205" t="n">
        <v>0</v>
      </c>
      <c r="M798" s="205" t="n"/>
      <c r="N798" s="205" t="n"/>
      <c r="O798" s="205" t="n"/>
      <c r="P798" s="205" t="n"/>
      <c r="Q798" s="205" t="n"/>
      <c r="R798" s="205" t="n">
        <v>155699.54</v>
      </c>
      <c r="S798" s="205" t="n">
        <v>24000</v>
      </c>
      <c r="T798" s="205" t="n">
        <v>111065.68</v>
      </c>
      <c r="U798" s="256" t="n">
        <f aca="false" ca="false" dt2D="false" dtr="false" t="normal">COUNTIF(F798:Q798, "&gt;0")</f>
        <v>4</v>
      </c>
      <c r="V798" s="256" t="n">
        <f aca="false" ca="false" dt2D="false" dtr="false" t="normal">COUNTIF(R798:T798, "&gt;0")</f>
        <v>3</v>
      </c>
      <c r="W798" s="256" t="n">
        <f aca="false" ca="false" dt2D="false" dtr="false" t="normal">+U798+V798</f>
        <v>7</v>
      </c>
    </row>
    <row customHeight="true" ht="12.75" outlineLevel="0" r="799">
      <c r="A799" s="8" t="n">
        <f aca="false" ca="false" dt2D="false" dtr="false" t="normal">A798+1</f>
        <v>756</v>
      </c>
      <c r="B799" s="8" t="n">
        <f aca="false" ca="false" dt2D="false" dtr="false" t="normal">+B798+1</f>
        <v>110</v>
      </c>
      <c r="C799" s="106" t="s">
        <v>214</v>
      </c>
      <c r="D799" s="8" t="s">
        <v>342</v>
      </c>
      <c r="E799" s="205" t="n">
        <f aca="false" ca="true" dt2D="false" dtr="false" t="normal">SUBTOTAL(9, F799:T799)</f>
        <v>6373992.079999999</v>
      </c>
      <c r="F799" s="205" t="n"/>
      <c r="G799" s="205" t="n">
        <v>3196588.8</v>
      </c>
      <c r="H799" s="205" t="n">
        <v>1502024.08</v>
      </c>
      <c r="I799" s="205" t="n">
        <v>1323756.01</v>
      </c>
      <c r="J799" s="205" t="n"/>
      <c r="K799" s="205" t="n"/>
      <c r="L799" s="205" t="n"/>
      <c r="M799" s="205" t="n"/>
      <c r="N799" s="205" t="n"/>
      <c r="O799" s="205" t="n"/>
      <c r="P799" s="205" t="n"/>
      <c r="Q799" s="205" t="n"/>
      <c r="R799" s="205" t="n">
        <v>191219.76</v>
      </c>
      <c r="S799" s="205" t="n">
        <v>24000</v>
      </c>
      <c r="T799" s="205" t="n">
        <v>136403.43</v>
      </c>
      <c r="U799" s="256" t="n">
        <f aca="false" ca="false" dt2D="false" dtr="false" t="normal">COUNTIF(F799:Q799, "&gt;0")</f>
        <v>3</v>
      </c>
      <c r="V799" s="256" t="n">
        <f aca="false" ca="false" dt2D="false" dtr="false" t="normal">COUNTIF(R799:T799, "&gt;0")</f>
        <v>3</v>
      </c>
      <c r="W799" s="256" t="n">
        <f aca="false" ca="false" dt2D="false" dtr="false" t="normal">+U799+V799</f>
        <v>6</v>
      </c>
    </row>
    <row customHeight="true" ht="12.75" outlineLevel="0" r="800">
      <c r="A800" s="8" t="n">
        <f aca="false" ca="false" dt2D="false" dtr="false" t="normal">A799+1</f>
        <v>757</v>
      </c>
      <c r="B800" s="8" t="n">
        <f aca="false" ca="false" dt2D="false" dtr="false" t="normal">+B799+1</f>
        <v>111</v>
      </c>
      <c r="C800" s="106" t="s">
        <v>214</v>
      </c>
      <c r="D800" s="8" t="s">
        <v>344</v>
      </c>
      <c r="E800" s="205" t="n">
        <f aca="false" ca="true" dt2D="false" dtr="false" t="normal">SUBTOTAL(9, F800:T800)</f>
        <v>17706098.78</v>
      </c>
      <c r="F800" s="205" t="n">
        <v>7644302.86</v>
      </c>
      <c r="G800" s="205" t="n">
        <v>3157282.26</v>
      </c>
      <c r="H800" s="205" t="n">
        <v>3337812.28</v>
      </c>
      <c r="I800" s="205" t="n">
        <v>2632607.91</v>
      </c>
      <c r="J800" s="205" t="n"/>
      <c r="K800" s="205" t="n"/>
      <c r="L800" s="205" t="n">
        <v>0</v>
      </c>
      <c r="M800" s="205" t="n"/>
      <c r="N800" s="205" t="n"/>
      <c r="O800" s="205" t="n"/>
      <c r="P800" s="205" t="n"/>
      <c r="Q800" s="205" t="n"/>
      <c r="R800" s="205" t="n">
        <v>531182.96</v>
      </c>
      <c r="S800" s="205" t="n">
        <v>24000</v>
      </c>
      <c r="T800" s="205" t="n">
        <v>378910.51</v>
      </c>
      <c r="U800" s="256" t="n">
        <f aca="false" ca="false" dt2D="false" dtr="false" t="normal">COUNTIF(F800:Q800, "&gt;0")</f>
        <v>4</v>
      </c>
      <c r="V800" s="256" t="n">
        <f aca="false" ca="false" dt2D="false" dtr="false" t="normal">COUNTIF(R800:T800, "&gt;0")</f>
        <v>3</v>
      </c>
      <c r="W800" s="256" t="n">
        <f aca="false" ca="false" dt2D="false" dtr="false" t="normal">+U800+V800</f>
        <v>7</v>
      </c>
    </row>
    <row customHeight="true" ht="12.75" outlineLevel="0" r="801">
      <c r="A801" s="8" t="n">
        <f aca="false" ca="false" dt2D="false" dtr="false" t="normal">A800+1</f>
        <v>758</v>
      </c>
      <c r="B801" s="8" t="n">
        <f aca="false" ca="false" dt2D="false" dtr="false" t="normal">+B800+1</f>
        <v>112</v>
      </c>
      <c r="C801" s="106" t="s">
        <v>214</v>
      </c>
      <c r="D801" s="8" t="s">
        <v>346</v>
      </c>
      <c r="E801" s="205" t="n">
        <f aca="false" ca="true" dt2D="false" dtr="false" t="normal">SUBTOTAL(9, F801:T801)</f>
        <v>13567293.790000001</v>
      </c>
      <c r="F801" s="205" t="n"/>
      <c r="G801" s="205" t="n">
        <v>4443406.22</v>
      </c>
      <c r="H801" s="205" t="n">
        <v>4697450.08</v>
      </c>
      <c r="I801" s="205" t="n">
        <v>3705078.59</v>
      </c>
      <c r="J801" s="205" t="n"/>
      <c r="K801" s="205" t="n"/>
      <c r="L801" s="205" t="n">
        <v>0</v>
      </c>
      <c r="M801" s="205" t="n"/>
      <c r="N801" s="205" t="n"/>
      <c r="O801" s="205" t="n"/>
      <c r="P801" s="205" t="n"/>
      <c r="Q801" s="205" t="n"/>
      <c r="R801" s="205" t="n">
        <v>407018.81</v>
      </c>
      <c r="S801" s="205" t="n">
        <v>24000</v>
      </c>
      <c r="T801" s="205" t="n">
        <v>290340.09</v>
      </c>
      <c r="U801" s="256" t="n">
        <f aca="false" ca="false" dt2D="false" dtr="false" t="normal">COUNTIF(F801:Q801, "&gt;0")</f>
        <v>3</v>
      </c>
      <c r="V801" s="256" t="n">
        <f aca="false" ca="false" dt2D="false" dtr="false" t="normal">COUNTIF(R801:T801, "&gt;0")</f>
        <v>3</v>
      </c>
      <c r="W801" s="256" t="n">
        <f aca="false" ca="false" dt2D="false" dtr="false" t="normal">+U801+V801</f>
        <v>6</v>
      </c>
    </row>
    <row customHeight="true" ht="12.75" outlineLevel="0" r="802">
      <c r="A802" s="8" t="n">
        <f aca="false" ca="false" dt2D="false" dtr="false" t="normal">A801+1</f>
        <v>759</v>
      </c>
      <c r="B802" s="8" t="n">
        <f aca="false" ca="false" dt2D="false" dtr="false" t="normal">+B801+1</f>
        <v>113</v>
      </c>
      <c r="C802" s="106" t="s">
        <v>214</v>
      </c>
      <c r="D802" s="8" t="s">
        <v>348</v>
      </c>
      <c r="E802" s="205" t="n">
        <f aca="false" ca="true" dt2D="false" dtr="false" t="normal">SUBTOTAL(9, F802:T802)</f>
        <v>15864425.229999999</v>
      </c>
      <c r="F802" s="205" t="n">
        <v>10459907.8</v>
      </c>
      <c r="G802" s="205" t="n"/>
      <c r="H802" s="205" t="n">
        <v>4565085.97</v>
      </c>
      <c r="I802" s="205" t="n"/>
      <c r="J802" s="205" t="n"/>
      <c r="K802" s="205" t="n"/>
      <c r="L802" s="205" t="n">
        <v>0</v>
      </c>
      <c r="M802" s="205" t="n"/>
      <c r="N802" s="205" t="n"/>
      <c r="O802" s="205" t="n"/>
      <c r="P802" s="205" t="n"/>
      <c r="Q802" s="205" t="n"/>
      <c r="R802" s="205" t="n">
        <v>475932.76</v>
      </c>
      <c r="S802" s="205" t="n">
        <v>24000</v>
      </c>
      <c r="T802" s="205" t="n">
        <v>339498.7</v>
      </c>
      <c r="U802" s="256" t="n">
        <f aca="false" ca="false" dt2D="false" dtr="false" t="normal">COUNTIF(F802:Q802, "&gt;0")</f>
        <v>2</v>
      </c>
      <c r="V802" s="256" t="n">
        <f aca="false" ca="false" dt2D="false" dtr="false" t="normal">COUNTIF(R802:T802, "&gt;0")</f>
        <v>3</v>
      </c>
      <c r="W802" s="256" t="n">
        <f aca="false" ca="false" dt2D="false" dtr="false" t="normal">+U802+V802</f>
        <v>5</v>
      </c>
    </row>
    <row customHeight="true" ht="12.75" outlineLevel="0" r="803">
      <c r="A803" s="8" t="n">
        <f aca="false" ca="false" dt2D="false" dtr="false" t="normal">A802+1</f>
        <v>760</v>
      </c>
      <c r="B803" s="8" t="s">
        <v>192</v>
      </c>
      <c r="C803" s="106" t="s">
        <v>214</v>
      </c>
      <c r="D803" s="8" t="s">
        <v>351</v>
      </c>
      <c r="E803" s="205" t="n">
        <f aca="false" ca="true" dt2D="false" dtr="false" t="normal">SUBTOTAL(9, F803:T803)</f>
        <v>15767744.010000002</v>
      </c>
      <c r="F803" s="205" t="n">
        <v>10396089.74</v>
      </c>
      <c r="G803" s="205" t="n"/>
      <c r="H803" s="205" t="n">
        <v>4537192.23</v>
      </c>
      <c r="I803" s="205" t="n"/>
      <c r="J803" s="205" t="n"/>
      <c r="K803" s="205" t="n"/>
      <c r="L803" s="205" t="n">
        <v>0</v>
      </c>
      <c r="M803" s="205" t="n"/>
      <c r="N803" s="205" t="n"/>
      <c r="O803" s="205" t="n"/>
      <c r="P803" s="205" t="n"/>
      <c r="Q803" s="205" t="n"/>
      <c r="R803" s="205" t="n">
        <v>473032.32</v>
      </c>
      <c r="S803" s="205" t="n">
        <v>24000</v>
      </c>
      <c r="T803" s="205" t="n">
        <v>337429.72</v>
      </c>
      <c r="U803" s="256" t="n">
        <f aca="false" ca="false" dt2D="false" dtr="false" t="normal">COUNTIF(F803:Q803, "&gt;0")</f>
        <v>2</v>
      </c>
      <c r="V803" s="256" t="n">
        <f aca="false" ca="false" dt2D="false" dtr="false" t="normal">COUNTIF(R803:T803, "&gt;0")</f>
        <v>3</v>
      </c>
      <c r="W803" s="256" t="n">
        <f aca="false" ca="false" dt2D="false" dtr="false" t="normal">+U803+V803</f>
        <v>5</v>
      </c>
    </row>
    <row customHeight="true" ht="12.75" outlineLevel="0" r="804">
      <c r="A804" s="8" t="n">
        <f aca="false" ca="false" dt2D="false" dtr="false" t="normal">A803+1</f>
        <v>761</v>
      </c>
      <c r="B804" s="8" t="n">
        <f aca="false" ca="false" dt2D="false" dtr="false" t="normal">B802+1</f>
        <v>114</v>
      </c>
      <c r="C804" s="106" t="s">
        <v>214</v>
      </c>
      <c r="D804" s="8" t="s">
        <v>352</v>
      </c>
      <c r="E804" s="205" t="n">
        <f aca="false" ca="true" dt2D="false" dtr="false" t="normal">SUBTOTAL(9, F804:T804)</f>
        <v>1408803.86</v>
      </c>
      <c r="F804" s="205" t="n"/>
      <c r="G804" s="205" t="n"/>
      <c r="H804" s="205" t="n"/>
      <c r="I804" s="205" t="n"/>
      <c r="J804" s="205" t="n">
        <v>1312391.34</v>
      </c>
      <c r="K804" s="205" t="n"/>
      <c r="L804" s="205" t="n">
        <v>0</v>
      </c>
      <c r="M804" s="205" t="n"/>
      <c r="N804" s="205" t="n"/>
      <c r="O804" s="205" t="n"/>
      <c r="P804" s="205" t="n"/>
      <c r="Q804" s="205" t="n"/>
      <c r="R804" s="205" t="n">
        <v>42264.12</v>
      </c>
      <c r="S804" s="205" t="n">
        <v>24000</v>
      </c>
      <c r="T804" s="205" t="n">
        <v>30148.4</v>
      </c>
      <c r="U804" s="256" t="n">
        <f aca="false" ca="false" dt2D="false" dtr="false" t="normal">COUNTIF(F804:Q804, "&gt;0")</f>
        <v>1</v>
      </c>
      <c r="V804" s="256" t="n">
        <f aca="false" ca="false" dt2D="false" dtr="false" t="normal">COUNTIF(R804:T804, "&gt;0")</f>
        <v>3</v>
      </c>
      <c r="W804" s="256" t="n">
        <f aca="false" ca="false" dt2D="false" dtr="false" t="normal">+U804+V804</f>
        <v>4</v>
      </c>
    </row>
    <row customHeight="true" ht="12.75" outlineLevel="0" r="805">
      <c r="A805" s="8" t="n">
        <f aca="false" ca="false" dt2D="false" dtr="false" t="normal">A804+1</f>
        <v>762</v>
      </c>
      <c r="B805" s="8" t="n">
        <f aca="false" ca="false" dt2D="false" dtr="false" t="normal">+B804+1</f>
        <v>115</v>
      </c>
      <c r="C805" s="106" t="s">
        <v>214</v>
      </c>
      <c r="D805" s="8" t="s">
        <v>354</v>
      </c>
      <c r="E805" s="205" t="n">
        <f aca="false" ca="true" dt2D="false" dtr="false" t="normal">SUBTOTAL(9, F805:T805)</f>
        <v>1552844.4900000002</v>
      </c>
      <c r="F805" s="205" t="n"/>
      <c r="G805" s="205" t="n"/>
      <c r="H805" s="205" t="n"/>
      <c r="I805" s="205" t="n"/>
      <c r="J805" s="205" t="n">
        <v>1449028.29</v>
      </c>
      <c r="K805" s="205" t="n"/>
      <c r="L805" s="205" t="n">
        <v>0</v>
      </c>
      <c r="M805" s="205" t="n"/>
      <c r="N805" s="205" t="n"/>
      <c r="O805" s="205" t="n"/>
      <c r="P805" s="205" t="n"/>
      <c r="Q805" s="205" t="n"/>
      <c r="R805" s="205" t="n">
        <v>46585.33</v>
      </c>
      <c r="S805" s="205" t="n">
        <v>24000</v>
      </c>
      <c r="T805" s="205" t="n">
        <v>33230.87</v>
      </c>
      <c r="U805" s="256" t="n">
        <f aca="false" ca="false" dt2D="false" dtr="false" t="normal">COUNTIF(F805:Q805, "&gt;0")</f>
        <v>1</v>
      </c>
      <c r="V805" s="256" t="n">
        <f aca="false" ca="false" dt2D="false" dtr="false" t="normal">COUNTIF(R805:T805, "&gt;0")</f>
        <v>3</v>
      </c>
      <c r="W805" s="256" t="n">
        <f aca="false" ca="false" dt2D="false" dtr="false" t="normal">+U805+V805</f>
        <v>4</v>
      </c>
    </row>
    <row customHeight="true" ht="12.75" outlineLevel="0" r="806">
      <c r="A806" s="8" t="n">
        <f aca="false" ca="false" dt2D="false" dtr="false" t="normal">A805+1</f>
        <v>763</v>
      </c>
      <c r="B806" s="8" t="n">
        <f aca="false" ca="false" dt2D="false" dtr="false" t="normal">+B805+1</f>
        <v>116</v>
      </c>
      <c r="C806" s="106" t="s">
        <v>214</v>
      </c>
      <c r="D806" s="8" t="s">
        <v>356</v>
      </c>
      <c r="E806" s="205" t="n">
        <f aca="false" ca="true" dt2D="false" dtr="false" t="normal">SUBTOTAL(9, F806:T806)</f>
        <v>1486041.3</v>
      </c>
      <c r="F806" s="205" t="n"/>
      <c r="G806" s="205" t="n"/>
      <c r="H806" s="205" t="n"/>
      <c r="I806" s="205" t="n"/>
      <c r="J806" s="205" t="n">
        <v>1385658.78</v>
      </c>
      <c r="K806" s="205" t="n"/>
      <c r="L806" s="205" t="n">
        <v>0</v>
      </c>
      <c r="M806" s="205" t="n"/>
      <c r="N806" s="205" t="n"/>
      <c r="O806" s="205" t="n"/>
      <c r="P806" s="205" t="n"/>
      <c r="Q806" s="205" t="n"/>
      <c r="R806" s="205" t="n">
        <v>44581.24</v>
      </c>
      <c r="S806" s="205" t="n">
        <v>24000</v>
      </c>
      <c r="T806" s="205" t="n">
        <v>31801.28</v>
      </c>
      <c r="U806" s="256" t="n">
        <f aca="false" ca="false" dt2D="false" dtr="false" t="normal">COUNTIF(F806:Q806, "&gt;0")</f>
        <v>1</v>
      </c>
      <c r="V806" s="256" t="n">
        <f aca="false" ca="false" dt2D="false" dtr="false" t="normal">COUNTIF(R806:T806, "&gt;0")</f>
        <v>3</v>
      </c>
      <c r="W806" s="256" t="n">
        <f aca="false" ca="false" dt2D="false" dtr="false" t="normal">+U806+V806</f>
        <v>4</v>
      </c>
    </row>
    <row customHeight="true" ht="12.75" outlineLevel="0" r="807">
      <c r="A807" s="8" t="n">
        <f aca="false" ca="false" dt2D="false" dtr="false" t="normal">A806+1</f>
        <v>764</v>
      </c>
      <c r="B807" s="8" t="n">
        <f aca="false" ca="false" dt2D="false" dtr="false" t="normal">+B806+1</f>
        <v>117</v>
      </c>
      <c r="C807" s="106" t="s">
        <v>214</v>
      </c>
      <c r="D807" s="8" t="s">
        <v>359</v>
      </c>
      <c r="E807" s="205" t="n">
        <f aca="false" ca="true" dt2D="false" dtr="false" t="normal">SUBTOTAL(9, F807:T807)</f>
        <v>24291809.91</v>
      </c>
      <c r="F807" s="205" t="n">
        <v>10489801.76</v>
      </c>
      <c r="G807" s="205" t="n">
        <v>4333852.18</v>
      </c>
      <c r="H807" s="205" t="n">
        <v>4581529.6</v>
      </c>
      <c r="I807" s="205" t="n">
        <v>3614027.34</v>
      </c>
      <c r="J807" s="205" t="n"/>
      <c r="K807" s="205" t="n"/>
      <c r="L807" s="205" t="n">
        <v>0</v>
      </c>
      <c r="M807" s="205" t="n"/>
      <c r="N807" s="205" t="n"/>
      <c r="O807" s="205" t="n"/>
      <c r="P807" s="205" t="n"/>
      <c r="Q807" s="205" t="n"/>
      <c r="R807" s="205" t="n">
        <v>728754.3</v>
      </c>
      <c r="S807" s="205" t="n">
        <v>24000</v>
      </c>
      <c r="T807" s="205" t="n">
        <v>519844.73</v>
      </c>
      <c r="U807" s="256" t="n">
        <f aca="false" ca="false" dt2D="false" dtr="false" t="normal">COUNTIF(F807:Q807, "&gt;0")</f>
        <v>4</v>
      </c>
      <c r="V807" s="256" t="n">
        <f aca="false" ca="false" dt2D="false" dtr="false" t="normal">COUNTIF(R807:T807, "&gt;0")</f>
        <v>3</v>
      </c>
      <c r="W807" s="256" t="n">
        <f aca="false" ca="false" dt2D="false" dtr="false" t="normal">+U807+V807</f>
        <v>7</v>
      </c>
    </row>
    <row customHeight="true" ht="12.75" outlineLevel="0" r="808">
      <c r="A808" s="8" t="n">
        <f aca="false" ca="false" dt2D="false" dtr="false" t="normal">A807+1</f>
        <v>765</v>
      </c>
      <c r="B808" s="8" t="s">
        <v>192</v>
      </c>
      <c r="C808" s="106" t="s">
        <v>214</v>
      </c>
      <c r="D808" s="8" t="s">
        <v>362</v>
      </c>
      <c r="E808" s="205" t="n">
        <f aca="false" ca="true" dt2D="false" dtr="false" t="normal">SUBTOTAL(9, F808:T808)</f>
        <v>2520125.99</v>
      </c>
      <c r="F808" s="205" t="n">
        <v>0</v>
      </c>
      <c r="G808" s="205" t="n"/>
      <c r="H808" s="205" t="n"/>
      <c r="I808" s="205" t="n"/>
      <c r="J808" s="205" t="n">
        <v>2520125.99</v>
      </c>
      <c r="K808" s="205" t="n"/>
      <c r="L808" s="205" t="n"/>
      <c r="M808" s="205" t="n"/>
      <c r="N808" s="205" t="n"/>
      <c r="O808" s="205" t="n"/>
      <c r="P808" s="205" t="n"/>
      <c r="Q808" s="205" t="n"/>
      <c r="R808" s="205" t="n"/>
      <c r="S808" s="205" t="n"/>
      <c r="T808" s="205" t="n"/>
      <c r="U808" s="256" t="n">
        <f aca="false" ca="false" dt2D="false" dtr="false" t="normal">COUNTIF(F808:Q808, "&gt;0")</f>
        <v>1</v>
      </c>
      <c r="V808" s="256" t="n">
        <f aca="false" ca="false" dt2D="false" dtr="false" t="normal">COUNTIF(R808:T808, "&gt;0")</f>
        <v>0</v>
      </c>
      <c r="W808" s="256" t="n">
        <f aca="false" ca="false" dt2D="false" dtr="false" t="normal">+U808+V808</f>
        <v>1</v>
      </c>
    </row>
    <row customHeight="true" ht="12.75" outlineLevel="0" r="809">
      <c r="A809" s="8" t="n">
        <f aca="false" ca="false" dt2D="false" dtr="false" t="normal">A808+1</f>
        <v>766</v>
      </c>
      <c r="B809" s="8" t="n">
        <f aca="false" ca="false" dt2D="false" dtr="false" t="normal">B807+1</f>
        <v>118</v>
      </c>
      <c r="C809" s="106" t="s">
        <v>214</v>
      </c>
      <c r="D809" s="8" t="s">
        <v>364</v>
      </c>
      <c r="E809" s="205" t="n">
        <f aca="false" ca="true" dt2D="false" dtr="false" t="normal">SUBTOTAL(9, F809:T809)</f>
        <v>23872502.84</v>
      </c>
      <c r="F809" s="205" t="n">
        <v>10308631.07</v>
      </c>
      <c r="G809" s="205" t="n">
        <v>4258940.9</v>
      </c>
      <c r="H809" s="205" t="n">
        <v>4502343.09</v>
      </c>
      <c r="I809" s="205" t="n">
        <v>3551541.13</v>
      </c>
      <c r="J809" s="205" t="n"/>
      <c r="K809" s="205" t="n"/>
      <c r="L809" s="205" t="n">
        <v>0</v>
      </c>
      <c r="M809" s="205" t="n"/>
      <c r="N809" s="205" t="n"/>
      <c r="O809" s="205" t="n"/>
      <c r="P809" s="205" t="n"/>
      <c r="Q809" s="205" t="n"/>
      <c r="R809" s="205" t="n">
        <v>716175.09</v>
      </c>
      <c r="S809" s="205" t="n">
        <v>24000</v>
      </c>
      <c r="T809" s="205" t="n">
        <v>510871.56</v>
      </c>
      <c r="U809" s="256" t="n">
        <f aca="false" ca="false" dt2D="false" dtr="false" t="normal">COUNTIF(F809:Q809, "&gt;0")</f>
        <v>4</v>
      </c>
      <c r="V809" s="256" t="n">
        <f aca="false" ca="false" dt2D="false" dtr="false" t="normal">COUNTIF(R809:T809, "&gt;0")</f>
        <v>3</v>
      </c>
      <c r="W809" s="256" t="n">
        <f aca="false" ca="false" dt2D="false" dtr="false" t="normal">+U809+V809</f>
        <v>7</v>
      </c>
    </row>
    <row customHeight="true" ht="12.75" outlineLevel="0" r="810">
      <c r="A810" s="8" t="n">
        <f aca="false" ca="false" dt2D="false" dtr="false" t="normal">A809+1</f>
        <v>767</v>
      </c>
      <c r="B810" s="8" t="n">
        <f aca="false" ca="false" dt2D="false" dtr="false" t="normal">+B809+1</f>
        <v>119</v>
      </c>
      <c r="C810" s="106" t="s">
        <v>214</v>
      </c>
      <c r="D810" s="8" t="s">
        <v>366</v>
      </c>
      <c r="E810" s="205" t="n">
        <f aca="false" ca="true" dt2D="false" dtr="false" t="normal">SUBTOTAL(9, F810:T810)</f>
        <v>5506391.4</v>
      </c>
      <c r="F810" s="205" t="n">
        <v>4027205.27</v>
      </c>
      <c r="G810" s="205" t="n"/>
      <c r="H810" s="205" t="n">
        <v>1172157.61</v>
      </c>
      <c r="I810" s="205" t="n"/>
      <c r="J810" s="205" t="n"/>
      <c r="K810" s="205" t="n"/>
      <c r="L810" s="205" t="n">
        <v>0</v>
      </c>
      <c r="M810" s="205" t="n"/>
      <c r="N810" s="205" t="n"/>
      <c r="O810" s="205" t="n"/>
      <c r="P810" s="205" t="n"/>
      <c r="Q810" s="205" t="n"/>
      <c r="R810" s="205" t="n">
        <v>165191.74</v>
      </c>
      <c r="S810" s="205" t="n">
        <v>24000</v>
      </c>
      <c r="T810" s="205" t="n">
        <v>117836.78</v>
      </c>
      <c r="U810" s="256" t="n">
        <f aca="false" ca="false" dt2D="false" dtr="false" t="normal">COUNTIF(F810:Q810, "&gt;0")</f>
        <v>2</v>
      </c>
      <c r="V810" s="256" t="n">
        <f aca="false" ca="false" dt2D="false" dtr="false" t="normal">COUNTIF(R810:T810, "&gt;0")</f>
        <v>3</v>
      </c>
      <c r="W810" s="256" t="n">
        <f aca="false" ca="false" dt2D="false" dtr="false" t="normal">+U810+V810</f>
        <v>5</v>
      </c>
    </row>
    <row customHeight="true" ht="12.75" outlineLevel="0" r="811">
      <c r="A811" s="8" t="n">
        <f aca="false" ca="false" dt2D="false" dtr="false" t="normal">A810+1</f>
        <v>768</v>
      </c>
      <c r="B811" s="8" t="n">
        <f aca="false" ca="false" dt2D="false" dtr="false" t="normal">+B810+1</f>
        <v>120</v>
      </c>
      <c r="C811" s="106" t="s">
        <v>214</v>
      </c>
      <c r="D811" s="8" t="s">
        <v>368</v>
      </c>
      <c r="E811" s="205" t="n">
        <f aca="false" ca="true" dt2D="false" dtr="false" t="normal">SUBTOTAL(9, F811:T811)</f>
        <v>854349.32</v>
      </c>
      <c r="F811" s="205" t="n"/>
      <c r="G811" s="205" t="n"/>
      <c r="H811" s="205" t="n"/>
      <c r="I811" s="205" t="n"/>
      <c r="J811" s="205" t="n">
        <v>786435.76</v>
      </c>
      <c r="K811" s="205" t="n"/>
      <c r="L811" s="205" t="n">
        <v>0</v>
      </c>
      <c r="M811" s="205" t="n"/>
      <c r="N811" s="205" t="n"/>
      <c r="O811" s="205" t="n"/>
      <c r="P811" s="205" t="n"/>
      <c r="Q811" s="205" t="n"/>
      <c r="R811" s="205" t="n">
        <v>25630.48</v>
      </c>
      <c r="S811" s="205" t="n">
        <v>24000</v>
      </c>
      <c r="T811" s="205" t="n">
        <v>18283.08</v>
      </c>
      <c r="U811" s="256" t="n">
        <f aca="false" ca="false" dt2D="false" dtr="false" t="normal">COUNTIF(F811:Q811, "&gt;0")</f>
        <v>1</v>
      </c>
      <c r="V811" s="256" t="n">
        <f aca="false" ca="false" dt2D="false" dtr="false" t="normal">COUNTIF(R811:T811, "&gt;0")</f>
        <v>3</v>
      </c>
      <c r="W811" s="256" t="n">
        <f aca="false" ca="false" dt2D="false" dtr="false" t="normal">+U811+V811</f>
        <v>4</v>
      </c>
    </row>
    <row customHeight="true" ht="12.75" outlineLevel="0" r="812">
      <c r="A812" s="8" t="n">
        <f aca="false" ca="false" dt2D="false" dtr="false" t="normal">A811+1</f>
        <v>769</v>
      </c>
      <c r="B812" s="8" t="n">
        <f aca="false" ca="false" dt2D="false" dtr="false" t="normal">+B811+1</f>
        <v>121</v>
      </c>
      <c r="C812" s="106" t="s">
        <v>214</v>
      </c>
      <c r="D812" s="8" t="s">
        <v>370</v>
      </c>
      <c r="E812" s="205" t="n">
        <f aca="false" ca="true" dt2D="false" dtr="false" t="normal">SUBTOTAL(9, F812:T812)</f>
        <v>19518500.09</v>
      </c>
      <c r="F812" s="205" t="n"/>
      <c r="G812" s="205" t="n"/>
      <c r="H812" s="205" t="n"/>
      <c r="I812" s="205" t="n"/>
      <c r="J812" s="205" t="n"/>
      <c r="K812" s="205" t="n"/>
      <c r="L812" s="205" t="n">
        <v>0</v>
      </c>
      <c r="M812" s="205" t="n"/>
      <c r="N812" s="205" t="n"/>
      <c r="O812" s="205" t="n"/>
      <c r="P812" s="205" t="n">
        <v>18491249.19</v>
      </c>
      <c r="Q812" s="205" t="n"/>
      <c r="R812" s="205" t="n">
        <v>585555</v>
      </c>
      <c r="S812" s="205" t="n">
        <v>24000</v>
      </c>
      <c r="T812" s="205" t="n">
        <v>417695.9</v>
      </c>
      <c r="U812" s="256" t="n">
        <f aca="false" ca="false" dt2D="false" dtr="false" t="normal">COUNTIF(F812:Q812, "&gt;0")</f>
        <v>1</v>
      </c>
      <c r="V812" s="256" t="n">
        <f aca="false" ca="false" dt2D="false" dtr="false" t="normal">COUNTIF(R812:T812, "&gt;0")</f>
        <v>3</v>
      </c>
      <c r="W812" s="256" t="n">
        <f aca="false" ca="false" dt2D="false" dtr="false" t="normal">+U812+V812</f>
        <v>4</v>
      </c>
    </row>
    <row customHeight="true" ht="12.75" outlineLevel="0" r="813">
      <c r="A813" s="8" t="n">
        <f aca="false" ca="false" dt2D="false" dtr="false" t="normal">A812+1</f>
        <v>770</v>
      </c>
      <c r="B813" s="8" t="n">
        <f aca="false" ca="false" dt2D="false" dtr="false" t="normal">+B812+1</f>
        <v>122</v>
      </c>
      <c r="C813" s="106" t="s">
        <v>214</v>
      </c>
      <c r="D813" s="8" t="s">
        <v>372</v>
      </c>
      <c r="E813" s="205" t="n">
        <f aca="false" ca="true" dt2D="false" dtr="false" t="normal">SUBTOTAL(9, F813:T813)</f>
        <v>22605182.409999996</v>
      </c>
      <c r="F813" s="205" t="n">
        <v>9586787.6</v>
      </c>
      <c r="G813" s="205" t="n"/>
      <c r="H813" s="205" t="n"/>
      <c r="I813" s="205" t="n"/>
      <c r="J813" s="205" t="n">
        <v>1796552.09</v>
      </c>
      <c r="K813" s="205" t="n"/>
      <c r="L813" s="205" t="n">
        <v>0</v>
      </c>
      <c r="M813" s="205" t="n"/>
      <c r="N813" s="205" t="n"/>
      <c r="O813" s="205" t="n"/>
      <c r="P813" s="205" t="n"/>
      <c r="Q813" s="205" t="n">
        <v>10035936.35</v>
      </c>
      <c r="R813" s="205" t="n">
        <v>678155.47</v>
      </c>
      <c r="S813" s="205" t="n">
        <v>24000</v>
      </c>
      <c r="T813" s="205" t="n">
        <v>483750.9</v>
      </c>
      <c r="U813" s="256" t="n">
        <f aca="false" ca="false" dt2D="false" dtr="false" t="normal">COUNTIF(F813:Q813, "&gt;0")</f>
        <v>3</v>
      </c>
      <c r="V813" s="256" t="n">
        <f aca="false" ca="false" dt2D="false" dtr="false" t="normal">COUNTIF(R813:T813, "&gt;0")</f>
        <v>3</v>
      </c>
      <c r="W813" s="256" t="n">
        <f aca="false" ca="false" dt2D="false" dtr="false" t="normal">+U813+V813</f>
        <v>6</v>
      </c>
    </row>
    <row customHeight="true" ht="12.75" outlineLevel="0" r="814">
      <c r="A814" s="8" t="n">
        <f aca="false" ca="false" dt2D="false" dtr="false" t="normal">A813+1</f>
        <v>771</v>
      </c>
      <c r="B814" s="8" t="n">
        <f aca="false" ca="false" dt2D="false" dtr="false" t="normal">+B813+1</f>
        <v>123</v>
      </c>
      <c r="C814" s="106" t="s">
        <v>214</v>
      </c>
      <c r="D814" s="8" t="s">
        <v>376</v>
      </c>
      <c r="E814" s="205" t="n">
        <f aca="false" ca="true" dt2D="false" dtr="false" t="normal">SUBTOTAL(9, F814:T814)</f>
        <v>1800948.27</v>
      </c>
      <c r="F814" s="205" t="n">
        <v>1309082.94</v>
      </c>
      <c r="G814" s="205" t="n"/>
      <c r="H814" s="205" t="n">
        <v>375296.59</v>
      </c>
      <c r="I814" s="205" t="n"/>
      <c r="J814" s="205" t="n"/>
      <c r="K814" s="205" t="n"/>
      <c r="L814" s="205" t="n">
        <v>0</v>
      </c>
      <c r="M814" s="205" t="n"/>
      <c r="N814" s="205" t="n"/>
      <c r="O814" s="205" t="n"/>
      <c r="P814" s="205" t="n"/>
      <c r="Q814" s="205" t="n"/>
      <c r="R814" s="205" t="n">
        <v>54028.45</v>
      </c>
      <c r="S814" s="205" t="n">
        <v>24000</v>
      </c>
      <c r="T814" s="205" t="n">
        <v>38540.29</v>
      </c>
      <c r="U814" s="256" t="n">
        <f aca="false" ca="false" dt2D="false" dtr="false" t="normal">COUNTIF(F814:Q814, "&gt;0")</f>
        <v>2</v>
      </c>
      <c r="V814" s="256" t="n">
        <f aca="false" ca="false" dt2D="false" dtr="false" t="normal">COUNTIF(R814:T814, "&gt;0")</f>
        <v>3</v>
      </c>
      <c r="W814" s="256" t="n">
        <f aca="false" ca="false" dt2D="false" dtr="false" t="normal">+U814+V814</f>
        <v>5</v>
      </c>
    </row>
    <row customHeight="true" ht="12.75" outlineLevel="0" r="815">
      <c r="A815" s="8" t="n">
        <f aca="false" ca="false" dt2D="false" dtr="false" t="normal">A814+1</f>
        <v>772</v>
      </c>
      <c r="B815" s="8" t="n">
        <f aca="false" ca="false" dt2D="false" dtr="false" t="normal">+B814+1</f>
        <v>124</v>
      </c>
      <c r="C815" s="106" t="s">
        <v>214</v>
      </c>
      <c r="D815" s="106" t="s">
        <v>88</v>
      </c>
      <c r="E815" s="205" t="n">
        <f aca="false" ca="true" dt2D="false" dtr="false" t="normal">SUBTOTAL(9, F815:T815)</f>
        <v>9762678.69</v>
      </c>
      <c r="F815" s="205" t="n">
        <v>9236877.01</v>
      </c>
      <c r="G815" s="205" t="n"/>
      <c r="H815" s="205" t="n"/>
      <c r="I815" s="205" t="n"/>
      <c r="J815" s="205" t="n"/>
      <c r="K815" s="205" t="n"/>
      <c r="L815" s="205" t="n">
        <v>0</v>
      </c>
      <c r="M815" s="205" t="n"/>
      <c r="N815" s="205" t="n"/>
      <c r="O815" s="205" t="n"/>
      <c r="P815" s="205" t="n"/>
      <c r="Q815" s="205" t="n"/>
      <c r="R815" s="205" t="n">
        <v>292880.36</v>
      </c>
      <c r="S815" s="205" t="n">
        <v>24000</v>
      </c>
      <c r="T815" s="205" t="n">
        <v>208921.32</v>
      </c>
      <c r="U815" s="256" t="n">
        <f aca="false" ca="false" dt2D="false" dtr="false" t="normal">COUNTIF(F815:Q815, "&gt;0")</f>
        <v>1</v>
      </c>
      <c r="V815" s="256" t="n">
        <f aca="false" ca="false" dt2D="false" dtr="false" t="normal">COUNTIF(R815:T815, "&gt;0")</f>
        <v>3</v>
      </c>
      <c r="W815" s="256" t="n">
        <f aca="false" ca="false" dt2D="false" dtr="false" t="normal">+U815+V815</f>
        <v>4</v>
      </c>
    </row>
    <row customFormat="true" customHeight="true" ht="12.75" outlineLevel="0" r="816" s="0">
      <c r="A816" s="8" t="n">
        <f aca="false" ca="false" dt2D="false" dtr="false" t="normal">A815+1</f>
        <v>773</v>
      </c>
      <c r="B816" s="8" t="n">
        <f aca="false" ca="false" dt2D="false" dtr="false" t="normal">+B815+1</f>
        <v>125</v>
      </c>
      <c r="C816" s="106" t="s">
        <v>214</v>
      </c>
      <c r="D816" s="8" t="s">
        <v>379</v>
      </c>
      <c r="E816" s="205" t="n">
        <f aca="false" ca="true" dt2D="false" dtr="false" t="normal">SUBTOTAL(9, F816:T816)</f>
        <v>2587814.31</v>
      </c>
      <c r="F816" s="205" t="n"/>
      <c r="G816" s="205" t="n"/>
      <c r="H816" s="205" t="n"/>
      <c r="I816" s="205" t="n"/>
      <c r="J816" s="205" t="n">
        <v>2430800.65</v>
      </c>
      <c r="K816" s="205" t="n"/>
      <c r="L816" s="205" t="n">
        <v>0</v>
      </c>
      <c r="M816" s="205" t="n"/>
      <c r="N816" s="205" t="n"/>
      <c r="O816" s="205" t="n"/>
      <c r="P816" s="205" t="n"/>
      <c r="Q816" s="205" t="n"/>
      <c r="R816" s="205" t="n">
        <v>77634.43</v>
      </c>
      <c r="S816" s="205" t="n">
        <v>24000</v>
      </c>
      <c r="T816" s="205" t="n">
        <v>55379.23</v>
      </c>
      <c r="U816" s="256" t="n">
        <f aca="false" ca="false" dt2D="false" dtr="false" t="normal">COUNTIF(F816:Q816, "&gt;0")</f>
        <v>1</v>
      </c>
      <c r="V816" s="256" t="n">
        <f aca="false" ca="false" dt2D="false" dtr="false" t="normal">COUNTIF(R816:T816, "&gt;0")</f>
        <v>3</v>
      </c>
      <c r="W816" s="256" t="n">
        <f aca="false" ca="false" dt2D="false" dtr="false" t="normal">+U816+V816</f>
        <v>4</v>
      </c>
    </row>
    <row customHeight="true" ht="12.75" outlineLevel="0" r="817">
      <c r="A817" s="8" t="n">
        <f aca="false" ca="false" dt2D="false" dtr="false" t="normal">A816+1</f>
        <v>774</v>
      </c>
      <c r="B817" s="8" t="n">
        <f aca="false" ca="false" dt2D="false" dtr="false" t="normal">+B816+1</f>
        <v>126</v>
      </c>
      <c r="C817" s="106" t="s">
        <v>214</v>
      </c>
      <c r="D817" s="8" t="s">
        <v>381</v>
      </c>
      <c r="E817" s="205" t="n">
        <f aca="false" ca="true" dt2D="false" dtr="false" t="normal">SUBTOTAL(9, F817:T817)</f>
        <v>24434612.320000004</v>
      </c>
      <c r="F817" s="205" t="n">
        <v>10551502.63</v>
      </c>
      <c r="G817" s="205" t="n">
        <v>4359364.54</v>
      </c>
      <c r="H817" s="205" t="n">
        <v>4608497.96</v>
      </c>
      <c r="I817" s="205" t="n">
        <v>3635308.12</v>
      </c>
      <c r="J817" s="205" t="n"/>
      <c r="K817" s="205" t="n"/>
      <c r="L817" s="205" t="n">
        <v>0</v>
      </c>
      <c r="M817" s="205" t="n"/>
      <c r="N817" s="205" t="n"/>
      <c r="O817" s="205" t="n"/>
      <c r="P817" s="205" t="n"/>
      <c r="Q817" s="205" t="n"/>
      <c r="R817" s="205" t="n">
        <v>733038.37</v>
      </c>
      <c r="S817" s="205" t="n">
        <v>24000</v>
      </c>
      <c r="T817" s="205" t="n">
        <v>522900.7</v>
      </c>
      <c r="U817" s="256" t="n">
        <f aca="false" ca="false" dt2D="false" dtr="false" t="normal">COUNTIF(F817:Q817, "&gt;0")</f>
        <v>4</v>
      </c>
      <c r="V817" s="256" t="n">
        <f aca="false" ca="false" dt2D="false" dtr="false" t="normal">COUNTIF(R817:T817, "&gt;0")</f>
        <v>3</v>
      </c>
      <c r="W817" s="256" t="n">
        <f aca="false" ca="false" dt2D="false" dtr="false" t="normal">+U817+V817</f>
        <v>7</v>
      </c>
    </row>
    <row customHeight="true" ht="12.75" outlineLevel="0" r="818">
      <c r="A818" s="8" t="n">
        <f aca="false" ca="false" dt2D="false" dtr="false" t="normal">A817+1</f>
        <v>775</v>
      </c>
      <c r="B818" s="8" t="n">
        <f aca="false" ca="false" dt2D="false" dtr="false" t="normal">+B817+1</f>
        <v>127</v>
      </c>
      <c r="C818" s="106" t="s">
        <v>214</v>
      </c>
      <c r="D818" s="8" t="s">
        <v>384</v>
      </c>
      <c r="E818" s="205" t="n">
        <f aca="false" ca="true" dt2D="false" dtr="false" t="normal">SUBTOTAL(9, F818:T818)</f>
        <v>2084511.59</v>
      </c>
      <c r="F818" s="205" t="n"/>
      <c r="G818" s="205" t="n"/>
      <c r="H818" s="205" t="n"/>
      <c r="I818" s="205" t="n"/>
      <c r="J818" s="205" t="n">
        <v>1953367.69</v>
      </c>
      <c r="K818" s="205" t="n"/>
      <c r="L818" s="205" t="n">
        <v>0</v>
      </c>
      <c r="M818" s="205" t="n"/>
      <c r="N818" s="205" t="n"/>
      <c r="O818" s="205" t="n"/>
      <c r="P818" s="205" t="n"/>
      <c r="Q818" s="205" t="n"/>
      <c r="R818" s="205" t="n">
        <v>62535.35</v>
      </c>
      <c r="S818" s="205" t="n">
        <v>24000</v>
      </c>
      <c r="T818" s="205" t="n">
        <v>44608.55</v>
      </c>
      <c r="U818" s="256" t="n">
        <f aca="false" ca="false" dt2D="false" dtr="false" t="normal">COUNTIF(F818:Q818, "&gt;0")</f>
        <v>1</v>
      </c>
      <c r="V818" s="256" t="n">
        <f aca="false" ca="false" dt2D="false" dtr="false" t="normal">COUNTIF(R818:T818, "&gt;0")</f>
        <v>3</v>
      </c>
      <c r="W818" s="256" t="n">
        <f aca="false" ca="false" dt2D="false" dtr="false" t="normal">+U818+V818</f>
        <v>4</v>
      </c>
    </row>
    <row customHeight="true" ht="12.75" outlineLevel="0" r="819">
      <c r="A819" s="8" t="n">
        <f aca="false" ca="false" dt2D="false" dtr="false" t="normal">A818+1</f>
        <v>776</v>
      </c>
      <c r="B819" s="8" t="n">
        <f aca="false" ca="false" dt2D="false" dtr="false" t="normal">+B818+1</f>
        <v>128</v>
      </c>
      <c r="C819" s="106" t="s">
        <v>214</v>
      </c>
      <c r="D819" s="8" t="s">
        <v>386</v>
      </c>
      <c r="E819" s="205" t="n">
        <f aca="false" ca="true" dt2D="false" dtr="false" t="normal">SUBTOTAL(9, F819:T819)</f>
        <v>2962261.8899999997</v>
      </c>
      <c r="F819" s="205" t="n"/>
      <c r="G819" s="205" t="n"/>
      <c r="H819" s="205" t="n"/>
      <c r="I819" s="205" t="n">
        <v>2786001.63</v>
      </c>
      <c r="J819" s="205" t="n"/>
      <c r="K819" s="205" t="n"/>
      <c r="L819" s="205" t="n">
        <v>0</v>
      </c>
      <c r="M819" s="205" t="n"/>
      <c r="N819" s="205" t="n"/>
      <c r="O819" s="205" t="n"/>
      <c r="P819" s="205" t="n"/>
      <c r="Q819" s="205" t="n"/>
      <c r="R819" s="205" t="n">
        <v>88867.86</v>
      </c>
      <c r="S819" s="205" t="n">
        <v>24000</v>
      </c>
      <c r="T819" s="205" t="n">
        <v>63392.4</v>
      </c>
      <c r="U819" s="256" t="n">
        <f aca="false" ca="false" dt2D="false" dtr="false" t="normal">COUNTIF(F819:Q819, "&gt;0")</f>
        <v>1</v>
      </c>
      <c r="V819" s="256" t="n">
        <f aca="false" ca="false" dt2D="false" dtr="false" t="normal">COUNTIF(R819:T819, "&gt;0")</f>
        <v>3</v>
      </c>
      <c r="W819" s="256" t="n">
        <f aca="false" ca="false" dt2D="false" dtr="false" t="normal">+U819+V819</f>
        <v>4</v>
      </c>
    </row>
    <row customHeight="true" ht="12.75" outlineLevel="0" r="820">
      <c r="A820" s="8" t="n">
        <f aca="false" ca="false" dt2D="false" dtr="false" t="normal">A819+1</f>
        <v>777</v>
      </c>
      <c r="B820" s="8" t="n">
        <f aca="false" ca="false" dt2D="false" dtr="false" t="normal">+B819+1</f>
        <v>129</v>
      </c>
      <c r="C820" s="106" t="s">
        <v>214</v>
      </c>
      <c r="D820" s="8" t="s">
        <v>388</v>
      </c>
      <c r="E820" s="205" t="n">
        <f aca="false" ca="true" dt2D="false" dtr="false" t="normal">SUBTOTAL(9, F820:T820)</f>
        <v>20511676.93</v>
      </c>
      <c r="F820" s="205" t="n">
        <v>9538277.58</v>
      </c>
      <c r="G820" s="205" t="n">
        <v>3940411.61</v>
      </c>
      <c r="H820" s="205" t="n">
        <v>4165635.18</v>
      </c>
      <c r="I820" s="205" t="n"/>
      <c r="J820" s="205" t="n">
        <v>1789052.36</v>
      </c>
      <c r="K820" s="205" t="n"/>
      <c r="L820" s="205" t="n">
        <v>0</v>
      </c>
      <c r="M820" s="205" t="n"/>
      <c r="N820" s="205" t="n"/>
      <c r="O820" s="205" t="n"/>
      <c r="P820" s="205" t="n"/>
      <c r="Q820" s="205" t="n"/>
      <c r="R820" s="205" t="n">
        <v>615350.31</v>
      </c>
      <c r="S820" s="205" t="n">
        <v>24000</v>
      </c>
      <c r="T820" s="205" t="n">
        <v>438949.89</v>
      </c>
      <c r="U820" s="256" t="n">
        <f aca="false" ca="false" dt2D="false" dtr="false" t="normal">COUNTIF(F820:Q820, "&gt;0")</f>
        <v>4</v>
      </c>
      <c r="V820" s="256" t="n">
        <f aca="false" ca="false" dt2D="false" dtr="false" t="normal">COUNTIF(R820:T820, "&gt;0")</f>
        <v>3</v>
      </c>
      <c r="W820" s="256" t="n">
        <f aca="false" ca="false" dt2D="false" dtr="false" t="normal">+U820+V820</f>
        <v>7</v>
      </c>
    </row>
    <row customHeight="true" ht="13.5" outlineLevel="0" r="821">
      <c r="A821" s="8" t="n">
        <f aca="false" ca="false" dt2D="false" dtr="false" t="normal">A820+1</f>
        <v>778</v>
      </c>
      <c r="B821" s="8" t="n">
        <f aca="false" ca="false" dt2D="false" dtr="false" t="normal">+B820+1</f>
        <v>130</v>
      </c>
      <c r="C821" s="106" t="s">
        <v>214</v>
      </c>
      <c r="D821" s="8" t="s">
        <v>391</v>
      </c>
      <c r="E821" s="205" t="n">
        <f aca="false" ca="true" dt2D="false" dtr="false" t="normal">SUBTOTAL(9, F821:T821)</f>
        <v>1438367.57</v>
      </c>
      <c r="F821" s="205" t="n"/>
      <c r="G821" s="205" t="n"/>
      <c r="H821" s="205" t="n"/>
      <c r="I821" s="205" t="n"/>
      <c r="J821" s="205" t="n">
        <v>1340435.47</v>
      </c>
      <c r="K821" s="205" t="n"/>
      <c r="L821" s="205" t="n">
        <v>0</v>
      </c>
      <c r="M821" s="205" t="n"/>
      <c r="N821" s="205" t="n"/>
      <c r="O821" s="205" t="n"/>
      <c r="P821" s="205" t="n"/>
      <c r="Q821" s="205" t="n"/>
      <c r="R821" s="205" t="n">
        <v>43151.03</v>
      </c>
      <c r="S821" s="205" t="n">
        <v>24000</v>
      </c>
      <c r="T821" s="205" t="n">
        <v>30781.07</v>
      </c>
      <c r="U821" s="256" t="n">
        <f aca="false" ca="false" dt2D="false" dtr="false" t="normal">COUNTIF(F821:Q821, "&gt;0")</f>
        <v>1</v>
      </c>
      <c r="V821" s="256" t="n">
        <f aca="false" ca="false" dt2D="false" dtr="false" t="normal">COUNTIF(R821:T821, "&gt;0")</f>
        <v>3</v>
      </c>
      <c r="W821" s="256" t="n">
        <f aca="false" ca="false" dt2D="false" dtr="false" t="normal">+U821+V821</f>
        <v>4</v>
      </c>
    </row>
    <row customHeight="true" ht="12.75" outlineLevel="0" r="822">
      <c r="A822" s="8" t="n">
        <f aca="false" ca="false" dt2D="false" dtr="false" t="normal">A821+1</f>
        <v>779</v>
      </c>
      <c r="B822" s="8" t="n">
        <f aca="false" ca="false" dt2D="false" dtr="false" t="normal">+B821+1</f>
        <v>131</v>
      </c>
      <c r="C822" s="106" t="s">
        <v>214</v>
      </c>
      <c r="D822" s="8" t="s">
        <v>393</v>
      </c>
      <c r="E822" s="205" t="n">
        <f aca="false" ca="true" dt2D="false" dtr="false" t="normal">SUBTOTAL(9, F822:T822)</f>
        <v>12558636.99</v>
      </c>
      <c r="F822" s="205" t="n"/>
      <c r="G822" s="205" t="n">
        <v>5779305.26</v>
      </c>
      <c r="H822" s="205" t="n">
        <v>6109817.79</v>
      </c>
      <c r="I822" s="205" t="n"/>
      <c r="J822" s="205" t="n"/>
      <c r="K822" s="205" t="n"/>
      <c r="L822" s="205" t="n"/>
      <c r="M822" s="205" t="n"/>
      <c r="N822" s="205" t="n"/>
      <c r="O822" s="205" t="n"/>
      <c r="P822" s="205" t="n"/>
      <c r="Q822" s="205" t="n"/>
      <c r="R822" s="205" t="n">
        <v>376759.11</v>
      </c>
      <c r="S822" s="205" t="n">
        <v>24000</v>
      </c>
      <c r="T822" s="205" t="n">
        <v>268754.83</v>
      </c>
      <c r="U822" s="256" t="n">
        <f aca="false" ca="false" dt2D="false" dtr="false" t="normal">COUNTIF(F822:Q822, "&gt;0")</f>
        <v>2</v>
      </c>
      <c r="V822" s="256" t="n">
        <f aca="false" ca="false" dt2D="false" dtr="false" t="normal">COUNTIF(R822:T822, "&gt;0")</f>
        <v>3</v>
      </c>
      <c r="W822" s="256" t="n">
        <f aca="false" ca="false" dt2D="false" dtr="false" t="normal">+U822+V822</f>
        <v>5</v>
      </c>
    </row>
    <row customHeight="true" ht="12.75" outlineLevel="0" r="823">
      <c r="A823" s="8" t="n">
        <f aca="false" ca="false" dt2D="false" dtr="false" t="normal">A822+1</f>
        <v>780</v>
      </c>
      <c r="B823" s="8" t="n">
        <f aca="false" ca="false" dt2D="false" dtr="false" t="normal">+B822+1</f>
        <v>132</v>
      </c>
      <c r="C823" s="106" t="s">
        <v>214</v>
      </c>
      <c r="D823" s="8" t="s">
        <v>395</v>
      </c>
      <c r="E823" s="205" t="n">
        <f aca="false" ca="true" dt2D="false" dtr="false" t="normal">SUBTOTAL(9, F823:T823)</f>
        <v>10774080</v>
      </c>
      <c r="F823" s="205" t="n"/>
      <c r="G823" s="205" t="n"/>
      <c r="H823" s="205" t="n"/>
      <c r="I823" s="205" t="n"/>
      <c r="J823" s="205" t="n"/>
      <c r="K823" s="205" t="n"/>
      <c r="L823" s="205" t="n">
        <v>0</v>
      </c>
      <c r="M823" s="205" t="n">
        <v>10196292.29</v>
      </c>
      <c r="N823" s="205" t="n"/>
      <c r="O823" s="205" t="n"/>
      <c r="P823" s="205" t="n"/>
      <c r="Q823" s="205" t="n"/>
      <c r="R823" s="205" t="n">
        <v>323222.4</v>
      </c>
      <c r="S823" s="205" t="n">
        <v>24000</v>
      </c>
      <c r="T823" s="205" t="n">
        <v>230565.31</v>
      </c>
      <c r="U823" s="256" t="n">
        <f aca="false" ca="false" dt2D="false" dtr="false" t="normal">COUNTIF(F823:Q823, "&gt;0")</f>
        <v>1</v>
      </c>
      <c r="V823" s="256" t="n">
        <f aca="false" ca="false" dt2D="false" dtr="false" t="normal">COUNTIF(R823:T823, "&gt;0")</f>
        <v>3</v>
      </c>
      <c r="W823" s="256" t="n">
        <f aca="false" ca="false" dt2D="false" dtr="false" t="normal">+U823+V823</f>
        <v>4</v>
      </c>
    </row>
    <row customHeight="true" ht="12.75" outlineLevel="0" r="824">
      <c r="A824" s="8" t="n">
        <f aca="false" ca="false" dt2D="false" dtr="false" t="normal">A823+1</f>
        <v>781</v>
      </c>
      <c r="B824" s="8" t="n">
        <f aca="false" ca="false" dt2D="false" dtr="false" t="normal">+B823+1</f>
        <v>133</v>
      </c>
      <c r="C824" s="106" t="s">
        <v>68</v>
      </c>
      <c r="D824" s="8" t="s">
        <v>398</v>
      </c>
      <c r="E824" s="205" t="n">
        <f aca="false" ca="false" dt2D="false" dtr="false" t="normal">SUM(F824:T824)</f>
        <v>1279535.6600000001</v>
      </c>
      <c r="F824" s="205" t="n"/>
      <c r="G824" s="205" t="n"/>
      <c r="H824" s="205" t="n">
        <v>1202952.82</v>
      </c>
      <c r="I824" s="205" t="n"/>
      <c r="J824" s="205" t="n"/>
      <c r="K824" s="205" t="n"/>
      <c r="L824" s="205" t="n"/>
      <c r="M824" s="205" t="n"/>
      <c r="N824" s="205" t="n"/>
      <c r="O824" s="205" t="n"/>
      <c r="P824" s="205" t="n"/>
      <c r="Q824" s="205" t="n"/>
      <c r="R824" s="205" t="n">
        <v>52582.84</v>
      </c>
      <c r="S824" s="205" t="n">
        <v>24000</v>
      </c>
      <c r="T824" s="205" t="n"/>
      <c r="U824" s="256" t="n"/>
      <c r="V824" s="256" t="n"/>
      <c r="W824" s="256" t="n"/>
    </row>
    <row customHeight="true" ht="12.75" outlineLevel="0" r="825">
      <c r="A825" s="8" t="n">
        <f aca="false" ca="false" dt2D="false" dtr="false" t="normal">A824+1</f>
        <v>782</v>
      </c>
      <c r="B825" s="8" t="n">
        <f aca="false" ca="false" dt2D="false" dtr="false" t="normal">+B824+1</f>
        <v>134</v>
      </c>
      <c r="C825" s="106" t="s">
        <v>214</v>
      </c>
      <c r="D825" s="8" t="s">
        <v>400</v>
      </c>
      <c r="E825" s="205" t="n">
        <f aca="false" ca="true" dt2D="false" dtr="false" t="normal">SUBTOTAL(9, F825:T825)</f>
        <v>22311476.520000003</v>
      </c>
      <c r="F825" s="205" t="n">
        <v>9634155.89</v>
      </c>
      <c r="G825" s="205" t="n">
        <v>3980055.81</v>
      </c>
      <c r="H825" s="205" t="n">
        <v>4207541.9</v>
      </c>
      <c r="I825" s="205" t="n">
        <v>3318913.02</v>
      </c>
      <c r="J825" s="205" t="n"/>
      <c r="K825" s="205" t="n"/>
      <c r="L825" s="205" t="n">
        <v>0</v>
      </c>
      <c r="M825" s="205" t="n"/>
      <c r="N825" s="205" t="n"/>
      <c r="O825" s="205" t="n"/>
      <c r="P825" s="205" t="n"/>
      <c r="Q825" s="205" t="n"/>
      <c r="R825" s="205" t="n">
        <v>669344.3</v>
      </c>
      <c r="S825" s="205" t="n">
        <v>24000</v>
      </c>
      <c r="T825" s="205" t="n">
        <v>477465.6</v>
      </c>
      <c r="U825" s="256" t="n">
        <f aca="false" ca="false" dt2D="false" dtr="false" t="normal">COUNTIF(F825:Q825, "&gt;0")</f>
        <v>4</v>
      </c>
      <c r="V825" s="256" t="n">
        <f aca="false" ca="false" dt2D="false" dtr="false" t="normal">COUNTIF(R825:T825, "&gt;0")</f>
        <v>3</v>
      </c>
      <c r="W825" s="256" t="n">
        <f aca="false" ca="false" dt2D="false" dtr="false" t="normal">+U825+V825</f>
        <v>7</v>
      </c>
    </row>
    <row customHeight="true" ht="12.75" outlineLevel="0" r="826">
      <c r="A826" s="8" t="n">
        <f aca="false" ca="false" dt2D="false" dtr="false" t="normal">A825+1</f>
        <v>783</v>
      </c>
      <c r="B826" s="8" t="n">
        <f aca="false" ca="false" dt2D="false" dtr="false" t="normal">+B825+1</f>
        <v>135</v>
      </c>
      <c r="C826" s="106" t="s">
        <v>214</v>
      </c>
      <c r="D826" s="8" t="s">
        <v>305</v>
      </c>
      <c r="E826" s="205" t="n">
        <f aca="false" ca="true" dt2D="false" dtr="false" t="normal">SUBTOTAL(9, F826:T826)</f>
        <v>23950204.15</v>
      </c>
      <c r="F826" s="205" t="n">
        <v>10342203.6</v>
      </c>
      <c r="G826" s="205" t="n">
        <v>4272822.62</v>
      </c>
      <c r="H826" s="205" t="n">
        <v>4517017.06</v>
      </c>
      <c r="I826" s="205" t="n">
        <v>3563120.38</v>
      </c>
      <c r="J826" s="205" t="n"/>
      <c r="K826" s="205" t="n"/>
      <c r="L826" s="205" t="n"/>
      <c r="M826" s="205" t="n"/>
      <c r="N826" s="205" t="n"/>
      <c r="O826" s="205" t="n"/>
      <c r="P826" s="205" t="n"/>
      <c r="Q826" s="205" t="n"/>
      <c r="R826" s="205" t="n">
        <v>718506.12</v>
      </c>
      <c r="S826" s="205" t="n">
        <v>24000</v>
      </c>
      <c r="T826" s="205" t="n">
        <v>512534.37</v>
      </c>
      <c r="U826" s="256" t="n">
        <f aca="false" ca="false" dt2D="false" dtr="false" t="normal">COUNTIF(F826:Q826, "&gt;0")</f>
        <v>4</v>
      </c>
      <c r="V826" s="256" t="n">
        <f aca="false" ca="false" dt2D="false" dtr="false" t="normal">COUNTIF(R826:T826, "&gt;0")</f>
        <v>3</v>
      </c>
      <c r="W826" s="256" t="n">
        <f aca="false" ca="false" dt2D="false" dtr="false" t="normal">+U826+V826</f>
        <v>7</v>
      </c>
    </row>
    <row customHeight="true" ht="12.75" outlineLevel="0" r="827">
      <c r="A827" s="8" t="n">
        <f aca="false" ca="false" dt2D="false" dtr="false" t="normal">A826+1</f>
        <v>784</v>
      </c>
      <c r="B827" s="8" t="n">
        <f aca="false" ca="false" dt2D="false" dtr="false" t="normal">+B826+1</f>
        <v>136</v>
      </c>
      <c r="C827" s="106" t="s">
        <v>214</v>
      </c>
      <c r="D827" s="8" t="s">
        <v>307</v>
      </c>
      <c r="E827" s="205" t="n">
        <f aca="false" ca="true" dt2D="false" dtr="false" t="normal">SUBTOTAL(9, F827:T827)</f>
        <v>16609880.290762365</v>
      </c>
      <c r="F827" s="205" t="n">
        <v>7170657.95104278</v>
      </c>
      <c r="G827" s="205" t="n">
        <v>2961437.3995296</v>
      </c>
      <c r="H827" s="205" t="n">
        <v>3130790.4566688</v>
      </c>
      <c r="I827" s="205" t="n">
        <v>2469246.636576</v>
      </c>
      <c r="J827" s="205" t="n"/>
      <c r="K827" s="205" t="n"/>
      <c r="L827" s="205" t="n">
        <v>0</v>
      </c>
      <c r="M827" s="205" t="n"/>
      <c r="N827" s="205" t="n"/>
      <c r="O827" s="205" t="n"/>
      <c r="P827" s="205" t="n"/>
      <c r="Q827" s="205" t="n"/>
      <c r="R827" s="205" t="n">
        <v>498296.408722871</v>
      </c>
      <c r="S827" s="205" t="n">
        <v>24000</v>
      </c>
      <c r="T827" s="205" t="n">
        <v>355451.438222315</v>
      </c>
      <c r="U827" s="256" t="n">
        <f aca="false" ca="false" dt2D="false" dtr="false" t="normal">COUNTIF(F827:Q827, "&gt;0")</f>
        <v>4</v>
      </c>
      <c r="V827" s="256" t="n">
        <f aca="false" ca="false" dt2D="false" dtr="false" t="normal">COUNTIF(R827:T827, "&gt;0")</f>
        <v>3</v>
      </c>
      <c r="W827" s="256" t="n">
        <f aca="false" ca="false" dt2D="false" dtr="false" t="normal">+U827+V827</f>
        <v>7</v>
      </c>
    </row>
    <row customHeight="true" ht="12.75" outlineLevel="0" r="828">
      <c r="A828" s="8" t="n">
        <f aca="false" ca="false" dt2D="false" dtr="false" t="normal">A827+1</f>
        <v>785</v>
      </c>
      <c r="B828" s="8" t="n">
        <f aca="false" ca="false" dt2D="false" dtr="false" t="normal">+B827+1</f>
        <v>137</v>
      </c>
      <c r="C828" s="106" t="s">
        <v>214</v>
      </c>
      <c r="D828" s="8" t="s">
        <v>405</v>
      </c>
      <c r="E828" s="205" t="n">
        <f aca="false" ca="true" dt2D="false" dtr="false" t="normal">SUBTOTAL(9, F828:T828)</f>
        <v>3917997.4000000004</v>
      </c>
      <c r="F828" s="205" t="n">
        <v>1788218.36</v>
      </c>
      <c r="G828" s="205" t="n">
        <v>649911.87</v>
      </c>
      <c r="H828" s="205" t="n">
        <v>246955.22</v>
      </c>
      <c r="I828" s="205" t="n">
        <v>1007526.89</v>
      </c>
      <c r="J828" s="205" t="n"/>
      <c r="K828" s="205" t="n"/>
      <c r="L828" s="205" t="n">
        <v>0</v>
      </c>
      <c r="M828" s="205" t="n"/>
      <c r="N828" s="205" t="n"/>
      <c r="O828" s="205" t="n"/>
      <c r="P828" s="205" t="n"/>
      <c r="Q828" s="205" t="n"/>
      <c r="R828" s="205" t="n">
        <v>117539.92</v>
      </c>
      <c r="S828" s="205" t="n">
        <v>24000</v>
      </c>
      <c r="T828" s="205" t="n">
        <v>83845.14</v>
      </c>
      <c r="U828" s="256" t="n">
        <f aca="false" ca="false" dt2D="false" dtr="false" t="normal">COUNTIF(F828:Q828, "&gt;0")</f>
        <v>4</v>
      </c>
      <c r="V828" s="256" t="n">
        <f aca="false" ca="false" dt2D="false" dtr="false" t="normal">COUNTIF(R828:T828, "&gt;0")</f>
        <v>3</v>
      </c>
      <c r="W828" s="256" t="n">
        <f aca="false" ca="false" dt2D="false" dtr="false" t="normal">+U828+V828</f>
        <v>7</v>
      </c>
      <c r="AC828" s="0" t="s">
        <v>81</v>
      </c>
    </row>
    <row customHeight="true" ht="12.75" outlineLevel="0" r="829">
      <c r="A829" s="8" t="n">
        <f aca="false" ca="false" dt2D="false" dtr="false" t="normal">A828+1</f>
        <v>786</v>
      </c>
      <c r="B829" s="8" t="n">
        <f aca="false" ca="false" dt2D="false" dtr="false" t="normal">+B828+1</f>
        <v>138</v>
      </c>
      <c r="C829" s="106" t="s">
        <v>214</v>
      </c>
      <c r="D829" s="8" t="s">
        <v>408</v>
      </c>
      <c r="E829" s="205" t="n">
        <f aca="false" ca="true" dt2D="false" dtr="false" t="normal">SUBTOTAL(9, F829:T829)</f>
        <v>32905561.01</v>
      </c>
      <c r="F829" s="205" t="n">
        <v>13090907.01</v>
      </c>
      <c r="G829" s="205" t="n">
        <v>5410072.91</v>
      </c>
      <c r="H829" s="205" t="n">
        <v>5719102.28</v>
      </c>
      <c r="I829" s="205" t="n">
        <v>4511940.93</v>
      </c>
      <c r="J829" s="205" t="n">
        <v>2458192.04</v>
      </c>
      <c r="K829" s="205" t="n"/>
      <c r="L829" s="205" t="n">
        <v>0</v>
      </c>
      <c r="M829" s="205" t="n"/>
      <c r="N829" s="205" t="n"/>
      <c r="O829" s="205" t="n"/>
      <c r="P829" s="205" t="n"/>
      <c r="Q829" s="205" t="n"/>
      <c r="R829" s="205" t="n">
        <v>987166.83</v>
      </c>
      <c r="S829" s="205" t="n">
        <v>24000</v>
      </c>
      <c r="T829" s="205" t="n">
        <v>704179.01</v>
      </c>
      <c r="U829" s="256" t="n">
        <f aca="false" ca="false" dt2D="false" dtr="false" t="normal">COUNTIF(F829:Q829, "&gt;0")</f>
        <v>5</v>
      </c>
      <c r="V829" s="256" t="n">
        <f aca="false" ca="false" dt2D="false" dtr="false" t="normal">COUNTIF(R829:T829, "&gt;0")</f>
        <v>3</v>
      </c>
      <c r="W829" s="256" t="n">
        <f aca="false" ca="false" dt2D="false" dtr="false" t="normal">+U829+V829</f>
        <v>8</v>
      </c>
    </row>
    <row customHeight="true" ht="12.75" outlineLevel="0" r="830">
      <c r="A830" s="8" t="n">
        <f aca="false" ca="false" dt2D="false" dtr="false" t="normal">A829+1</f>
        <v>787</v>
      </c>
      <c r="B830" s="8" t="n">
        <f aca="false" ca="false" dt2D="false" dtr="false" t="normal">+B829+1</f>
        <v>139</v>
      </c>
      <c r="C830" s="106" t="s">
        <v>214</v>
      </c>
      <c r="D830" s="8" t="s">
        <v>411</v>
      </c>
      <c r="E830" s="205" t="n">
        <f aca="false" ca="true" dt2D="false" dtr="false" t="normal">SUBTOTAL(9, F830:T830)</f>
        <v>15325950.62</v>
      </c>
      <c r="F830" s="205" t="n">
        <v>8259916.46</v>
      </c>
      <c r="G830" s="205" t="n">
        <v>3410655.97</v>
      </c>
      <c r="H830" s="205" t="n"/>
      <c r="I830" s="205" t="n">
        <v>2843624.33</v>
      </c>
      <c r="J830" s="205" t="n"/>
      <c r="K830" s="205" t="n"/>
      <c r="L830" s="205" t="n">
        <v>0</v>
      </c>
      <c r="M830" s="205" t="n"/>
      <c r="N830" s="205" t="n"/>
      <c r="O830" s="205" t="n"/>
      <c r="P830" s="205" t="n"/>
      <c r="Q830" s="205" t="n"/>
      <c r="R830" s="205" t="n">
        <v>459778.52</v>
      </c>
      <c r="S830" s="205" t="n">
        <v>24000</v>
      </c>
      <c r="T830" s="205" t="n">
        <v>327975.34</v>
      </c>
      <c r="U830" s="256" t="n">
        <f aca="false" ca="false" dt2D="false" dtr="false" t="normal">COUNTIF(F830:Q830, "&gt;0")</f>
        <v>3</v>
      </c>
      <c r="V830" s="256" t="n">
        <f aca="false" ca="false" dt2D="false" dtr="false" t="normal">COUNTIF(R830:T830, "&gt;0")</f>
        <v>3</v>
      </c>
      <c r="W830" s="256" t="n">
        <f aca="false" ca="false" dt2D="false" dtr="false" t="normal">+U830+V830</f>
        <v>6</v>
      </c>
    </row>
    <row customHeight="true" ht="12.75" outlineLevel="0" r="831">
      <c r="A831" s="8" t="n">
        <f aca="false" ca="false" dt2D="false" dtr="false" t="normal">A830+1</f>
        <v>788</v>
      </c>
      <c r="B831" s="8" t="n">
        <f aca="false" ca="false" dt2D="false" dtr="false" t="normal">+B830+1</f>
        <v>140</v>
      </c>
      <c r="C831" s="106" t="s">
        <v>214</v>
      </c>
      <c r="D831" s="8" t="s">
        <v>414</v>
      </c>
      <c r="E831" s="205" t="n">
        <f aca="false" ca="true" dt2D="false" dtr="false" t="normal">SUBTOTAL(9, F831:T831)</f>
        <v>11785398.88</v>
      </c>
      <c r="F831" s="205" t="n">
        <v>5086136.43</v>
      </c>
      <c r="G831" s="205" t="n">
        <v>2099519.89</v>
      </c>
      <c r="H831" s="205" t="n">
        <v>2219682.91</v>
      </c>
      <c r="I831" s="205" t="n">
        <v>1750290.14</v>
      </c>
      <c r="J831" s="205" t="n"/>
      <c r="K831" s="205" t="n"/>
      <c r="L831" s="205" t="n">
        <v>0</v>
      </c>
      <c r="M831" s="205" t="n"/>
      <c r="N831" s="205" t="n"/>
      <c r="O831" s="205" t="n"/>
      <c r="P831" s="205" t="n"/>
      <c r="Q831" s="205" t="n"/>
      <c r="R831" s="205" t="n">
        <v>353561.97</v>
      </c>
      <c r="S831" s="205" t="n">
        <v>24000</v>
      </c>
      <c r="T831" s="205" t="n">
        <v>252207.54</v>
      </c>
      <c r="U831" s="256" t="n">
        <f aca="false" ca="false" dt2D="false" dtr="false" t="normal">COUNTIF(F831:Q831, "&gt;0")</f>
        <v>4</v>
      </c>
      <c r="V831" s="256" t="n">
        <f aca="false" ca="false" dt2D="false" dtr="false" t="normal">COUNTIF(R831:T831, "&gt;0")</f>
        <v>3</v>
      </c>
      <c r="W831" s="256" t="n">
        <f aca="false" ca="false" dt2D="false" dtr="false" t="normal">+U831+V831</f>
        <v>7</v>
      </c>
    </row>
    <row customHeight="true" ht="12.75" outlineLevel="0" r="832">
      <c r="A832" s="8" t="n">
        <f aca="false" ca="false" dt2D="false" dtr="false" t="normal">A831+1</f>
        <v>789</v>
      </c>
      <c r="B832" s="8" t="n">
        <f aca="false" ca="false" dt2D="false" dtr="false" t="normal">+B831+1</f>
        <v>141</v>
      </c>
      <c r="C832" s="106" t="s">
        <v>214</v>
      </c>
      <c r="D832" s="8" t="s">
        <v>416</v>
      </c>
      <c r="E832" s="205" t="n">
        <f aca="false" ca="true" dt2D="false" dtr="false" t="normal">SUBTOTAL(9, F832:T832)</f>
        <v>16545718.019999998</v>
      </c>
      <c r="F832" s="205" t="n">
        <v>10230412.35</v>
      </c>
      <c r="G832" s="205" t="n"/>
      <c r="H832" s="205" t="n"/>
      <c r="I832" s="205" t="n">
        <v>3523253.11</v>
      </c>
      <c r="J832" s="205" t="n">
        <v>1917602.65</v>
      </c>
      <c r="K832" s="205" t="n"/>
      <c r="L832" s="205" t="n">
        <v>0</v>
      </c>
      <c r="M832" s="205" t="n"/>
      <c r="N832" s="205" t="n"/>
      <c r="O832" s="205" t="n"/>
      <c r="P832" s="205" t="n"/>
      <c r="Q832" s="205" t="n"/>
      <c r="R832" s="205" t="n">
        <v>496371.54</v>
      </c>
      <c r="S832" s="205" t="n">
        <v>24000</v>
      </c>
      <c r="T832" s="205" t="n">
        <v>354078.37</v>
      </c>
      <c r="U832" s="256" t="n">
        <f aca="false" ca="false" dt2D="false" dtr="false" t="normal">COUNTIF(F832:Q832, "&gt;0")</f>
        <v>3</v>
      </c>
      <c r="V832" s="256" t="n">
        <f aca="false" ca="false" dt2D="false" dtr="false" t="normal">COUNTIF(R832:T832, "&gt;0")</f>
        <v>3</v>
      </c>
      <c r="W832" s="256" t="n">
        <f aca="false" ca="false" dt2D="false" dtr="false" t="normal">+U832+V832</f>
        <v>6</v>
      </c>
    </row>
    <row customHeight="true" ht="12.75" outlineLevel="0" r="833">
      <c r="A833" s="8" t="n">
        <f aca="false" ca="false" dt2D="false" dtr="false" t="normal">A832+1</f>
        <v>790</v>
      </c>
      <c r="B833" s="8" t="n">
        <f aca="false" ca="false" dt2D="false" dtr="false" t="normal">+B832+1</f>
        <v>142</v>
      </c>
      <c r="C833" s="106" t="s">
        <v>214</v>
      </c>
      <c r="D833" s="8" t="s">
        <v>419</v>
      </c>
      <c r="E833" s="205" t="n">
        <f aca="false" ca="true" dt2D="false" dtr="false" t="normal">SUBTOTAL(9, F833:T833)</f>
        <v>15785957.160000002</v>
      </c>
      <c r="F833" s="205" t="n">
        <v>14950558.97</v>
      </c>
      <c r="G833" s="205" t="n"/>
      <c r="H833" s="205" t="n"/>
      <c r="I833" s="205" t="n"/>
      <c r="J833" s="205" t="n"/>
      <c r="K833" s="205" t="n"/>
      <c r="L833" s="205" t="n">
        <v>0</v>
      </c>
      <c r="M833" s="205" t="n"/>
      <c r="N833" s="205" t="n"/>
      <c r="O833" s="205" t="n"/>
      <c r="P833" s="205" t="n"/>
      <c r="Q833" s="205" t="n"/>
      <c r="R833" s="205" t="n">
        <v>473578.71</v>
      </c>
      <c r="S833" s="205" t="n">
        <v>24000</v>
      </c>
      <c r="T833" s="205" t="n">
        <v>337819.48</v>
      </c>
      <c r="U833" s="256" t="n">
        <f aca="false" ca="false" dt2D="false" dtr="false" t="normal">COUNTIF(F833:Q833, "&gt;0")</f>
        <v>1</v>
      </c>
      <c r="V833" s="256" t="n">
        <f aca="false" ca="false" dt2D="false" dtr="false" t="normal">COUNTIF(R833:T833, "&gt;0")</f>
        <v>3</v>
      </c>
      <c r="W833" s="256" t="n">
        <f aca="false" ca="false" dt2D="false" dtr="false" t="normal">+U833+V833</f>
        <v>4</v>
      </c>
    </row>
    <row customHeight="true" ht="12.75" outlineLevel="0" r="834">
      <c r="A834" s="8" t="n">
        <f aca="false" ca="false" dt2D="false" dtr="false" t="normal">A833+1</f>
        <v>791</v>
      </c>
      <c r="B834" s="8" t="n">
        <f aca="false" ca="false" dt2D="false" dtr="false" t="normal">+B833+1</f>
        <v>143</v>
      </c>
      <c r="C834" s="106" t="s">
        <v>313</v>
      </c>
      <c r="D834" s="8" t="s">
        <v>424</v>
      </c>
      <c r="E834" s="205" t="n">
        <f aca="false" ca="true" dt2D="false" dtr="false" t="normal">SUBTOTAL(9, F834:T834)</f>
        <v>24757580.259999998</v>
      </c>
      <c r="F834" s="205" t="n">
        <v>10688817.31</v>
      </c>
      <c r="G834" s="205" t="n">
        <v>4418255.22</v>
      </c>
      <c r="H834" s="205" t="n">
        <v>4668515.79</v>
      </c>
      <c r="I834" s="205" t="n">
        <v>3685452.31</v>
      </c>
      <c r="J834" s="205" t="n"/>
      <c r="K834" s="205" t="n"/>
      <c r="L834" s="205" t="n">
        <v>0</v>
      </c>
      <c r="M834" s="205" t="n"/>
      <c r="N834" s="205" t="n"/>
      <c r="O834" s="205" t="n"/>
      <c r="P834" s="205" t="n"/>
      <c r="Q834" s="205" t="n"/>
      <c r="R834" s="205" t="n">
        <v>742727.41</v>
      </c>
      <c r="S834" s="205" t="n">
        <v>24000</v>
      </c>
      <c r="T834" s="205" t="n">
        <v>529812.22</v>
      </c>
      <c r="U834" s="256" t="n">
        <f aca="false" ca="false" dt2D="false" dtr="false" t="normal">COUNTIF(F834:Q834, "&gt;0")</f>
        <v>4</v>
      </c>
      <c r="V834" s="256" t="n">
        <f aca="false" ca="false" dt2D="false" dtr="false" t="normal">COUNTIF(R834:T834, "&gt;0")</f>
        <v>3</v>
      </c>
      <c r="W834" s="256" t="n">
        <f aca="false" ca="false" dt2D="false" dtr="false" t="normal">+U834+V834</f>
        <v>7</v>
      </c>
    </row>
    <row customHeight="true" ht="12.75" outlineLevel="0" r="835">
      <c r="A835" s="8" t="n">
        <f aca="false" ca="false" dt2D="false" dtr="false" t="normal">A834+1</f>
        <v>792</v>
      </c>
      <c r="B835" s="8" t="n">
        <f aca="false" ca="false" dt2D="false" dtr="false" t="normal">+B834+1</f>
        <v>144</v>
      </c>
      <c r="C835" s="106" t="s">
        <v>313</v>
      </c>
      <c r="D835" s="8" t="s">
        <v>431</v>
      </c>
      <c r="E835" s="205" t="n">
        <f aca="false" ca="true" dt2D="false" dtr="false" t="normal">SUBTOTAL(9, F835:T835)</f>
        <v>10687060.91</v>
      </c>
      <c r="F835" s="205" t="n"/>
      <c r="G835" s="205" t="n">
        <v>4420884.67</v>
      </c>
      <c r="H835" s="205" t="n"/>
      <c r="I835" s="205" t="n">
        <v>3687314.97</v>
      </c>
      <c r="J835" s="205" t="n">
        <v>2005546.34</v>
      </c>
      <c r="K835" s="205" t="n"/>
      <c r="L835" s="205" t="n">
        <v>0</v>
      </c>
      <c r="M835" s="205" t="n"/>
      <c r="N835" s="205" t="n"/>
      <c r="O835" s="205" t="n"/>
      <c r="P835" s="205" t="n"/>
      <c r="Q835" s="205" t="n"/>
      <c r="R835" s="205" t="n">
        <v>320611.83</v>
      </c>
      <c r="S835" s="205" t="n">
        <v>24000</v>
      </c>
      <c r="T835" s="205" t="n">
        <v>228703.1</v>
      </c>
      <c r="U835" s="256" t="n">
        <f aca="false" ca="false" dt2D="false" dtr="false" t="normal">COUNTIF(F835:Q835, "&gt;0")</f>
        <v>3</v>
      </c>
      <c r="V835" s="256" t="n">
        <f aca="false" ca="false" dt2D="false" dtr="false" t="normal">COUNTIF(R835:T835, "&gt;0")</f>
        <v>3</v>
      </c>
      <c r="W835" s="256" t="n">
        <f aca="false" ca="false" dt2D="false" dtr="false" t="normal">+U835+V835</f>
        <v>6</v>
      </c>
    </row>
    <row customHeight="true" ht="12.75" outlineLevel="0" r="836">
      <c r="A836" s="8" t="n">
        <f aca="false" ca="false" dt2D="false" dtr="false" t="normal">A835+1</f>
        <v>793</v>
      </c>
      <c r="B836" s="8" t="s">
        <v>192</v>
      </c>
      <c r="C836" s="106" t="s">
        <v>313</v>
      </c>
      <c r="D836" s="8" t="s">
        <v>314</v>
      </c>
      <c r="E836" s="205" t="n">
        <f aca="false" ca="true" dt2D="false" dtr="false" t="normal">SUBTOTAL(9, F836:T836)</f>
        <v>20495155.849999998</v>
      </c>
      <c r="F836" s="205" t="n">
        <v>10905072.81</v>
      </c>
      <c r="G836" s="205" t="n">
        <v>4507716.27</v>
      </c>
      <c r="H836" s="205" t="n"/>
      <c r="I836" s="205" t="n">
        <v>3760095.65</v>
      </c>
      <c r="J836" s="205" t="n"/>
      <c r="K836" s="205" t="n"/>
      <c r="L836" s="205" t="n">
        <v>0</v>
      </c>
      <c r="M836" s="205" t="n"/>
      <c r="N836" s="205" t="n"/>
      <c r="O836" s="205" t="n"/>
      <c r="P836" s="205" t="n"/>
      <c r="Q836" s="205" t="n"/>
      <c r="R836" s="205" t="n">
        <v>757745.79</v>
      </c>
      <c r="S836" s="205" t="n">
        <v>24000</v>
      </c>
      <c r="T836" s="205" t="n">
        <v>540525.33</v>
      </c>
      <c r="U836" s="256" t="n">
        <f aca="false" ca="false" dt2D="false" dtr="false" t="normal">COUNTIF(F836:Q836, "&gt;0")</f>
        <v>3</v>
      </c>
      <c r="V836" s="256" t="n">
        <f aca="false" ca="false" dt2D="false" dtr="false" t="normal">COUNTIF(R836:T836, "&gt;0")</f>
        <v>3</v>
      </c>
      <c r="W836" s="256" t="n">
        <f aca="false" ca="false" dt2D="false" dtr="false" t="normal">+U836+V836</f>
        <v>6</v>
      </c>
      <c r="AA836" s="0" t="s">
        <v>1082</v>
      </c>
    </row>
    <row customHeight="true" ht="12.75" outlineLevel="0" r="837">
      <c r="A837" s="8" t="n">
        <f aca="false" ca="false" dt2D="false" dtr="false" t="normal">A836+1</f>
        <v>794</v>
      </c>
      <c r="B837" s="8" t="n">
        <f aca="false" ca="false" dt2D="false" dtr="false" t="normal">B835+1</f>
        <v>145</v>
      </c>
      <c r="C837" s="106" t="s">
        <v>313</v>
      </c>
      <c r="D837" s="8" t="s">
        <v>436</v>
      </c>
      <c r="E837" s="205" t="n">
        <f aca="false" ca="true" dt2D="false" dtr="false" t="normal">SUBTOTAL(9, F837:T837)</f>
        <v>1666062.12</v>
      </c>
      <c r="F837" s="205" t="n"/>
      <c r="G837" s="205" t="n"/>
      <c r="H837" s="205" t="n"/>
      <c r="I837" s="205" t="n"/>
      <c r="J837" s="205" t="n">
        <v>1556426.53</v>
      </c>
      <c r="K837" s="205" t="n"/>
      <c r="L837" s="205" t="n">
        <v>0</v>
      </c>
      <c r="M837" s="205" t="n"/>
      <c r="N837" s="205" t="n"/>
      <c r="O837" s="205" t="n"/>
      <c r="P837" s="205" t="n"/>
      <c r="Q837" s="205" t="n"/>
      <c r="R837" s="205" t="n">
        <v>49981.86</v>
      </c>
      <c r="S837" s="205" t="n">
        <v>24000</v>
      </c>
      <c r="T837" s="205" t="n">
        <v>35653.73</v>
      </c>
      <c r="U837" s="256" t="n">
        <f aca="false" ca="false" dt2D="false" dtr="false" t="normal">COUNTIF(F837:Q837, "&gt;0")</f>
        <v>1</v>
      </c>
      <c r="V837" s="256" t="n">
        <f aca="false" ca="false" dt2D="false" dtr="false" t="normal">COUNTIF(R837:T837, "&gt;0")</f>
        <v>3</v>
      </c>
      <c r="W837" s="256" t="n">
        <f aca="false" ca="false" dt2D="false" dtr="false" t="normal">+U837+V837</f>
        <v>4</v>
      </c>
    </row>
    <row customHeight="true" ht="12.75" outlineLevel="0" r="838">
      <c r="A838" s="8" t="n">
        <f aca="false" ca="false" dt2D="false" dtr="false" t="normal">A837+1</f>
        <v>795</v>
      </c>
      <c r="B838" s="8" t="n">
        <f aca="false" ca="false" dt2D="false" dtr="false" t="normal">+B837+1</f>
        <v>146</v>
      </c>
      <c r="C838" s="106" t="s">
        <v>313</v>
      </c>
      <c r="D838" s="8" t="s">
        <v>437</v>
      </c>
      <c r="E838" s="205" t="n">
        <f aca="false" ca="true" dt2D="false" dtr="false" t="normal">SUBTOTAL(9, F838:T838)</f>
        <v>14687891.680000002</v>
      </c>
      <c r="F838" s="205" t="n">
        <v>7150393.45</v>
      </c>
      <c r="G838" s="205" t="n">
        <v>2954472.36</v>
      </c>
      <c r="H838" s="205" t="n"/>
      <c r="I838" s="205" t="n">
        <v>2464120.28</v>
      </c>
      <c r="J838" s="205" t="n">
        <v>1339947.96</v>
      </c>
      <c r="K838" s="205" t="n"/>
      <c r="L838" s="205" t="n">
        <v>0</v>
      </c>
      <c r="M838" s="205" t="n"/>
      <c r="N838" s="205" t="n"/>
      <c r="O838" s="205" t="n"/>
      <c r="P838" s="205" t="n"/>
      <c r="Q838" s="205" t="n"/>
      <c r="R838" s="205" t="n">
        <v>440636.75</v>
      </c>
      <c r="S838" s="205" t="n">
        <v>24000</v>
      </c>
      <c r="T838" s="205" t="n">
        <v>314320.88</v>
      </c>
      <c r="U838" s="256" t="n">
        <f aca="false" ca="false" dt2D="false" dtr="false" t="normal">COUNTIF(F838:Q838, "&gt;0")</f>
        <v>4</v>
      </c>
      <c r="V838" s="256" t="n">
        <f aca="false" ca="false" dt2D="false" dtr="false" t="normal">COUNTIF(R838:T838, "&gt;0")</f>
        <v>3</v>
      </c>
      <c r="W838" s="256" t="n">
        <f aca="false" ca="false" dt2D="false" dtr="false" t="normal">+U838+V838</f>
        <v>7</v>
      </c>
    </row>
    <row customHeight="true" ht="12.75" outlineLevel="0" r="839">
      <c r="A839" s="8" t="n">
        <f aca="false" ca="false" dt2D="false" dtr="false" t="normal">A838+1</f>
        <v>796</v>
      </c>
      <c r="B839" s="8" t="n">
        <f aca="false" ca="false" dt2D="false" dtr="false" t="normal">+B838+1</f>
        <v>147</v>
      </c>
      <c r="C839" s="106" t="s">
        <v>118</v>
      </c>
      <c r="D839" s="8" t="s">
        <v>438</v>
      </c>
      <c r="E839" s="205" t="n">
        <f aca="false" ca="true" dt2D="false" dtr="false" t="normal">SUBTOTAL(9, F839:T839)</f>
        <v>31971401.219999995</v>
      </c>
      <c r="F839" s="205" t="n">
        <v>13323394.11</v>
      </c>
      <c r="G839" s="205" t="n">
        <v>6311311.77</v>
      </c>
      <c r="H839" s="205" t="n">
        <v>6392403.61</v>
      </c>
      <c r="I839" s="205" t="n">
        <v>4276961.7</v>
      </c>
      <c r="J839" s="205" t="n"/>
      <c r="K839" s="205" t="n"/>
      <c r="L839" s="205" t="n">
        <v>0</v>
      </c>
      <c r="M839" s="205" t="n"/>
      <c r="N839" s="205" t="n"/>
      <c r="O839" s="205" t="n"/>
      <c r="P839" s="205" t="n"/>
      <c r="Q839" s="205" t="n"/>
      <c r="R839" s="205" t="n">
        <v>959142.04</v>
      </c>
      <c r="S839" s="205" t="n">
        <v>24000</v>
      </c>
      <c r="T839" s="205" t="n">
        <v>684187.99</v>
      </c>
      <c r="U839" s="256" t="n">
        <f aca="false" ca="false" dt2D="false" dtr="false" t="normal">COUNTIF(F839:Q839, "&gt;0")</f>
        <v>4</v>
      </c>
      <c r="V839" s="256" t="n">
        <f aca="false" ca="false" dt2D="false" dtr="false" t="normal">COUNTIF(R839:T839, "&gt;0")</f>
        <v>3</v>
      </c>
      <c r="W839" s="256" t="n">
        <f aca="false" ca="false" dt2D="false" dtr="false" t="normal">+U839+V839</f>
        <v>7</v>
      </c>
    </row>
    <row customHeight="true" ht="12.75" outlineLevel="0" r="840">
      <c r="A840" s="8" t="n">
        <f aca="false" ca="false" dt2D="false" dtr="false" t="normal">A839+1</f>
        <v>797</v>
      </c>
      <c r="B840" s="8" t="n">
        <f aca="false" ca="false" dt2D="false" dtr="false" t="normal">+B839+1</f>
        <v>148</v>
      </c>
      <c r="C840" s="106" t="s">
        <v>118</v>
      </c>
      <c r="D840" s="8" t="s">
        <v>440</v>
      </c>
      <c r="E840" s="205" t="n">
        <f aca="false" ca="true" dt2D="false" dtr="false" t="normal">SUBTOTAL(9, F840:T840)</f>
        <v>2738005.5</v>
      </c>
      <c r="F840" s="205" t="n"/>
      <c r="G840" s="205" t="n"/>
      <c r="H840" s="205" t="n"/>
      <c r="I840" s="205" t="n"/>
      <c r="J840" s="205" t="n"/>
      <c r="K840" s="205" t="n"/>
      <c r="L840" s="205" t="n">
        <v>0</v>
      </c>
      <c r="M840" s="205" t="n"/>
      <c r="N840" s="205" t="n"/>
      <c r="O840" s="205" t="n">
        <v>2573272.02</v>
      </c>
      <c r="P840" s="205" t="n"/>
      <c r="Q840" s="205" t="n"/>
      <c r="R840" s="205" t="n">
        <v>82140.16</v>
      </c>
      <c r="S840" s="205" t="n">
        <v>24000</v>
      </c>
      <c r="T840" s="205" t="n">
        <v>58593.32</v>
      </c>
      <c r="U840" s="256" t="n">
        <f aca="false" ca="false" dt2D="false" dtr="false" t="normal">COUNTIF(F840:Q840, "&gt;0")</f>
        <v>1</v>
      </c>
      <c r="V840" s="256" t="n">
        <f aca="false" ca="false" dt2D="false" dtr="false" t="normal">COUNTIF(R840:T840, "&gt;0")</f>
        <v>3</v>
      </c>
      <c r="W840" s="256" t="n">
        <f aca="false" ca="false" dt2D="false" dtr="false" t="normal">+U840+V840</f>
        <v>4</v>
      </c>
    </row>
    <row customHeight="true" ht="12.75" outlineLevel="0" r="841">
      <c r="A841" s="8" t="n">
        <f aca="false" ca="false" dt2D="false" dtr="false" t="normal">A840+1</f>
        <v>798</v>
      </c>
      <c r="B841" s="8" t="s">
        <v>192</v>
      </c>
      <c r="C841" s="106" t="s">
        <v>118</v>
      </c>
      <c r="D841" s="8" t="s">
        <v>327</v>
      </c>
      <c r="E841" s="205" t="n">
        <f aca="false" ca="true" dt2D="false" dtr="false" t="normal">SUBTOTAL(9, F841:T841)</f>
        <v>19836386.049999997</v>
      </c>
      <c r="F841" s="205" t="n"/>
      <c r="G841" s="205" t="n"/>
      <c r="H841" s="205" t="n"/>
      <c r="I841" s="205" t="n"/>
      <c r="J841" s="205" t="n"/>
      <c r="K841" s="205" t="n"/>
      <c r="L841" s="205" t="n">
        <v>0</v>
      </c>
      <c r="M841" s="205" t="n"/>
      <c r="N841" s="205" t="n"/>
      <c r="O841" s="205" t="n"/>
      <c r="P841" s="205" t="n">
        <v>18792795.81</v>
      </c>
      <c r="Q841" s="205" t="n"/>
      <c r="R841" s="205" t="n">
        <v>595091.58</v>
      </c>
      <c r="S841" s="205" t="n">
        <v>24000</v>
      </c>
      <c r="T841" s="205" t="n">
        <v>424498.66</v>
      </c>
      <c r="U841" s="256" t="n">
        <f aca="false" ca="false" dt2D="false" dtr="false" t="normal">COUNTIF(F841:Q841, "&gt;0")</f>
        <v>1</v>
      </c>
      <c r="V841" s="256" t="n">
        <f aca="false" ca="false" dt2D="false" dtr="false" t="normal">COUNTIF(R841:T841, "&gt;0")</f>
        <v>3</v>
      </c>
      <c r="W841" s="256" t="n">
        <f aca="false" ca="false" dt2D="false" dtr="false" t="normal">+U841+V841</f>
        <v>4</v>
      </c>
    </row>
    <row customHeight="true" ht="12.75" outlineLevel="0" r="842">
      <c r="A842" s="8" t="n">
        <f aca="false" ca="false" dt2D="false" dtr="false" t="normal">A841+1</f>
        <v>799</v>
      </c>
      <c r="B842" s="8" t="s">
        <v>192</v>
      </c>
      <c r="C842" s="106" t="s">
        <v>118</v>
      </c>
      <c r="D842" s="8" t="s">
        <v>444</v>
      </c>
      <c r="E842" s="205" t="n">
        <f aca="false" ca="true" dt2D="false" dtr="false" t="normal">SUBTOTAL(9, F842:T842)</f>
        <v>4208912.03</v>
      </c>
      <c r="F842" s="205" t="n">
        <v>3968573.95</v>
      </c>
      <c r="G842" s="205" t="n"/>
      <c r="H842" s="205" t="n"/>
      <c r="I842" s="205" t="n"/>
      <c r="J842" s="205" t="n"/>
      <c r="K842" s="205" t="n"/>
      <c r="L842" s="205" t="n">
        <v>0</v>
      </c>
      <c r="M842" s="205" t="n"/>
      <c r="N842" s="205" t="n"/>
      <c r="O842" s="205" t="n"/>
      <c r="P842" s="205" t="n"/>
      <c r="Q842" s="205" t="n"/>
      <c r="R842" s="205" t="n">
        <v>126267.36</v>
      </c>
      <c r="S842" s="205" t="n">
        <v>24000</v>
      </c>
      <c r="T842" s="205" t="n">
        <v>90070.72</v>
      </c>
      <c r="U842" s="256" t="n">
        <f aca="false" ca="false" dt2D="false" dtr="false" t="normal">COUNTIF(F842:Q842, "&gt;0")</f>
        <v>1</v>
      </c>
      <c r="V842" s="256" t="n">
        <f aca="false" ca="false" dt2D="false" dtr="false" t="normal">COUNTIF(R842:T842, "&gt;0")</f>
        <v>3</v>
      </c>
      <c r="W842" s="256" t="n">
        <f aca="false" ca="false" dt2D="false" dtr="false" t="normal">+U842+V842</f>
        <v>4</v>
      </c>
    </row>
    <row customHeight="true" ht="12.75" outlineLevel="0" r="843">
      <c r="A843" s="8" t="n">
        <f aca="false" ca="false" dt2D="false" dtr="false" t="normal">A842+1</f>
        <v>800</v>
      </c>
      <c r="B843" s="8" t="n">
        <f aca="false" ca="false" dt2D="false" dtr="false" t="normal">B840+1</f>
        <v>149</v>
      </c>
      <c r="C843" s="106" t="s">
        <v>118</v>
      </c>
      <c r="D843" s="8" t="s">
        <v>446</v>
      </c>
      <c r="E843" s="205" t="n">
        <f aca="false" ca="true" dt2D="false" dtr="false" t="normal">SUBTOTAL(9, F843:T843)</f>
        <v>3591360</v>
      </c>
      <c r="F843" s="205" t="n"/>
      <c r="G843" s="205" t="n"/>
      <c r="H843" s="205" t="n"/>
      <c r="I843" s="205" t="n"/>
      <c r="J843" s="205" t="n"/>
      <c r="K843" s="205" t="n"/>
      <c r="L843" s="205" t="n">
        <v>0</v>
      </c>
      <c r="M843" s="205" t="n">
        <v>3382764.1</v>
      </c>
      <c r="N843" s="205" t="n"/>
      <c r="O843" s="205" t="n"/>
      <c r="P843" s="205" t="n"/>
      <c r="Q843" s="205" t="n"/>
      <c r="R843" s="205" t="n">
        <v>107740.8</v>
      </c>
      <c r="S843" s="205" t="n">
        <v>24000</v>
      </c>
      <c r="T843" s="205" t="n">
        <v>76855.1</v>
      </c>
      <c r="U843" s="256" t="n">
        <f aca="false" ca="false" dt2D="false" dtr="false" t="normal">COUNTIF(F843:Q843, "&gt;0")</f>
        <v>1</v>
      </c>
      <c r="V843" s="256" t="n">
        <f aca="false" ca="false" dt2D="false" dtr="false" t="normal">COUNTIF(R843:T843, "&gt;0")</f>
        <v>3</v>
      </c>
      <c r="W843" s="256" t="n">
        <f aca="false" ca="false" dt2D="false" dtr="false" t="normal">+U843+V843</f>
        <v>4</v>
      </c>
    </row>
    <row customHeight="true" ht="12.75" outlineLevel="0" r="844">
      <c r="A844" s="8" t="n">
        <f aca="false" ca="false" dt2D="false" dtr="false" t="normal">A843+1</f>
        <v>801</v>
      </c>
      <c r="B844" s="8" t="s">
        <v>192</v>
      </c>
      <c r="C844" s="106" t="s">
        <v>447</v>
      </c>
      <c r="D844" s="8" t="s">
        <v>448</v>
      </c>
      <c r="E844" s="205" t="n">
        <f aca="false" ca="true" dt2D="false" dtr="false" t="normal">SUBTOTAL(9, F844:T844)</f>
        <v>40556252.050000004</v>
      </c>
      <c r="F844" s="205" t="n"/>
      <c r="G844" s="205" t="n">
        <v>8919120.42</v>
      </c>
      <c r="H844" s="205" t="n"/>
      <c r="I844" s="205" t="n">
        <v>6044339.39</v>
      </c>
      <c r="J844" s="205" t="n"/>
      <c r="K844" s="205" t="n"/>
      <c r="L844" s="205" t="n">
        <v>0</v>
      </c>
      <c r="M844" s="205" t="n"/>
      <c r="N844" s="205" t="n"/>
      <c r="O844" s="205" t="n"/>
      <c r="P844" s="205" t="n">
        <v>23484200.89</v>
      </c>
      <c r="Q844" s="205" t="n"/>
      <c r="R844" s="205" t="n">
        <v>1216687.56</v>
      </c>
      <c r="S844" s="205" t="n">
        <v>24000</v>
      </c>
      <c r="T844" s="205" t="n">
        <v>867903.79</v>
      </c>
      <c r="U844" s="256" t="n">
        <f aca="false" ca="false" dt2D="false" dtr="false" t="normal">COUNTIF(F844:Q844, "&gt;0")</f>
        <v>3</v>
      </c>
      <c r="V844" s="256" t="n">
        <f aca="false" ca="false" dt2D="false" dtr="false" t="normal">COUNTIF(R844:T844, "&gt;0")</f>
        <v>3</v>
      </c>
      <c r="W844" s="256" t="n">
        <f aca="false" ca="false" dt2D="false" dtr="false" t="normal">+U844+V844</f>
        <v>6</v>
      </c>
    </row>
    <row customHeight="true" ht="12.75" outlineLevel="0" r="845">
      <c r="A845" s="8" t="n">
        <f aca="false" ca="false" dt2D="false" dtr="false" t="normal">A844+1</f>
        <v>802</v>
      </c>
      <c r="B845" s="8" t="n">
        <f aca="false" ca="false" dt2D="false" dtr="false" t="normal">B843+1</f>
        <v>150</v>
      </c>
      <c r="C845" s="106" t="s">
        <v>128</v>
      </c>
      <c r="D845" s="106" t="s">
        <v>129</v>
      </c>
      <c r="E845" s="205" t="n">
        <f aca="false" ca="true" dt2D="false" dtr="false" t="normal">SUBTOTAL(9, F845:T845)</f>
        <v>19789431.28</v>
      </c>
      <c r="F845" s="205" t="n"/>
      <c r="G845" s="205" t="n"/>
      <c r="H845" s="205" t="n"/>
      <c r="I845" s="205" t="n"/>
      <c r="J845" s="205" t="n"/>
      <c r="K845" s="205" t="n"/>
      <c r="L845" s="205" t="n">
        <v>0</v>
      </c>
      <c r="M845" s="205" t="n"/>
      <c r="N845" s="205" t="n"/>
      <c r="O845" s="205" t="n"/>
      <c r="P845" s="205" t="n">
        <v>18748254.51</v>
      </c>
      <c r="Q845" s="205" t="n"/>
      <c r="R845" s="205" t="n">
        <v>593682.94</v>
      </c>
      <c r="S845" s="205" t="n">
        <v>24000</v>
      </c>
      <c r="T845" s="205" t="n">
        <v>423493.83</v>
      </c>
      <c r="U845" s="256" t="n">
        <f aca="false" ca="false" dt2D="false" dtr="false" t="normal">COUNTIF(F845:Q845, "&gt;0")</f>
        <v>1</v>
      </c>
      <c r="V845" s="256" t="n">
        <f aca="false" ca="false" dt2D="false" dtr="false" t="normal">COUNTIF(R845:T845, "&gt;0")</f>
        <v>3</v>
      </c>
      <c r="W845" s="256" t="n">
        <f aca="false" ca="false" dt2D="false" dtr="false" t="normal">+U845+V845</f>
        <v>4</v>
      </c>
    </row>
    <row customHeight="true" ht="12.75" outlineLevel="0" r="846">
      <c r="A846" s="8" t="n">
        <f aca="false" ca="false" dt2D="false" dtr="false" t="normal">A845+1</f>
        <v>803</v>
      </c>
      <c r="B846" s="8" t="n">
        <f aca="false" ca="false" dt2D="false" dtr="false" t="normal">+B845+1</f>
        <v>151</v>
      </c>
      <c r="C846" s="106" t="s">
        <v>128</v>
      </c>
      <c r="D846" s="8" t="s">
        <v>451</v>
      </c>
      <c r="E846" s="205" t="n">
        <f aca="false" ca="true" dt2D="false" dtr="false" t="normal">SUBTOTAL(9, F846:T846)</f>
        <v>19091687.599999998</v>
      </c>
      <c r="F846" s="205" t="n"/>
      <c r="G846" s="205" t="n"/>
      <c r="H846" s="205" t="n"/>
      <c r="I846" s="205" t="n"/>
      <c r="J846" s="205" t="n"/>
      <c r="K846" s="205" t="n"/>
      <c r="L846" s="205" t="n">
        <v>0</v>
      </c>
      <c r="M846" s="205" t="n"/>
      <c r="N846" s="205" t="n"/>
      <c r="O846" s="205" t="n"/>
      <c r="P846" s="205" t="n">
        <v>18086374.86</v>
      </c>
      <c r="Q846" s="205" t="n"/>
      <c r="R846" s="205" t="n">
        <v>572750.63</v>
      </c>
      <c r="S846" s="205" t="n">
        <v>24000</v>
      </c>
      <c r="T846" s="205" t="n">
        <v>408562.11</v>
      </c>
      <c r="U846" s="256" t="n">
        <f aca="false" ca="false" dt2D="false" dtr="false" t="normal">COUNTIF(F846:Q846, "&gt;0")</f>
        <v>1</v>
      </c>
      <c r="V846" s="256" t="n">
        <f aca="false" ca="false" dt2D="false" dtr="false" t="normal">COUNTIF(R846:T846, "&gt;0")</f>
        <v>3</v>
      </c>
      <c r="W846" s="256" t="n">
        <f aca="false" ca="false" dt2D="false" dtr="false" t="normal">+U846+V846</f>
        <v>4</v>
      </c>
    </row>
    <row customHeight="true" ht="14.25" outlineLevel="0" r="847">
      <c r="A847" s="8" t="n">
        <f aca="false" ca="false" dt2D="false" dtr="false" t="normal">A846+1</f>
        <v>804</v>
      </c>
      <c r="B847" s="8" t="n">
        <f aca="false" ca="false" dt2D="false" dtr="false" t="normal">+B846+1</f>
        <v>152</v>
      </c>
      <c r="C847" s="106" t="s">
        <v>128</v>
      </c>
      <c r="D847" s="8" t="s">
        <v>455</v>
      </c>
      <c r="E847" s="205" t="n">
        <f aca="false" ca="true" dt2D="false" dtr="false" t="normal">SUBTOTAL(9, F847:T847)</f>
        <v>4915401.779999999</v>
      </c>
      <c r="F847" s="205" t="n"/>
      <c r="G847" s="205" t="n"/>
      <c r="H847" s="205" t="n"/>
      <c r="I847" s="205" t="n">
        <v>4638750.13</v>
      </c>
      <c r="J847" s="205" t="n"/>
      <c r="K847" s="205" t="n"/>
      <c r="L847" s="205" t="n">
        <v>0</v>
      </c>
      <c r="M847" s="205" t="n"/>
      <c r="N847" s="205" t="n"/>
      <c r="O847" s="205" t="n"/>
      <c r="P847" s="205" t="n"/>
      <c r="Q847" s="205" t="n"/>
      <c r="R847" s="205" t="n">
        <v>147462.05</v>
      </c>
      <c r="S847" s="205" t="n">
        <v>24000</v>
      </c>
      <c r="T847" s="205" t="n">
        <v>105189.6</v>
      </c>
      <c r="U847" s="256" t="n">
        <f aca="false" ca="false" dt2D="false" dtr="false" t="normal">COUNTIF(F847:Q847, "&gt;0")</f>
        <v>1</v>
      </c>
      <c r="V847" s="256" t="n">
        <f aca="false" ca="false" dt2D="false" dtr="false" t="normal">COUNTIF(R847:T847, "&gt;0")</f>
        <v>3</v>
      </c>
      <c r="W847" s="256" t="n">
        <f aca="false" ca="false" dt2D="false" dtr="false" t="normal">+U847+V847</f>
        <v>4</v>
      </c>
    </row>
    <row customHeight="true" ht="12.75" outlineLevel="0" r="848">
      <c r="A848" s="8" t="n">
        <f aca="false" ca="false" dt2D="false" dtr="false" t="normal">A847+1</f>
        <v>805</v>
      </c>
      <c r="B848" s="8" t="n">
        <f aca="false" ca="false" dt2D="false" dtr="false" t="normal">+B847+1</f>
        <v>153</v>
      </c>
      <c r="C848" s="106" t="s">
        <v>128</v>
      </c>
      <c r="D848" s="8" t="s">
        <v>457</v>
      </c>
      <c r="E848" s="205" t="n">
        <f aca="false" ca="true" dt2D="false" dtr="false" t="normal">SUBTOTAL(9, F848:T848)</f>
        <v>21483349.43</v>
      </c>
      <c r="F848" s="205" t="n">
        <v>11963550.43</v>
      </c>
      <c r="G848" s="205" t="n">
        <v>8391554.84</v>
      </c>
      <c r="H848" s="205" t="n"/>
      <c r="I848" s="205" t="n"/>
      <c r="J848" s="205" t="n"/>
      <c r="K848" s="205" t="n"/>
      <c r="L848" s="205" t="n">
        <v>0</v>
      </c>
      <c r="M848" s="205" t="n"/>
      <c r="N848" s="205" t="n"/>
      <c r="O848" s="205" t="n"/>
      <c r="P848" s="205" t="n"/>
      <c r="Q848" s="205" t="n"/>
      <c r="R848" s="205" t="n">
        <v>644500.48</v>
      </c>
      <c r="S848" s="205" t="n">
        <v>24000</v>
      </c>
      <c r="T848" s="205" t="n">
        <v>459743.68</v>
      </c>
      <c r="U848" s="256" t="n">
        <f aca="false" ca="false" dt2D="false" dtr="false" t="normal">COUNTIF(F848:Q848, "&gt;0")</f>
        <v>2</v>
      </c>
      <c r="V848" s="256" t="n">
        <f aca="false" ca="false" dt2D="false" dtr="false" t="normal">COUNTIF(R848:T848, "&gt;0")</f>
        <v>3</v>
      </c>
      <c r="W848" s="256" t="n">
        <f aca="false" ca="false" dt2D="false" dtr="false" t="normal">+U848+V848</f>
        <v>5</v>
      </c>
    </row>
    <row customHeight="true" ht="12.75" outlineLevel="0" r="849">
      <c r="A849" s="8" t="n">
        <f aca="false" ca="false" dt2D="false" dtr="false" t="normal">A848+1</f>
        <v>806</v>
      </c>
      <c r="B849" s="8" t="n">
        <f aca="false" ca="false" dt2D="false" dtr="false" t="normal">+B848+1</f>
        <v>154</v>
      </c>
      <c r="C849" s="106" t="s">
        <v>128</v>
      </c>
      <c r="D849" s="8" t="s">
        <v>459</v>
      </c>
      <c r="E849" s="205" t="n">
        <f aca="false" ca="true" dt2D="false" dtr="false" t="normal">SUBTOTAL(9, F849:T849)</f>
        <v>10774080</v>
      </c>
      <c r="F849" s="205" t="n"/>
      <c r="G849" s="205" t="n"/>
      <c r="H849" s="205" t="n"/>
      <c r="I849" s="205" t="n"/>
      <c r="J849" s="205" t="n"/>
      <c r="K849" s="205" t="n"/>
      <c r="L849" s="205" t="n"/>
      <c r="M849" s="205" t="n">
        <v>10196292.29</v>
      </c>
      <c r="N849" s="205" t="n"/>
      <c r="O849" s="205" t="n"/>
      <c r="P849" s="205" t="n"/>
      <c r="Q849" s="205" t="n"/>
      <c r="R849" s="205" t="n">
        <v>323222.4</v>
      </c>
      <c r="S849" s="205" t="n">
        <v>24000</v>
      </c>
      <c r="T849" s="205" t="n">
        <v>230565.31</v>
      </c>
      <c r="U849" s="256" t="n"/>
      <c r="V849" s="256" t="n"/>
      <c r="W849" s="256" t="n"/>
    </row>
    <row customHeight="true" ht="12.75" outlineLevel="0" r="850">
      <c r="A850" s="8" t="n">
        <f aca="false" ca="false" dt2D="false" dtr="false" t="normal">A849+1</f>
        <v>807</v>
      </c>
      <c r="B850" s="8" t="n">
        <f aca="false" ca="false" dt2D="false" dtr="false" t="normal">+B849+1</f>
        <v>155</v>
      </c>
      <c r="C850" s="106" t="s">
        <v>128</v>
      </c>
      <c r="D850" s="8" t="s">
        <v>462</v>
      </c>
      <c r="E850" s="205" t="n">
        <f aca="false" ca="true" dt2D="false" dtr="false" t="normal">SUBTOTAL(9, F850:T850)</f>
        <v>2007317.8</v>
      </c>
      <c r="F850" s="205" t="n"/>
      <c r="G850" s="205" t="n"/>
      <c r="H850" s="205" t="n"/>
      <c r="I850" s="205" t="n">
        <v>1880141.67</v>
      </c>
      <c r="J850" s="205" t="n"/>
      <c r="K850" s="205" t="n"/>
      <c r="L850" s="205" t="n">
        <v>0</v>
      </c>
      <c r="M850" s="205" t="n"/>
      <c r="N850" s="205" t="n"/>
      <c r="O850" s="205" t="n"/>
      <c r="P850" s="205" t="n"/>
      <c r="Q850" s="205" t="n"/>
      <c r="R850" s="205" t="n">
        <v>60219.53</v>
      </c>
      <c r="S850" s="205" t="n">
        <v>24000</v>
      </c>
      <c r="T850" s="205" t="n">
        <v>42956.6</v>
      </c>
      <c r="U850" s="256" t="n">
        <f aca="false" ca="false" dt2D="false" dtr="false" t="normal">COUNTIF(F850:Q850, "&gt;0")</f>
        <v>1</v>
      </c>
      <c r="V850" s="256" t="n">
        <f aca="false" ca="false" dt2D="false" dtr="false" t="normal">COUNTIF(R850:T850, "&gt;0")</f>
        <v>3</v>
      </c>
      <c r="W850" s="256" t="n">
        <f aca="false" ca="false" dt2D="false" dtr="false" t="normal">+U850+V850</f>
        <v>4</v>
      </c>
    </row>
    <row customHeight="true" ht="12.75" outlineLevel="0" r="851">
      <c r="A851" s="8" t="n">
        <f aca="false" ca="false" dt2D="false" dtr="false" t="normal">A850+1</f>
        <v>808</v>
      </c>
      <c r="B851" s="8" t="s">
        <v>192</v>
      </c>
      <c r="C851" s="106" t="s">
        <v>128</v>
      </c>
      <c r="D851" s="8" t="s">
        <v>343</v>
      </c>
      <c r="E851" s="205" t="n">
        <f aca="false" ca="true" dt2D="false" dtr="false" t="normal">SUBTOTAL(9, F851:T851)</f>
        <v>13055543.710000003</v>
      </c>
      <c r="F851" s="205" t="n"/>
      <c r="G851" s="205" t="n"/>
      <c r="H851" s="205" t="n"/>
      <c r="I851" s="205" t="n">
        <v>2798648.71</v>
      </c>
      <c r="J851" s="205" t="n"/>
      <c r="K851" s="205" t="n"/>
      <c r="L851" s="205" t="n">
        <v>0</v>
      </c>
      <c r="M851" s="205" t="n"/>
      <c r="N851" s="205" t="n"/>
      <c r="O851" s="205" t="n"/>
      <c r="P851" s="205" t="n">
        <v>9561840.05</v>
      </c>
      <c r="Q851" s="205" t="n"/>
      <c r="R851" s="205" t="n">
        <v>391666.31</v>
      </c>
      <c r="S851" s="205" t="n">
        <v>24000</v>
      </c>
      <c r="T851" s="205" t="n">
        <v>279388.64</v>
      </c>
      <c r="U851" s="256" t="n">
        <f aca="false" ca="false" dt2D="false" dtr="false" t="normal">COUNTIF(F851:Q851, "&gt;0")</f>
        <v>2</v>
      </c>
      <c r="V851" s="256" t="n">
        <f aca="false" ca="false" dt2D="false" dtr="false" t="normal">COUNTIF(R851:T851, "&gt;0")</f>
        <v>3</v>
      </c>
      <c r="W851" s="256" t="n">
        <f aca="false" ca="false" dt2D="false" dtr="false" t="normal">+U851+V851</f>
        <v>5</v>
      </c>
    </row>
    <row customHeight="true" ht="12.75" outlineLevel="0" r="852">
      <c r="A852" s="8" t="n">
        <f aca="false" ca="false" dt2D="false" dtr="false" t="normal">A851+1</f>
        <v>809</v>
      </c>
      <c r="B852" s="8" t="n">
        <f aca="false" ca="false" dt2D="false" dtr="false" t="normal">B850+1</f>
        <v>156</v>
      </c>
      <c r="C852" s="106" t="s">
        <v>128</v>
      </c>
      <c r="D852" s="8" t="s">
        <v>465</v>
      </c>
      <c r="E852" s="205" t="n">
        <f aca="false" ca="true" dt2D="false" dtr="false" t="normal">SUBTOTAL(9, F852:T852)</f>
        <v>12044145.450000001</v>
      </c>
      <c r="F852" s="205" t="n">
        <v>5909468.66</v>
      </c>
      <c r="G852" s="205" t="n"/>
      <c r="H852" s="205" t="n">
        <v>3139512.14</v>
      </c>
      <c r="I852" s="205" t="n">
        <v>2352095.58</v>
      </c>
      <c r="J852" s="205" t="n"/>
      <c r="K852" s="205" t="n"/>
      <c r="L852" s="205" t="n">
        <v>0</v>
      </c>
      <c r="M852" s="205" t="n"/>
      <c r="N852" s="205" t="n"/>
      <c r="O852" s="205" t="n"/>
      <c r="P852" s="205" t="n"/>
      <c r="Q852" s="205" t="n"/>
      <c r="R852" s="205" t="n">
        <v>361324.36</v>
      </c>
      <c r="S852" s="205" t="n">
        <v>24000</v>
      </c>
      <c r="T852" s="205" t="n">
        <v>257744.71</v>
      </c>
      <c r="U852" s="256" t="n">
        <f aca="false" ca="false" dt2D="false" dtr="false" t="normal">COUNTIF(F852:Q852, "&gt;0")</f>
        <v>3</v>
      </c>
      <c r="V852" s="256" t="n">
        <f aca="false" ca="false" dt2D="false" dtr="false" t="normal">COUNTIF(R852:T852, "&gt;0")</f>
        <v>3</v>
      </c>
      <c r="W852" s="256" t="n">
        <f aca="false" ca="false" dt2D="false" dtr="false" t="normal">+U852+V852</f>
        <v>6</v>
      </c>
    </row>
    <row customHeight="true" ht="12.75" outlineLevel="0" r="853">
      <c r="A853" s="8" t="n">
        <f aca="false" ca="false" dt2D="false" dtr="false" t="normal">A852+1</f>
        <v>810</v>
      </c>
      <c r="B853" s="8" t="n">
        <f aca="false" ca="false" dt2D="false" dtr="false" t="normal">+B852+1</f>
        <v>157</v>
      </c>
      <c r="C853" s="106" t="s">
        <v>128</v>
      </c>
      <c r="D853" s="8" t="s">
        <v>468</v>
      </c>
      <c r="E853" s="205" t="n">
        <f aca="false" ca="true" dt2D="false" dtr="false" t="normal">SUBTOTAL(9, F853:T853)</f>
        <v>7077567.399999999</v>
      </c>
      <c r="F853" s="205" t="n">
        <v>4428320.01</v>
      </c>
      <c r="G853" s="205" t="n"/>
      <c r="H853" s="205" t="n">
        <v>2261460.43</v>
      </c>
      <c r="I853" s="205" t="n"/>
      <c r="J853" s="205" t="n"/>
      <c r="K853" s="205" t="n"/>
      <c r="L853" s="205" t="n">
        <v>0</v>
      </c>
      <c r="M853" s="205" t="n"/>
      <c r="N853" s="205" t="n"/>
      <c r="O853" s="205" t="n"/>
      <c r="P853" s="205" t="n"/>
      <c r="Q853" s="205" t="n"/>
      <c r="R853" s="205" t="n">
        <v>212327.02</v>
      </c>
      <c r="S853" s="205" t="n">
        <v>24000</v>
      </c>
      <c r="T853" s="205" t="n">
        <v>151459.94</v>
      </c>
      <c r="U853" s="256" t="n">
        <f aca="false" ca="false" dt2D="false" dtr="false" t="normal">COUNTIF(F853:Q853, "&gt;0")</f>
        <v>2</v>
      </c>
      <c r="V853" s="256" t="n">
        <f aca="false" ca="false" dt2D="false" dtr="false" t="normal">COUNTIF(R853:T853, "&gt;0")</f>
        <v>3</v>
      </c>
      <c r="W853" s="256" t="n">
        <f aca="false" ca="false" dt2D="false" dtr="false" t="normal">+U853+V853</f>
        <v>5</v>
      </c>
    </row>
    <row customHeight="true" ht="14.25" outlineLevel="0" r="854">
      <c r="A854" s="8" t="n">
        <f aca="false" ca="false" dt2D="false" dtr="false" t="normal">A853+1</f>
        <v>811</v>
      </c>
      <c r="B854" s="8" t="n">
        <f aca="false" ca="false" dt2D="false" dtr="false" t="normal">+B853+1</f>
        <v>158</v>
      </c>
      <c r="C854" s="106" t="s">
        <v>128</v>
      </c>
      <c r="D854" s="8" t="s">
        <v>470</v>
      </c>
      <c r="E854" s="205" t="n">
        <f aca="false" ca="true" dt2D="false" dtr="false" t="normal">SUBTOTAL(9, F854:T854)</f>
        <v>6112455.319999999</v>
      </c>
      <c r="F854" s="205" t="n"/>
      <c r="G854" s="205" t="n"/>
      <c r="H854" s="205" t="n">
        <v>3201215.84</v>
      </c>
      <c r="I854" s="205" t="n">
        <v>2398362.8</v>
      </c>
      <c r="J854" s="205" t="n"/>
      <c r="K854" s="205" t="n"/>
      <c r="L854" s="205" t="n">
        <v>0</v>
      </c>
      <c r="M854" s="205" t="n"/>
      <c r="N854" s="205" t="n"/>
      <c r="O854" s="205" t="n"/>
      <c r="P854" s="205" t="n"/>
      <c r="Q854" s="205" t="n"/>
      <c r="R854" s="205" t="n">
        <v>285336.58</v>
      </c>
      <c r="S854" s="205" t="n">
        <v>24000</v>
      </c>
      <c r="T854" s="205" t="n">
        <v>203540.1</v>
      </c>
      <c r="U854" s="256" t="n">
        <f aca="false" ca="false" dt2D="false" dtr="false" t="normal">COUNTIF(F854:Q854, "&gt;0")</f>
        <v>2</v>
      </c>
      <c r="V854" s="256" t="n">
        <f aca="false" ca="false" dt2D="false" dtr="false" t="normal">COUNTIF(R854:T854, "&gt;0")</f>
        <v>3</v>
      </c>
      <c r="W854" s="256" t="n">
        <f aca="false" ca="false" dt2D="false" dtr="false" t="normal">+U854+V854</f>
        <v>5</v>
      </c>
    </row>
    <row customHeight="true" ht="12.75" outlineLevel="0" r="855">
      <c r="A855" s="8" t="n">
        <f aca="false" ca="false" dt2D="false" dtr="false" t="normal">A854+1</f>
        <v>812</v>
      </c>
      <c r="B855" s="8" t="n">
        <f aca="false" ca="false" dt2D="false" dtr="false" t="normal">+B854+1</f>
        <v>159</v>
      </c>
      <c r="C855" s="106" t="s">
        <v>128</v>
      </c>
      <c r="D855" s="8" t="s">
        <v>473</v>
      </c>
      <c r="E855" s="205" t="n">
        <f aca="false" ca="true" dt2D="false" dtr="false" t="normal">SUBTOTAL(9, F855:T855)</f>
        <v>16935350.349999998</v>
      </c>
      <c r="F855" s="205" t="n">
        <v>6029553.31</v>
      </c>
      <c r="G855" s="205" t="n">
        <v>4229662.48</v>
      </c>
      <c r="H855" s="205" t="n">
        <v>3204883.29</v>
      </c>
      <c r="I855" s="205" t="n">
        <v>2401913.31</v>
      </c>
      <c r="J855" s="205" t="n"/>
      <c r="K855" s="205" t="n"/>
      <c r="L855" s="205" t="n">
        <v>0</v>
      </c>
      <c r="M855" s="205" t="n"/>
      <c r="N855" s="205" t="n"/>
      <c r="O855" s="205" t="n"/>
      <c r="P855" s="205" t="n"/>
      <c r="Q855" s="205" t="n"/>
      <c r="R855" s="205" t="n">
        <v>610119.43</v>
      </c>
      <c r="S855" s="205" t="n">
        <v>24000</v>
      </c>
      <c r="T855" s="205" t="n">
        <v>435218.53</v>
      </c>
      <c r="U855" s="256" t="n">
        <f aca="false" ca="false" dt2D="false" dtr="false" t="normal">COUNTIF(F855:Q855, "&gt;0")</f>
        <v>4</v>
      </c>
      <c r="V855" s="256" t="n">
        <f aca="false" ca="false" dt2D="false" dtr="false" t="normal">COUNTIF(R855:T855, "&gt;0")</f>
        <v>3</v>
      </c>
      <c r="W855" s="256" t="n">
        <f aca="false" ca="false" dt2D="false" dtr="false" t="normal">+U855+V855</f>
        <v>7</v>
      </c>
    </row>
    <row customHeight="true" ht="12.75" outlineLevel="0" r="856">
      <c r="A856" s="8" t="n">
        <f aca="false" ca="false" dt2D="false" dtr="false" t="normal">A855+1</f>
        <v>813</v>
      </c>
      <c r="B856" s="8" t="n">
        <f aca="false" ca="false" dt2D="false" dtr="false" t="normal">+B855+1</f>
        <v>160</v>
      </c>
      <c r="C856" s="106" t="s">
        <v>128</v>
      </c>
      <c r="D856" s="8" t="s">
        <v>475</v>
      </c>
      <c r="E856" s="205" t="n">
        <f aca="false" ca="true" dt2D="false" dtr="false" t="normal">SUBTOTAL(9, F856:T856)</f>
        <v>27956897.310000002</v>
      </c>
      <c r="F856" s="205" t="n">
        <v>17527581.54</v>
      </c>
      <c r="G856" s="205" t="n"/>
      <c r="H856" s="205" t="n">
        <v>8968331.25</v>
      </c>
      <c r="I856" s="205" t="n"/>
      <c r="J856" s="205" t="n"/>
      <c r="K856" s="205" t="n"/>
      <c r="L856" s="205" t="n">
        <v>0</v>
      </c>
      <c r="M856" s="205" t="n"/>
      <c r="N856" s="205" t="n"/>
      <c r="O856" s="205" t="n"/>
      <c r="P856" s="205" t="n"/>
      <c r="Q856" s="205" t="n"/>
      <c r="R856" s="205" t="n">
        <v>838706.92</v>
      </c>
      <c r="S856" s="205" t="n">
        <v>24000</v>
      </c>
      <c r="T856" s="205" t="n">
        <v>598277.6</v>
      </c>
      <c r="U856" s="256" t="n">
        <f aca="false" ca="false" dt2D="false" dtr="false" t="normal">COUNTIF(F856:Q856, "&gt;0")</f>
        <v>2</v>
      </c>
      <c r="V856" s="256" t="n">
        <f aca="false" ca="false" dt2D="false" dtr="false" t="normal">COUNTIF(R856:T856, "&gt;0")</f>
        <v>3</v>
      </c>
      <c r="W856" s="256" t="n">
        <f aca="false" ca="false" dt2D="false" dtr="false" t="normal">+U856+V856</f>
        <v>5</v>
      </c>
    </row>
    <row customHeight="true" ht="12.75" outlineLevel="0" r="857">
      <c r="A857" s="8" t="n">
        <f aca="false" ca="false" dt2D="false" dtr="false" t="normal">A856+1</f>
        <v>814</v>
      </c>
      <c r="B857" s="8" t="n">
        <f aca="false" ca="false" dt2D="false" dtr="false" t="normal">+B856+1</f>
        <v>161</v>
      </c>
      <c r="C857" s="106" t="s">
        <v>128</v>
      </c>
      <c r="D857" s="8" t="s">
        <v>478</v>
      </c>
      <c r="E857" s="205" t="n">
        <f aca="false" ca="false" dt2D="false" dtr="false" t="normal">SUM(F857:T857)</f>
        <v>6399007.26</v>
      </c>
      <c r="F857" s="205" t="n"/>
      <c r="G857" s="205" t="n"/>
      <c r="H857" s="205" t="n"/>
      <c r="I857" s="205" t="n"/>
      <c r="J857" s="205" t="n"/>
      <c r="K857" s="205" t="n"/>
      <c r="L857" s="205" t="n"/>
      <c r="M857" s="205" t="n"/>
      <c r="N857" s="205" t="n">
        <v>6178839.04</v>
      </c>
      <c r="O857" s="205" t="n"/>
      <c r="P857" s="205" t="n"/>
      <c r="Q857" s="205" t="n"/>
      <c r="R857" s="205" t="n">
        <v>196168.22</v>
      </c>
      <c r="S857" s="205" t="n">
        <v>24000</v>
      </c>
      <c r="T857" s="205" t="n"/>
      <c r="U857" s="256" t="n"/>
      <c r="V857" s="256" t="n"/>
      <c r="W857" s="256" t="n"/>
    </row>
    <row customHeight="true" ht="12.75" outlineLevel="0" r="858">
      <c r="A858" s="8" t="n">
        <f aca="false" ca="false" dt2D="false" dtr="false" t="normal">A857+1</f>
        <v>815</v>
      </c>
      <c r="B858" s="8" t="n">
        <f aca="false" ca="false" dt2D="false" dtr="false" t="normal">+B857+1</f>
        <v>162</v>
      </c>
      <c r="C858" s="106" t="s">
        <v>128</v>
      </c>
      <c r="D858" s="8" t="s">
        <v>481</v>
      </c>
      <c r="E858" s="205" t="n">
        <f aca="false" ca="true" dt2D="false" dtr="false" t="normal">SUBTOTAL(9, F858:T858)</f>
        <v>22088447.990000002</v>
      </c>
      <c r="F858" s="205" t="n"/>
      <c r="G858" s="205" t="n"/>
      <c r="H858" s="205" t="n"/>
      <c r="I858" s="205" t="n"/>
      <c r="J858" s="205" t="n"/>
      <c r="K858" s="205" t="n"/>
      <c r="L858" s="205" t="n">
        <v>0</v>
      </c>
      <c r="M858" s="205" t="n"/>
      <c r="N858" s="205" t="n"/>
      <c r="O858" s="205" t="n"/>
      <c r="P858" s="205" t="n">
        <v>20929101.76</v>
      </c>
      <c r="Q858" s="205" t="n"/>
      <c r="R858" s="205" t="n">
        <v>662653.44</v>
      </c>
      <c r="S858" s="205" t="n">
        <v>24000</v>
      </c>
      <c r="T858" s="205" t="n">
        <v>472692.79</v>
      </c>
      <c r="U858" s="256" t="n">
        <f aca="false" ca="false" dt2D="false" dtr="false" t="normal">COUNTIF(F858:Q858, "&gt;0")</f>
        <v>1</v>
      </c>
      <c r="V858" s="256" t="n">
        <f aca="false" ca="false" dt2D="false" dtr="false" t="normal">COUNTIF(R858:T858, "&gt;0")</f>
        <v>3</v>
      </c>
      <c r="W858" s="256" t="n">
        <f aca="false" ca="false" dt2D="false" dtr="false" t="normal">+U858+V858</f>
        <v>4</v>
      </c>
    </row>
    <row customHeight="true" ht="12.75" outlineLevel="0" r="859">
      <c r="A859" s="8" t="n">
        <f aca="false" ca="false" dt2D="false" dtr="false" t="normal">A858+1</f>
        <v>816</v>
      </c>
      <c r="B859" s="8" t="n">
        <f aca="false" ca="false" dt2D="false" dtr="false" t="normal">+B858+1</f>
        <v>163</v>
      </c>
      <c r="C859" s="106" t="s">
        <v>128</v>
      </c>
      <c r="D859" s="8" t="s">
        <v>483</v>
      </c>
      <c r="E859" s="205" t="n">
        <f aca="false" ca="true" dt2D="false" dtr="false" t="normal">SUBTOTAL(9, F859:T859)</f>
        <v>14002445.76</v>
      </c>
      <c r="F859" s="205" t="n">
        <v>8772846.06</v>
      </c>
      <c r="G859" s="205" t="n"/>
      <c r="H859" s="205" t="n">
        <v>4485873.99</v>
      </c>
      <c r="I859" s="205" t="n"/>
      <c r="J859" s="205" t="n"/>
      <c r="K859" s="205" t="n"/>
      <c r="L859" s="205" t="n">
        <v>0</v>
      </c>
      <c r="M859" s="205" t="n"/>
      <c r="N859" s="205" t="n"/>
      <c r="O859" s="205" t="n"/>
      <c r="P859" s="205" t="n"/>
      <c r="Q859" s="205" t="n"/>
      <c r="R859" s="205" t="n">
        <v>420073.37</v>
      </c>
      <c r="S859" s="205" t="n">
        <v>24000</v>
      </c>
      <c r="T859" s="205" t="n">
        <v>299652.34</v>
      </c>
      <c r="U859" s="256" t="n">
        <f aca="false" ca="false" dt2D="false" dtr="false" t="normal">COUNTIF(F859:Q859, "&gt;0")</f>
        <v>2</v>
      </c>
      <c r="V859" s="256" t="n">
        <f aca="false" ca="false" dt2D="false" dtr="false" t="normal">COUNTIF(R859:T859, "&gt;0")</f>
        <v>3</v>
      </c>
      <c r="W859" s="256" t="n">
        <f aca="false" ca="false" dt2D="false" dtr="false" t="normal">+U859+V859</f>
        <v>5</v>
      </c>
    </row>
    <row customHeight="true" ht="12.75" outlineLevel="0" r="860">
      <c r="A860" s="8" t="n">
        <f aca="false" ca="false" dt2D="false" dtr="false" t="normal">A859+1</f>
        <v>817</v>
      </c>
      <c r="B860" s="8" t="n">
        <f aca="false" ca="false" dt2D="false" dtr="false" t="normal">+B859+1</f>
        <v>164</v>
      </c>
      <c r="C860" s="106" t="s">
        <v>128</v>
      </c>
      <c r="D860" s="8" t="s">
        <v>484</v>
      </c>
      <c r="E860" s="205" t="n">
        <f aca="false" ca="true" dt2D="false" dtr="false" t="normal">SUBTOTAL(9, F860:T860)</f>
        <v>38872445.75</v>
      </c>
      <c r="F860" s="205" t="n"/>
      <c r="G860" s="205" t="n"/>
      <c r="H860" s="205" t="n"/>
      <c r="I860" s="205" t="n">
        <v>9552813.11</v>
      </c>
      <c r="J860" s="205" t="n"/>
      <c r="K860" s="205" t="n"/>
      <c r="L860" s="205" t="n">
        <v>0</v>
      </c>
      <c r="M860" s="205" t="n"/>
      <c r="N860" s="205" t="n"/>
      <c r="O860" s="205" t="n"/>
      <c r="P860" s="205" t="n"/>
      <c r="Q860" s="205" t="n">
        <v>27297588.93</v>
      </c>
      <c r="R860" s="205" t="n">
        <v>1166173.37</v>
      </c>
      <c r="S860" s="205" t="n">
        <v>24000</v>
      </c>
      <c r="T860" s="205" t="n">
        <v>831870.34</v>
      </c>
      <c r="U860" s="256" t="n">
        <f aca="false" ca="false" dt2D="false" dtr="false" t="normal">COUNTIF(F860:Q860, "&gt;0")</f>
        <v>2</v>
      </c>
      <c r="V860" s="256" t="n">
        <f aca="false" ca="false" dt2D="false" dtr="false" t="normal">COUNTIF(R860:T860, "&gt;0")</f>
        <v>3</v>
      </c>
      <c r="W860" s="256" t="n">
        <f aca="false" ca="false" dt2D="false" dtr="false" t="normal">+U860+V860</f>
        <v>5</v>
      </c>
    </row>
    <row customHeight="true" ht="12.75" outlineLevel="0" r="861">
      <c r="A861" s="8" t="n">
        <f aca="false" ca="false" dt2D="false" dtr="false" t="normal">A860+1</f>
        <v>818</v>
      </c>
      <c r="B861" s="8" t="n">
        <f aca="false" ca="false" dt2D="false" dtr="false" t="normal">+B860+1</f>
        <v>165</v>
      </c>
      <c r="C861" s="106" t="s">
        <v>128</v>
      </c>
      <c r="D861" s="8" t="s">
        <v>486</v>
      </c>
      <c r="E861" s="205" t="n">
        <f aca="false" ca="true" dt2D="false" dtr="false" t="normal">SUBTOTAL(9, F861:T861)</f>
        <v>10010686.919999998</v>
      </c>
      <c r="F861" s="205" t="n"/>
      <c r="G861" s="205" t="n"/>
      <c r="H861" s="205" t="n">
        <v>9472137.61</v>
      </c>
      <c r="I861" s="205" t="n"/>
      <c r="J861" s="205" t="n"/>
      <c r="K861" s="205" t="n"/>
      <c r="L861" s="205" t="n">
        <v>0</v>
      </c>
      <c r="M861" s="205" t="n"/>
      <c r="N861" s="205" t="n"/>
      <c r="O861" s="205" t="n"/>
      <c r="P861" s="205" t="n"/>
      <c r="Q861" s="205" t="n"/>
      <c r="R861" s="205" t="n">
        <v>300320.61</v>
      </c>
      <c r="S861" s="205" t="n">
        <v>24000</v>
      </c>
      <c r="T861" s="205" t="n">
        <v>214228.7</v>
      </c>
      <c r="U861" s="256" t="n">
        <f aca="false" ca="false" dt2D="false" dtr="false" t="normal">COUNTIF(F861:Q861, "&gt;0")</f>
        <v>1</v>
      </c>
      <c r="V861" s="256" t="n">
        <f aca="false" ca="false" dt2D="false" dtr="false" t="normal">COUNTIF(R861:T861, "&gt;0")</f>
        <v>3</v>
      </c>
      <c r="W861" s="256" t="n">
        <f aca="false" ca="false" dt2D="false" dtr="false" t="normal">+U861+V861</f>
        <v>4</v>
      </c>
    </row>
    <row customHeight="true" ht="12.75" outlineLevel="0" r="862">
      <c r="A862" s="8" t="n">
        <f aca="false" ca="false" dt2D="false" dtr="false" t="normal">A861+1</f>
        <v>819</v>
      </c>
      <c r="B862" s="8" t="n">
        <f aca="false" ca="false" dt2D="false" dtr="false" t="normal">+B861+1</f>
        <v>166</v>
      </c>
      <c r="C862" s="106" t="s">
        <v>128</v>
      </c>
      <c r="D862" s="8" t="s">
        <v>488</v>
      </c>
      <c r="E862" s="205" t="n">
        <f aca="false" ca="true" dt2D="false" dtr="false" t="normal">SUBTOTAL(9, F862:T862)</f>
        <v>16267939.92</v>
      </c>
      <c r="F862" s="205" t="n">
        <v>5856102.24</v>
      </c>
      <c r="G862" s="205" t="n">
        <v>4107589.43</v>
      </c>
      <c r="H862" s="205" t="n">
        <v>3112062.64</v>
      </c>
      <c r="I862" s="205" t="n">
        <v>2332013.5</v>
      </c>
      <c r="J862" s="205" t="n"/>
      <c r="K862" s="205" t="n"/>
      <c r="L862" s="205" t="n">
        <v>0</v>
      </c>
      <c r="M862" s="205" t="n"/>
      <c r="N862" s="205" t="n"/>
      <c r="O862" s="205" t="n"/>
      <c r="P862" s="205" t="n"/>
      <c r="Q862" s="205" t="n"/>
      <c r="R862" s="205" t="n">
        <v>488038.2</v>
      </c>
      <c r="S862" s="205" t="n">
        <v>24000</v>
      </c>
      <c r="T862" s="205" t="n">
        <v>348133.91</v>
      </c>
      <c r="U862" s="256" t="n">
        <f aca="false" ca="false" dt2D="false" dtr="false" t="normal">COUNTIF(F862:Q862, "&gt;0")</f>
        <v>4</v>
      </c>
      <c r="V862" s="256" t="n">
        <f aca="false" ca="false" dt2D="false" dtr="false" t="normal">COUNTIF(R862:T862, "&gt;0")</f>
        <v>3</v>
      </c>
      <c r="W862" s="256" t="n">
        <f aca="false" ca="false" dt2D="false" dtr="false" t="normal">+U862+V862</f>
        <v>7</v>
      </c>
    </row>
    <row customHeight="true" ht="12.75" outlineLevel="0" r="863">
      <c r="A863" s="8" t="n">
        <f aca="false" ca="false" dt2D="false" dtr="false" t="normal">A862+1</f>
        <v>820</v>
      </c>
      <c r="B863" s="8" t="s">
        <v>192</v>
      </c>
      <c r="C863" s="106" t="s">
        <v>128</v>
      </c>
      <c r="D863" s="8" t="s">
        <v>490</v>
      </c>
      <c r="E863" s="205" t="n">
        <f aca="false" ca="true" dt2D="false" dtr="false" t="normal">SUBTOTAL(9, F863:T863)</f>
        <v>6262195.12</v>
      </c>
      <c r="F863" s="205" t="n">
        <v>5916318.29</v>
      </c>
      <c r="G863" s="205" t="n"/>
      <c r="H863" s="205" t="n"/>
      <c r="I863" s="205" t="n"/>
      <c r="J863" s="205" t="n"/>
      <c r="K863" s="205" t="n"/>
      <c r="L863" s="205" t="n">
        <v>0</v>
      </c>
      <c r="M863" s="205" t="n"/>
      <c r="N863" s="205" t="n"/>
      <c r="O863" s="205" t="n"/>
      <c r="P863" s="205" t="n"/>
      <c r="Q863" s="205" t="n"/>
      <c r="R863" s="205" t="n">
        <v>187865.85</v>
      </c>
      <c r="S863" s="205" t="n">
        <v>24000</v>
      </c>
      <c r="T863" s="205" t="n">
        <v>134010.98</v>
      </c>
      <c r="U863" s="256" t="n">
        <f aca="false" ca="false" dt2D="false" dtr="false" t="normal">COUNTIF(F863:Q863, "&gt;0")</f>
        <v>1</v>
      </c>
      <c r="V863" s="256" t="n">
        <f aca="false" ca="false" dt2D="false" dtr="false" t="normal">COUNTIF(R863:T863, "&gt;0")</f>
        <v>3</v>
      </c>
      <c r="W863" s="256" t="n">
        <f aca="false" ca="false" dt2D="false" dtr="false" t="normal">+U863+V863</f>
        <v>4</v>
      </c>
    </row>
    <row customHeight="true" ht="12.75" outlineLevel="0" r="864">
      <c r="A864" s="8" t="n">
        <f aca="false" ca="false" dt2D="false" dtr="false" t="normal">A863+1</f>
        <v>821</v>
      </c>
      <c r="B864" s="8" t="n">
        <f aca="false" ca="false" dt2D="false" dtr="false" t="normal">B862+1</f>
        <v>167</v>
      </c>
      <c r="C864" s="106" t="s">
        <v>128</v>
      </c>
      <c r="D864" s="8" t="s">
        <v>492</v>
      </c>
      <c r="E864" s="205" t="n">
        <f aca="false" ca="true" dt2D="false" dtr="false" t="normal">SUBTOTAL(9, F864:T864)</f>
        <v>7472354.549999999</v>
      </c>
      <c r="F864" s="205" t="n">
        <v>7064275.52</v>
      </c>
      <c r="G864" s="205" t="n"/>
      <c r="H864" s="205" t="n"/>
      <c r="I864" s="205" t="n"/>
      <c r="J864" s="205" t="n"/>
      <c r="K864" s="205" t="n"/>
      <c r="L864" s="205" t="n">
        <v>0</v>
      </c>
      <c r="M864" s="205" t="n"/>
      <c r="N864" s="205" t="n"/>
      <c r="O864" s="205" t="n"/>
      <c r="P864" s="205" t="n"/>
      <c r="Q864" s="205" t="n"/>
      <c r="R864" s="205" t="n">
        <v>224170.64</v>
      </c>
      <c r="S864" s="205" t="n">
        <v>24000</v>
      </c>
      <c r="T864" s="205" t="n">
        <v>159908.39</v>
      </c>
      <c r="U864" s="256" t="n">
        <f aca="false" ca="false" dt2D="false" dtr="false" t="normal">COUNTIF(F864:Q864, "&gt;0")</f>
        <v>1</v>
      </c>
      <c r="V864" s="256" t="n">
        <f aca="false" ca="false" dt2D="false" dtr="false" t="normal">COUNTIF(R864:T864, "&gt;0")</f>
        <v>3</v>
      </c>
      <c r="W864" s="256" t="n">
        <f aca="false" ca="false" dt2D="false" dtr="false" t="normal">+U864+V864</f>
        <v>4</v>
      </c>
    </row>
    <row customHeight="true" ht="12.75" outlineLevel="0" r="865">
      <c r="A865" s="8" t="n">
        <f aca="false" ca="false" dt2D="false" dtr="false" t="normal">A864+1</f>
        <v>822</v>
      </c>
      <c r="B865" s="8" t="n">
        <f aca="false" ca="false" dt2D="false" dtr="false" t="normal">+B864+1</f>
        <v>168</v>
      </c>
      <c r="C865" s="106" t="s">
        <v>128</v>
      </c>
      <c r="D865" s="8" t="s">
        <v>494</v>
      </c>
      <c r="E865" s="205" t="n">
        <f aca="false" ca="true" dt2D="false" dtr="false" t="normal">SUBTOTAL(9, F865:T865)</f>
        <v>7752462.340000001</v>
      </c>
      <c r="F865" s="205" t="n"/>
      <c r="G865" s="205" t="n"/>
      <c r="H865" s="205" t="n"/>
      <c r="I865" s="205" t="n">
        <v>7329985.78</v>
      </c>
      <c r="J865" s="205" t="n"/>
      <c r="K865" s="205" t="n"/>
      <c r="L865" s="205" t="n">
        <v>0</v>
      </c>
      <c r="M865" s="205" t="n"/>
      <c r="N865" s="205" t="n"/>
      <c r="O865" s="205" t="n"/>
      <c r="P865" s="205" t="n"/>
      <c r="Q865" s="205" t="n"/>
      <c r="R865" s="205" t="n">
        <v>232573.87</v>
      </c>
      <c r="S865" s="205" t="n">
        <v>24000</v>
      </c>
      <c r="T865" s="205" t="n">
        <v>165902.69</v>
      </c>
      <c r="U865" s="256" t="n">
        <f aca="false" ca="false" dt2D="false" dtr="false" t="normal">COUNTIF(F865:Q865, "&gt;0")</f>
        <v>1</v>
      </c>
      <c r="V865" s="256" t="n">
        <f aca="false" ca="false" dt2D="false" dtr="false" t="normal">COUNTIF(R865:T865, "&gt;0")</f>
        <v>3</v>
      </c>
      <c r="W865" s="256" t="n">
        <f aca="false" ca="false" dt2D="false" dtr="false" t="normal">+U865+V865</f>
        <v>4</v>
      </c>
    </row>
    <row customHeight="true" ht="12.75" outlineLevel="0" r="866">
      <c r="A866" s="8" t="n">
        <f aca="false" ca="false" dt2D="false" dtr="false" t="normal">A865+1</f>
        <v>823</v>
      </c>
      <c r="B866" s="8" t="n">
        <f aca="false" ca="false" dt2D="false" dtr="false" t="normal">+B865+1</f>
        <v>169</v>
      </c>
      <c r="C866" s="106" t="s">
        <v>128</v>
      </c>
      <c r="D866" s="8" t="s">
        <v>496</v>
      </c>
      <c r="E866" s="205" t="n">
        <f aca="false" ca="true" dt2D="false" dtr="false" t="normal">SUBTOTAL(9, F866:T866)</f>
        <v>18289868.049999997</v>
      </c>
      <c r="F866" s="205" t="n">
        <v>17325768.83</v>
      </c>
      <c r="G866" s="205" t="n"/>
      <c r="H866" s="205" t="n"/>
      <c r="I866" s="205" t="n"/>
      <c r="J866" s="205" t="n"/>
      <c r="K866" s="205" t="n"/>
      <c r="L866" s="205" t="n">
        <v>0</v>
      </c>
      <c r="M866" s="205" t="n"/>
      <c r="N866" s="205" t="n"/>
      <c r="O866" s="205" t="n"/>
      <c r="P866" s="205" t="n"/>
      <c r="Q866" s="205" t="n"/>
      <c r="R866" s="205" t="n">
        <v>548696.04</v>
      </c>
      <c r="S866" s="205" t="n">
        <v>24000</v>
      </c>
      <c r="T866" s="205" t="n">
        <v>391403.18</v>
      </c>
      <c r="U866" s="256" t="n">
        <f aca="false" ca="false" dt2D="false" dtr="false" t="normal">COUNTIF(F866:Q866, "&gt;0")</f>
        <v>1</v>
      </c>
      <c r="V866" s="256" t="n">
        <f aca="false" ca="false" dt2D="false" dtr="false" t="normal">COUNTIF(R866:T866, "&gt;0")</f>
        <v>3</v>
      </c>
      <c r="W866" s="256" t="n">
        <f aca="false" ca="false" dt2D="false" dtr="false" t="normal">+U866+V866</f>
        <v>4</v>
      </c>
    </row>
    <row customHeight="true" ht="12.75" outlineLevel="0" r="867">
      <c r="A867" s="8" t="n">
        <f aca="false" ca="false" dt2D="false" dtr="false" t="normal">A866+1</f>
        <v>824</v>
      </c>
      <c r="B867" s="8" t="n">
        <f aca="false" ca="false" dt2D="false" dtr="false" t="normal">+B866+1</f>
        <v>170</v>
      </c>
      <c r="C867" s="106" t="s">
        <v>128</v>
      </c>
      <c r="D867" s="8" t="s">
        <v>498</v>
      </c>
      <c r="E867" s="205" t="n">
        <f aca="false" ca="true" dt2D="false" dtr="false" t="normal">SUBTOTAL(9, F867:T867)</f>
        <v>19892617.939999998</v>
      </c>
      <c r="F867" s="205" t="n"/>
      <c r="G867" s="205" t="n"/>
      <c r="H867" s="205" t="n">
        <v>3910533.49</v>
      </c>
      <c r="I867" s="205" t="n">
        <v>2930730.02</v>
      </c>
      <c r="J867" s="205" t="n"/>
      <c r="K867" s="205" t="n"/>
      <c r="L867" s="205" t="n">
        <v>0</v>
      </c>
      <c r="M867" s="205" t="n"/>
      <c r="N867" s="205" t="n">
        <v>3625881</v>
      </c>
      <c r="O867" s="205" t="n"/>
      <c r="P867" s="205" t="n"/>
      <c r="Q867" s="205" t="n">
        <v>8378992.87</v>
      </c>
      <c r="R867" s="205" t="n">
        <v>596778.54</v>
      </c>
      <c r="S867" s="205" t="n">
        <v>24000</v>
      </c>
      <c r="T867" s="205" t="n">
        <v>425702.02</v>
      </c>
      <c r="U867" s="256" t="n">
        <f aca="false" ca="false" dt2D="false" dtr="false" t="normal">COUNTIF(F867:Q867, "&gt;0")</f>
        <v>4</v>
      </c>
      <c r="V867" s="256" t="n">
        <f aca="false" ca="false" dt2D="false" dtr="false" t="normal">COUNTIF(R867:T867, "&gt;0")</f>
        <v>3</v>
      </c>
      <c r="W867" s="256" t="n">
        <f aca="false" ca="false" dt2D="false" dtr="false" t="normal">+U867+V867</f>
        <v>7</v>
      </c>
    </row>
    <row customHeight="true" ht="12.75" outlineLevel="0" r="868">
      <c r="A868" s="8" t="n">
        <f aca="false" ca="false" dt2D="false" dtr="false" t="normal">A867+1</f>
        <v>825</v>
      </c>
      <c r="B868" s="8" t="n">
        <f aca="false" ca="false" dt2D="false" dtr="false" t="normal">+B867+1</f>
        <v>171</v>
      </c>
      <c r="C868" s="106" t="s">
        <v>128</v>
      </c>
      <c r="D868" s="8" t="s">
        <v>500</v>
      </c>
      <c r="E868" s="205" t="n">
        <f aca="false" ca="true" dt2D="false" dtr="false" t="normal">SUBTOTAL(9, F868:T868)</f>
        <v>25652539.21</v>
      </c>
      <c r="F868" s="205" t="n">
        <v>12595475.88</v>
      </c>
      <c r="G868" s="205" t="n"/>
      <c r="H868" s="205" t="n">
        <v>6695811.31</v>
      </c>
      <c r="I868" s="205" t="n">
        <v>5018711.5</v>
      </c>
      <c r="J868" s="205" t="n"/>
      <c r="K868" s="205" t="n"/>
      <c r="L868" s="205" t="n">
        <v>0</v>
      </c>
      <c r="M868" s="205" t="n"/>
      <c r="N868" s="205" t="n"/>
      <c r="O868" s="205" t="n"/>
      <c r="P868" s="205" t="n"/>
      <c r="Q868" s="205" t="n"/>
      <c r="R868" s="205" t="n">
        <v>769576.18</v>
      </c>
      <c r="S868" s="205" t="n">
        <v>24000</v>
      </c>
      <c r="T868" s="205" t="n">
        <v>548964.34</v>
      </c>
      <c r="U868" s="256" t="n">
        <f aca="false" ca="false" dt2D="false" dtr="false" t="normal">COUNTIF(F868:Q868, "&gt;0")</f>
        <v>3</v>
      </c>
      <c r="V868" s="256" t="n">
        <f aca="false" ca="false" dt2D="false" dtr="false" t="normal">COUNTIF(R868:T868, "&gt;0")</f>
        <v>3</v>
      </c>
      <c r="W868" s="256" t="n">
        <f aca="false" ca="false" dt2D="false" dtr="false" t="normal">+U868+V868</f>
        <v>6</v>
      </c>
    </row>
    <row customHeight="true" ht="12.75" outlineLevel="0" r="869">
      <c r="A869" s="8" t="n">
        <f aca="false" ca="false" dt2D="false" dtr="false" t="normal">A868+1</f>
        <v>826</v>
      </c>
      <c r="B869" s="8" t="n">
        <f aca="false" ca="false" dt2D="false" dtr="false" t="normal">+B868+1</f>
        <v>172</v>
      </c>
      <c r="C869" s="106" t="s">
        <v>128</v>
      </c>
      <c r="D869" s="8" t="s">
        <v>502</v>
      </c>
      <c r="E869" s="205" t="n">
        <f aca="false" ca="true" dt2D="false" dtr="false" t="normal">SUBTOTAL(9, F869:T869)</f>
        <v>6239805.879999999</v>
      </c>
      <c r="F869" s="205" t="n">
        <v>5895079.85</v>
      </c>
      <c r="G869" s="205" t="n"/>
      <c r="H869" s="205" t="n"/>
      <c r="I869" s="205" t="n"/>
      <c r="J869" s="205" t="n"/>
      <c r="K869" s="205" t="n"/>
      <c r="L869" s="205" t="n">
        <v>0</v>
      </c>
      <c r="M869" s="205" t="n"/>
      <c r="N869" s="205" t="n"/>
      <c r="O869" s="205" t="n"/>
      <c r="P869" s="205" t="n"/>
      <c r="Q869" s="205" t="n"/>
      <c r="R869" s="205" t="n">
        <v>187194.18</v>
      </c>
      <c r="S869" s="205" t="n">
        <v>24000</v>
      </c>
      <c r="T869" s="205" t="n">
        <v>133531.85</v>
      </c>
      <c r="U869" s="256" t="n">
        <f aca="false" ca="false" dt2D="false" dtr="false" t="normal">COUNTIF(F869:Q869, "&gt;0")</f>
        <v>1</v>
      </c>
      <c r="V869" s="256" t="n">
        <f aca="false" ca="false" dt2D="false" dtr="false" t="normal">COUNTIF(R869:T869, "&gt;0")</f>
        <v>3</v>
      </c>
      <c r="W869" s="256" t="n">
        <f aca="false" ca="false" dt2D="false" dtr="false" t="normal">+U869+V869</f>
        <v>4</v>
      </c>
    </row>
    <row customHeight="true" ht="12.75" outlineLevel="0" r="870">
      <c r="A870" s="8" t="n">
        <f aca="false" ca="false" dt2D="false" dtr="false" t="normal">A869+1</f>
        <v>827</v>
      </c>
      <c r="B870" s="8" t="n">
        <f aca="false" ca="false" dt2D="false" dtr="false" t="normal">+B869+1</f>
        <v>173</v>
      </c>
      <c r="C870" s="106" t="s">
        <v>128</v>
      </c>
      <c r="D870" s="8" t="s">
        <v>505</v>
      </c>
      <c r="E870" s="205" t="n">
        <f aca="false" ca="true" dt2D="false" dtr="false" t="normal">SUBTOTAL(9, F870:T870)</f>
        <v>6160285.4399999995</v>
      </c>
      <c r="F870" s="205" t="n">
        <v>5819646.77</v>
      </c>
      <c r="G870" s="205" t="n"/>
      <c r="H870" s="205" t="n"/>
      <c r="I870" s="205" t="n"/>
      <c r="J870" s="205" t="n"/>
      <c r="K870" s="205" t="n"/>
      <c r="L870" s="205" t="n">
        <v>0</v>
      </c>
      <c r="M870" s="205" t="n"/>
      <c r="N870" s="205" t="n"/>
      <c r="O870" s="205" t="n"/>
      <c r="P870" s="205" t="n"/>
      <c r="Q870" s="205" t="n"/>
      <c r="R870" s="205" t="n">
        <v>184808.56</v>
      </c>
      <c r="S870" s="205" t="n">
        <v>24000</v>
      </c>
      <c r="T870" s="205" t="n">
        <v>131830.11</v>
      </c>
      <c r="U870" s="256" t="n">
        <f aca="false" ca="false" dt2D="false" dtr="false" t="normal">COUNTIF(F870:Q870, "&gt;0")</f>
        <v>1</v>
      </c>
      <c r="V870" s="256" t="n">
        <f aca="false" ca="false" dt2D="false" dtr="false" t="normal">COUNTIF(R870:T870, "&gt;0")</f>
        <v>3</v>
      </c>
      <c r="W870" s="256" t="n">
        <f aca="false" ca="false" dt2D="false" dtr="false" t="normal">+U870+V870</f>
        <v>4</v>
      </c>
    </row>
    <row customHeight="true" ht="12.75" outlineLevel="0" r="871">
      <c r="A871" s="8" t="n">
        <f aca="false" ca="false" dt2D="false" dtr="false" t="normal">A870+1</f>
        <v>828</v>
      </c>
      <c r="B871" s="8" t="n">
        <f aca="false" ca="false" dt2D="false" dtr="false" t="normal">+B870+1</f>
        <v>174</v>
      </c>
      <c r="C871" s="106" t="s">
        <v>128</v>
      </c>
      <c r="D871" s="8" t="s">
        <v>507</v>
      </c>
      <c r="E871" s="205" t="n">
        <f aca="false" ca="true" dt2D="false" dtr="false" t="normal">SUBTOTAL(9, F871:T871)</f>
        <v>10038967.249999998</v>
      </c>
      <c r="F871" s="205" t="n"/>
      <c r="G871" s="205" t="n">
        <v>3271009.09</v>
      </c>
      <c r="H871" s="205" t="n">
        <v>3500791.28</v>
      </c>
      <c r="I871" s="205" t="n">
        <v>2727163.96</v>
      </c>
      <c r="J871" s="205" t="n"/>
      <c r="K871" s="205" t="n"/>
      <c r="L871" s="205" t="n">
        <v>0</v>
      </c>
      <c r="M871" s="205" t="n"/>
      <c r="N871" s="205" t="n"/>
      <c r="O871" s="205" t="n"/>
      <c r="P871" s="205" t="n"/>
      <c r="Q871" s="205" t="n"/>
      <c r="R871" s="205" t="n">
        <v>301169.02</v>
      </c>
      <c r="S871" s="205" t="n">
        <v>24000</v>
      </c>
      <c r="T871" s="205" t="n">
        <v>214833.9</v>
      </c>
      <c r="U871" s="256" t="n">
        <f aca="false" ca="false" dt2D="false" dtr="false" t="normal">COUNTIF(F871:Q871, "&gt;0")</f>
        <v>3</v>
      </c>
      <c r="V871" s="256" t="n">
        <f aca="false" ca="false" dt2D="false" dtr="false" t="normal">COUNTIF(R871:T871, "&gt;0")</f>
        <v>3</v>
      </c>
      <c r="W871" s="256" t="n">
        <f aca="false" ca="false" dt2D="false" dtr="false" t="normal">+U871+V871</f>
        <v>6</v>
      </c>
    </row>
    <row customHeight="true" ht="12.75" outlineLevel="0" r="872">
      <c r="A872" s="8" t="n">
        <f aca="false" ca="false" dt2D="false" dtr="false" t="normal">A871+1</f>
        <v>829</v>
      </c>
      <c r="B872" s="8" t="n">
        <f aca="false" ca="false" dt2D="false" dtr="false" t="normal">+B871+1</f>
        <v>175</v>
      </c>
      <c r="C872" s="106" t="s">
        <v>128</v>
      </c>
      <c r="D872" s="8" t="s">
        <v>510</v>
      </c>
      <c r="E872" s="205" t="n">
        <f aca="false" ca="true" dt2D="false" dtr="false" t="normal">SUBTOTAL(9, F872:T872)</f>
        <v>7039757.760000001</v>
      </c>
      <c r="F872" s="205" t="n"/>
      <c r="G872" s="205" t="n">
        <v>6653914.21</v>
      </c>
      <c r="H872" s="205" t="n"/>
      <c r="I872" s="205" t="n"/>
      <c r="J872" s="205" t="n"/>
      <c r="K872" s="205" t="n"/>
      <c r="L872" s="205" t="n">
        <v>0</v>
      </c>
      <c r="M872" s="205" t="n"/>
      <c r="N872" s="205" t="n"/>
      <c r="O872" s="205" t="n"/>
      <c r="P872" s="205" t="n"/>
      <c r="Q872" s="205" t="n"/>
      <c r="R872" s="205" t="n">
        <v>211192.73</v>
      </c>
      <c r="S872" s="205" t="n">
        <v>24000</v>
      </c>
      <c r="T872" s="205" t="n">
        <v>150650.82</v>
      </c>
      <c r="U872" s="256" t="n">
        <f aca="false" ca="false" dt2D="false" dtr="false" t="normal">COUNTIF(F872:Q872, "&gt;0")</f>
        <v>1</v>
      </c>
      <c r="V872" s="256" t="n">
        <f aca="false" ca="false" dt2D="false" dtr="false" t="normal">COUNTIF(R872:T872, "&gt;0")</f>
        <v>3</v>
      </c>
      <c r="W872" s="256" t="n">
        <f aca="false" ca="false" dt2D="false" dtr="false" t="normal">+U872+V872</f>
        <v>4</v>
      </c>
    </row>
    <row customHeight="true" ht="12.75" outlineLevel="0" r="873">
      <c r="A873" s="8" t="n">
        <f aca="false" ca="false" dt2D="false" dtr="false" t="normal">A872+1</f>
        <v>830</v>
      </c>
      <c r="B873" s="8" t="n">
        <f aca="false" ca="false" dt2D="false" dtr="false" t="normal">+B872+1</f>
        <v>176</v>
      </c>
      <c r="C873" s="106" t="s">
        <v>511</v>
      </c>
      <c r="D873" s="8" t="s">
        <v>512</v>
      </c>
      <c r="E873" s="205" t="n">
        <f aca="false" ca="true" dt2D="false" dtr="false" t="normal">SUBTOTAL(9, F873:T873)</f>
        <v>41313108.14</v>
      </c>
      <c r="F873" s="205" t="n">
        <v>25906993.12</v>
      </c>
      <c r="G873" s="205" t="n"/>
      <c r="H873" s="205" t="n">
        <v>13258621.27</v>
      </c>
      <c r="I873" s="205" t="n"/>
      <c r="J873" s="205" t="n"/>
      <c r="K873" s="205" t="n"/>
      <c r="L873" s="205" t="n">
        <v>0</v>
      </c>
      <c r="M873" s="205" t="n"/>
      <c r="N873" s="205" t="n"/>
      <c r="O873" s="205" t="n"/>
      <c r="P873" s="205" t="n"/>
      <c r="Q873" s="205" t="n"/>
      <c r="R873" s="205" t="n">
        <v>1239393.24</v>
      </c>
      <c r="S873" s="205" t="n">
        <v>24000</v>
      </c>
      <c r="T873" s="205" t="n">
        <v>884100.51</v>
      </c>
      <c r="U873" s="256" t="n">
        <f aca="false" ca="false" dt2D="false" dtr="false" t="normal">COUNTIF(F873:Q873, "&gt;0")</f>
        <v>2</v>
      </c>
      <c r="V873" s="256" t="n">
        <f aca="false" ca="false" dt2D="false" dtr="false" t="normal">COUNTIF(R873:T873, "&gt;0")</f>
        <v>3</v>
      </c>
      <c r="W873" s="256" t="n">
        <f aca="false" ca="false" dt2D="false" dtr="false" t="normal">+U873+V873</f>
        <v>5</v>
      </c>
      <c r="X873" s="0" t="s">
        <v>1100</v>
      </c>
    </row>
    <row customHeight="true" ht="12.75" outlineLevel="0" r="874">
      <c r="A874" s="8" t="n">
        <f aca="false" ca="false" dt2D="false" dtr="false" t="normal">A873+1</f>
        <v>831</v>
      </c>
      <c r="B874" s="8" t="n">
        <f aca="false" ca="false" dt2D="false" dtr="false" t="normal">+B873+1</f>
        <v>177</v>
      </c>
      <c r="C874" s="106" t="s">
        <v>513</v>
      </c>
      <c r="D874" s="8" t="s">
        <v>514</v>
      </c>
      <c r="E874" s="205" t="n">
        <f aca="false" ca="true" dt2D="false" dtr="false" t="normal">SUBTOTAL(9, F874:T874)</f>
        <v>10635851.63</v>
      </c>
      <c r="F874" s="205" t="n">
        <v>6961345.19</v>
      </c>
      <c r="G874" s="205" t="n">
        <v>3674506.44</v>
      </c>
      <c r="H874" s="205" t="n">
        <v>0</v>
      </c>
      <c r="I874" s="205" t="n">
        <v>0</v>
      </c>
      <c r="J874" s="205" t="n">
        <v>0</v>
      </c>
      <c r="K874" s="205" t="n"/>
      <c r="L874" s="205" t="n"/>
      <c r="M874" s="205" t="n">
        <v>0</v>
      </c>
      <c r="N874" s="205" t="n">
        <v>0</v>
      </c>
      <c r="O874" s="205" t="n">
        <v>0</v>
      </c>
      <c r="P874" s="205" t="n">
        <v>0</v>
      </c>
      <c r="Q874" s="205" t="n">
        <v>0</v>
      </c>
      <c r="R874" s="270" t="n"/>
      <c r="S874" s="270" t="n"/>
      <c r="T874" s="271" t="n"/>
      <c r="U874" s="256" t="n"/>
      <c r="V874" s="256" t="n"/>
      <c r="W874" s="256" t="n"/>
    </row>
    <row customHeight="true" ht="12.75" outlineLevel="0" r="875">
      <c r="A875" s="8" t="n">
        <f aca="false" ca="false" dt2D="false" dtr="false" t="normal">A874+1</f>
        <v>832</v>
      </c>
      <c r="B875" s="8" t="n">
        <f aca="false" ca="false" dt2D="false" dtr="false" t="normal">+B874+1</f>
        <v>178</v>
      </c>
      <c r="C875" s="106" t="s">
        <v>513</v>
      </c>
      <c r="D875" s="8" t="s">
        <v>517</v>
      </c>
      <c r="E875" s="205" t="n">
        <f aca="false" ca="true" dt2D="false" dtr="false" t="normal">SUBTOTAL(9, F875:T875)</f>
        <v>8321809.4</v>
      </c>
      <c r="F875" s="205" t="n">
        <v>5327335.8</v>
      </c>
      <c r="G875" s="205" t="n">
        <v>2542732.6</v>
      </c>
      <c r="H875" s="205" t="n"/>
      <c r="I875" s="205" t="n"/>
      <c r="J875" s="205" t="n"/>
      <c r="K875" s="205" t="n"/>
      <c r="L875" s="205" t="n">
        <v>0</v>
      </c>
      <c r="M875" s="205" t="n"/>
      <c r="N875" s="205" t="n"/>
      <c r="O875" s="205" t="n"/>
      <c r="P875" s="205" t="n"/>
      <c r="Q875" s="205" t="n"/>
      <c r="R875" s="205" t="n">
        <v>249654.28</v>
      </c>
      <c r="S875" s="205" t="n">
        <v>24000</v>
      </c>
      <c r="T875" s="205" t="n">
        <v>178086.72</v>
      </c>
      <c r="U875" s="256" t="n">
        <f aca="false" ca="false" dt2D="false" dtr="false" t="normal">COUNTIF(F875:Q875, "&gt;0")</f>
        <v>2</v>
      </c>
      <c r="V875" s="256" t="n">
        <f aca="false" ca="false" dt2D="false" dtr="false" t="normal">COUNTIF(R875:T875, "&gt;0")</f>
        <v>3</v>
      </c>
      <c r="W875" s="256" t="n">
        <f aca="false" ca="false" dt2D="false" dtr="false" t="normal">+U875+V875</f>
        <v>5</v>
      </c>
    </row>
    <row customHeight="true" ht="12.75" outlineLevel="0" r="876">
      <c r="A876" s="8" t="n">
        <f aca="false" ca="false" dt2D="false" dtr="false" t="normal">A875+1</f>
        <v>833</v>
      </c>
      <c r="B876" s="8" t="s">
        <v>192</v>
      </c>
      <c r="C876" s="106" t="s">
        <v>145</v>
      </c>
      <c r="D876" s="8" t="s">
        <v>518</v>
      </c>
      <c r="E876" s="205" t="n">
        <f aca="false" ca="true" dt2D="false" dtr="false" t="normal">SUBTOTAL(9, F876:T876)</f>
        <v>3771114.3000000003</v>
      </c>
      <c r="F876" s="205" t="n"/>
      <c r="G876" s="205" t="n">
        <v>3553279.02</v>
      </c>
      <c r="H876" s="205" t="n"/>
      <c r="I876" s="205" t="n"/>
      <c r="J876" s="205" t="n"/>
      <c r="K876" s="205" t="n"/>
      <c r="L876" s="205" t="n">
        <v>0</v>
      </c>
      <c r="M876" s="205" t="n"/>
      <c r="N876" s="205" t="n"/>
      <c r="O876" s="205" t="n"/>
      <c r="P876" s="205" t="n"/>
      <c r="Q876" s="205" t="n"/>
      <c r="R876" s="205" t="n">
        <v>113133.43</v>
      </c>
      <c r="S876" s="205" t="n">
        <v>24000</v>
      </c>
      <c r="T876" s="205" t="n">
        <v>80701.85</v>
      </c>
      <c r="U876" s="256" t="n">
        <f aca="false" ca="false" dt2D="false" dtr="false" t="normal">COUNTIF(F876:Q876, "&gt;0")</f>
        <v>1</v>
      </c>
      <c r="V876" s="256" t="n">
        <f aca="false" ca="false" dt2D="false" dtr="false" t="normal">COUNTIF(R876:T876, "&gt;0")</f>
        <v>3</v>
      </c>
      <c r="W876" s="256" t="n">
        <f aca="false" ca="false" dt2D="false" dtr="false" t="normal">+U876+V876</f>
        <v>4</v>
      </c>
    </row>
    <row customHeight="true" ht="12.75" outlineLevel="0" r="877">
      <c r="A877" s="8" t="n">
        <f aca="false" ca="false" dt2D="false" dtr="false" t="normal">A876+1</f>
        <v>834</v>
      </c>
      <c r="B877" s="8" t="n">
        <f aca="false" ca="false" dt2D="false" dtr="false" t="normal">B875+1</f>
        <v>179</v>
      </c>
      <c r="C877" s="106" t="s">
        <v>145</v>
      </c>
      <c r="D877" s="8" t="s">
        <v>521</v>
      </c>
      <c r="E877" s="205" t="n">
        <f aca="false" ca="true" dt2D="false" dtr="false" t="normal">SUBTOTAL(9, F877:T877)</f>
        <v>4419263.81</v>
      </c>
      <c r="F877" s="205" t="n"/>
      <c r="G877" s="205" t="n">
        <v>4168113.65</v>
      </c>
      <c r="H877" s="205" t="n"/>
      <c r="I877" s="205" t="n"/>
      <c r="J877" s="205" t="n"/>
      <c r="K877" s="205" t="n"/>
      <c r="L877" s="205" t="n">
        <v>0</v>
      </c>
      <c r="M877" s="205" t="n"/>
      <c r="N877" s="205" t="n"/>
      <c r="O877" s="205" t="n"/>
      <c r="P877" s="205" t="n"/>
      <c r="Q877" s="205" t="n"/>
      <c r="R877" s="205" t="n">
        <v>132577.91</v>
      </c>
      <c r="S877" s="205" t="n">
        <v>24000</v>
      </c>
      <c r="T877" s="205" t="n">
        <v>94572.25</v>
      </c>
      <c r="U877" s="256" t="n">
        <f aca="false" ca="false" dt2D="false" dtr="false" t="normal">COUNTIF(F877:Q877, "&gt;0")</f>
        <v>1</v>
      </c>
      <c r="V877" s="256" t="n">
        <f aca="false" ca="false" dt2D="false" dtr="false" t="normal">COUNTIF(R877:T877, "&gt;0")</f>
        <v>3</v>
      </c>
      <c r="W877" s="256" t="n">
        <f aca="false" ca="false" dt2D="false" dtr="false" t="normal">+U877+V877</f>
        <v>4</v>
      </c>
    </row>
    <row customHeight="true" ht="12.75" outlineLevel="0" r="878">
      <c r="A878" s="8" t="n">
        <f aca="false" ca="false" dt2D="false" dtr="false" t="normal">A877+1</f>
        <v>835</v>
      </c>
      <c r="B878" s="8" t="n">
        <f aca="false" ca="false" dt2D="false" dtr="false" t="normal">+B877+1</f>
        <v>180</v>
      </c>
      <c r="C878" s="106" t="s">
        <v>145</v>
      </c>
      <c r="D878" s="8" t="s">
        <v>522</v>
      </c>
      <c r="E878" s="205" t="n">
        <f aca="false" ca="true" dt2D="false" dtr="false" t="normal">SUBTOTAL(9, F878:T878)</f>
        <v>23247325.729999997</v>
      </c>
      <c r="F878" s="205" t="n">
        <v>14903659.86</v>
      </c>
      <c r="G878" s="205" t="n">
        <v>7124753.33</v>
      </c>
      <c r="H878" s="205" t="n"/>
      <c r="I878" s="205" t="n"/>
      <c r="J878" s="205" t="n"/>
      <c r="K878" s="205" t="n"/>
      <c r="L878" s="205" t="n">
        <v>0</v>
      </c>
      <c r="M878" s="205" t="n"/>
      <c r="N878" s="205" t="n"/>
      <c r="O878" s="205" t="n"/>
      <c r="P878" s="205" t="n"/>
      <c r="Q878" s="205" t="n"/>
      <c r="R878" s="205" t="n">
        <v>697419.77</v>
      </c>
      <c r="S878" s="205" t="n">
        <v>24000</v>
      </c>
      <c r="T878" s="205" t="n">
        <v>497492.77</v>
      </c>
      <c r="U878" s="256" t="n">
        <f aca="false" ca="false" dt2D="false" dtr="false" t="normal">COUNTIF(F878:Q878, "&gt;0")</f>
        <v>2</v>
      </c>
      <c r="V878" s="256" t="n">
        <f aca="false" ca="false" dt2D="false" dtr="false" t="normal">COUNTIF(R878:T878, "&gt;0")</f>
        <v>3</v>
      </c>
      <c r="W878" s="256" t="n">
        <f aca="false" ca="false" dt2D="false" dtr="false" t="normal">+U878+V878</f>
        <v>5</v>
      </c>
    </row>
    <row customHeight="true" ht="12.75" outlineLevel="0" r="879">
      <c r="A879" s="8" t="n">
        <f aca="false" ca="false" dt2D="false" dtr="false" t="normal">A878+1</f>
        <v>836</v>
      </c>
      <c r="B879" s="8" t="n">
        <f aca="false" ca="false" dt2D="false" dtr="false" t="normal">+B878+1</f>
        <v>181</v>
      </c>
      <c r="C879" s="106" t="s">
        <v>145</v>
      </c>
      <c r="D879" s="8" t="s">
        <v>524</v>
      </c>
      <c r="E879" s="205" t="n">
        <f aca="false" ca="true" dt2D="false" dtr="false" t="normal">SUBTOTAL(9, F879:T879)</f>
        <v>15600348.1</v>
      </c>
      <c r="F879" s="205" t="n">
        <v>9775337.08</v>
      </c>
      <c r="G879" s="205" t="n"/>
      <c r="H879" s="205" t="n">
        <v>4999153.13</v>
      </c>
      <c r="I879" s="205" t="n"/>
      <c r="J879" s="205" t="n"/>
      <c r="K879" s="205" t="n"/>
      <c r="L879" s="205" t="n">
        <v>0</v>
      </c>
      <c r="M879" s="205" t="n"/>
      <c r="N879" s="205" t="n"/>
      <c r="O879" s="205" t="n"/>
      <c r="P879" s="205" t="n"/>
      <c r="Q879" s="205" t="n"/>
      <c r="R879" s="205" t="n">
        <v>468010.44</v>
      </c>
      <c r="S879" s="205" t="n">
        <v>24000</v>
      </c>
      <c r="T879" s="205" t="n">
        <v>333847.45</v>
      </c>
      <c r="U879" s="256" t="n">
        <f aca="false" ca="false" dt2D="false" dtr="false" t="normal">COUNTIF(F879:Q879, "&gt;0")</f>
        <v>2</v>
      </c>
      <c r="V879" s="256" t="n">
        <f aca="false" ca="false" dt2D="false" dtr="false" t="normal">COUNTIF(R879:T879, "&gt;0")</f>
        <v>3</v>
      </c>
      <c r="W879" s="256" t="n">
        <f aca="false" ca="false" dt2D="false" dtr="false" t="normal">+U879+V879</f>
        <v>5</v>
      </c>
    </row>
    <row customHeight="true" ht="12.75" outlineLevel="0" r="880">
      <c r="A880" s="8" t="n">
        <f aca="false" ca="false" dt2D="false" dtr="false" t="normal">A879+1</f>
        <v>837</v>
      </c>
      <c r="B880" s="8" t="n">
        <f aca="false" ca="false" dt2D="false" dtr="false" t="normal">+B879+1</f>
        <v>182</v>
      </c>
      <c r="C880" s="106" t="s">
        <v>357</v>
      </c>
      <c r="D880" s="8" t="s">
        <v>527</v>
      </c>
      <c r="E880" s="205" t="n">
        <f aca="false" ca="false" dt2D="false" dtr="false" t="normal">SUM(F880:T880)</f>
        <v>17807361.73</v>
      </c>
      <c r="F880" s="205" t="n"/>
      <c r="G880" s="205" t="n"/>
      <c r="H880" s="205" t="n"/>
      <c r="I880" s="205" t="n"/>
      <c r="J880" s="205" t="n"/>
      <c r="K880" s="205" t="n"/>
      <c r="L880" s="205" t="n"/>
      <c r="M880" s="205" t="n"/>
      <c r="N880" s="205" t="n"/>
      <c r="O880" s="205" t="n"/>
      <c r="P880" s="205" t="n">
        <v>16868063.34</v>
      </c>
      <c r="Q880" s="205" t="n"/>
      <c r="R880" s="205" t="n">
        <v>534220.85</v>
      </c>
      <c r="S880" s="205" t="n">
        <v>24000</v>
      </c>
      <c r="T880" s="205" t="n">
        <v>381077.54</v>
      </c>
      <c r="U880" s="256" t="n"/>
      <c r="V880" s="256" t="n"/>
      <c r="W880" s="256" t="n"/>
    </row>
    <row customHeight="true" ht="12.75" outlineLevel="0" r="881">
      <c r="A881" s="8" t="n">
        <f aca="false" ca="false" dt2D="false" dtr="false" t="normal">A880+1</f>
        <v>838</v>
      </c>
      <c r="B881" s="8" t="n">
        <f aca="false" ca="false" dt2D="false" dtr="false" t="normal">+B880+1</f>
        <v>183</v>
      </c>
      <c r="C881" s="106" t="s">
        <v>357</v>
      </c>
      <c r="D881" s="8" t="s">
        <v>529</v>
      </c>
      <c r="E881" s="205" t="n">
        <f aca="false" ca="true" dt2D="false" dtr="false" t="normal">SUBTOTAL(9, F881:T881)</f>
        <v>51994488.47</v>
      </c>
      <c r="F881" s="205" t="n"/>
      <c r="G881" s="205" t="n"/>
      <c r="H881" s="205" t="n"/>
      <c r="I881" s="205" t="n"/>
      <c r="J881" s="205" t="n"/>
      <c r="K881" s="205" t="n"/>
      <c r="L881" s="205" t="n">
        <v>0</v>
      </c>
      <c r="M881" s="205" t="n"/>
      <c r="N881" s="205" t="n">
        <v>49297971.77</v>
      </c>
      <c r="O881" s="205" t="n"/>
      <c r="P881" s="205" t="n"/>
      <c r="Q881" s="205" t="n"/>
      <c r="R881" s="205" t="n">
        <v>1559834.65</v>
      </c>
      <c r="S881" s="205" t="n">
        <v>24000</v>
      </c>
      <c r="T881" s="205" t="n">
        <v>1112682.05</v>
      </c>
      <c r="U881" s="256" t="n">
        <f aca="false" ca="false" dt2D="false" dtr="false" t="normal">COUNTIF(F881:Q881, "&gt;0")</f>
        <v>1</v>
      </c>
      <c r="V881" s="256" t="n">
        <f aca="false" ca="false" dt2D="false" dtr="false" t="normal">COUNTIF(R881:T881, "&gt;0")</f>
        <v>3</v>
      </c>
      <c r="W881" s="256" t="n">
        <f aca="false" ca="false" dt2D="false" dtr="false" t="normal">+U881+V881</f>
        <v>4</v>
      </c>
    </row>
    <row customHeight="true" ht="12.75" outlineLevel="0" r="882">
      <c r="A882" s="8" t="n">
        <f aca="false" ca="false" dt2D="false" dtr="false" t="normal">A881+1</f>
        <v>839</v>
      </c>
      <c r="B882" s="8" t="n">
        <f aca="false" ca="false" dt2D="false" dtr="false" t="normal">+B881+1</f>
        <v>184</v>
      </c>
      <c r="C882" s="106" t="s">
        <v>531</v>
      </c>
      <c r="D882" s="8" t="s">
        <v>532</v>
      </c>
      <c r="E882" s="205" t="n">
        <f aca="false" ca="true" dt2D="false" dtr="false" t="normal">SUBTOTAL(9, F882:T882)</f>
        <v>940359.71</v>
      </c>
      <c r="F882" s="205" t="n"/>
      <c r="G882" s="205" t="n"/>
      <c r="H882" s="205" t="n"/>
      <c r="I882" s="205" t="n"/>
      <c r="J882" s="205" t="n">
        <v>868025.22</v>
      </c>
      <c r="K882" s="205" t="n"/>
      <c r="L882" s="205" t="n">
        <v>0</v>
      </c>
      <c r="M882" s="205" t="n"/>
      <c r="N882" s="205" t="n"/>
      <c r="O882" s="205" t="n"/>
      <c r="P882" s="205" t="n"/>
      <c r="Q882" s="205" t="n"/>
      <c r="R882" s="205" t="n">
        <v>28210.79</v>
      </c>
      <c r="S882" s="205" t="n">
        <v>24000</v>
      </c>
      <c r="T882" s="205" t="n">
        <v>20123.7</v>
      </c>
      <c r="U882" s="256" t="n">
        <f aca="false" ca="false" dt2D="false" dtr="false" t="normal">COUNTIF(F882:Q882, "&gt;0")</f>
        <v>1</v>
      </c>
      <c r="V882" s="256" t="n">
        <f aca="false" ca="false" dt2D="false" dtr="false" t="normal">COUNTIF(R882:T882, "&gt;0")</f>
        <v>3</v>
      </c>
      <c r="W882" s="256" t="n">
        <f aca="false" ca="false" dt2D="false" dtr="false" t="normal">+U882+V882</f>
        <v>4</v>
      </c>
    </row>
    <row customHeight="true" ht="12.75" outlineLevel="0" r="883">
      <c r="A883" s="8" t="n">
        <f aca="false" ca="false" dt2D="false" dtr="false" t="normal">A882+1</f>
        <v>840</v>
      </c>
      <c r="B883" s="8" t="s">
        <v>192</v>
      </c>
      <c r="C883" s="106" t="s">
        <v>360</v>
      </c>
      <c r="D883" s="8" t="s">
        <v>361</v>
      </c>
      <c r="E883" s="205" t="n">
        <f aca="false" ca="true" dt2D="false" dtr="false" t="normal">SUBTOTAL(9, F883:T883)</f>
        <v>3898289.53</v>
      </c>
      <c r="F883" s="205" t="n">
        <v>3673917.44</v>
      </c>
      <c r="G883" s="205" t="n"/>
      <c r="H883" s="205" t="n"/>
      <c r="I883" s="205" t="n"/>
      <c r="J883" s="205" t="n"/>
      <c r="K883" s="205" t="n"/>
      <c r="L883" s="205" t="n">
        <v>0</v>
      </c>
      <c r="M883" s="205" t="n"/>
      <c r="N883" s="205" t="n"/>
      <c r="O883" s="205" t="n"/>
      <c r="P883" s="205" t="n"/>
      <c r="Q883" s="205" t="n"/>
      <c r="R883" s="205" t="n">
        <v>116948.69</v>
      </c>
      <c r="S883" s="205" t="n">
        <v>24000</v>
      </c>
      <c r="T883" s="205" t="n">
        <v>83423.4</v>
      </c>
      <c r="U883" s="256" t="n">
        <f aca="false" ca="false" dt2D="false" dtr="false" t="normal">COUNTIF(F883:Q883, "&gt;0")</f>
        <v>1</v>
      </c>
      <c r="V883" s="256" t="n">
        <f aca="false" ca="false" dt2D="false" dtr="false" t="normal">COUNTIF(R883:T883, "&gt;0")</f>
        <v>3</v>
      </c>
      <c r="W883" s="256" t="n">
        <f aca="false" ca="false" dt2D="false" dtr="false" t="normal">+U883+V883</f>
        <v>4</v>
      </c>
    </row>
    <row customHeight="true" ht="12.75" outlineLevel="0" r="884">
      <c r="A884" s="8" t="n">
        <f aca="false" ca="false" dt2D="false" dtr="false" t="normal">A883+1</f>
        <v>841</v>
      </c>
      <c r="B884" s="8" t="n">
        <f aca="false" ca="false" dt2D="false" dtr="false" t="normal">B882+1</f>
        <v>185</v>
      </c>
      <c r="C884" s="106" t="s">
        <v>360</v>
      </c>
      <c r="D884" s="8" t="s">
        <v>536</v>
      </c>
      <c r="E884" s="205" t="n">
        <f aca="false" ca="true" dt2D="false" dtr="false" t="normal">SUBTOTAL(9, F884:T884)</f>
        <v>8972260.88</v>
      </c>
      <c r="F884" s="205" t="n"/>
      <c r="G884" s="205" t="n"/>
      <c r="H884" s="205" t="n">
        <v>4745142.32</v>
      </c>
      <c r="I884" s="205" t="n">
        <v>3741944.35</v>
      </c>
      <c r="J884" s="205" t="n"/>
      <c r="K884" s="205" t="n"/>
      <c r="L884" s="205" t="n">
        <v>0</v>
      </c>
      <c r="M884" s="205" t="n"/>
      <c r="N884" s="205" t="n"/>
      <c r="O884" s="205" t="n"/>
      <c r="P884" s="205" t="n"/>
      <c r="Q884" s="205" t="n"/>
      <c r="R884" s="205" t="n">
        <v>269167.83</v>
      </c>
      <c r="S884" s="205" t="n">
        <v>24000</v>
      </c>
      <c r="T884" s="205" t="n">
        <v>192006.38</v>
      </c>
      <c r="U884" s="256" t="n">
        <f aca="false" ca="false" dt2D="false" dtr="false" t="normal">COUNTIF(F884:Q884, "&gt;0")</f>
        <v>2</v>
      </c>
      <c r="V884" s="256" t="n">
        <f aca="false" ca="false" dt2D="false" dtr="false" t="normal">COUNTIF(R884:T884, "&gt;0")</f>
        <v>3</v>
      </c>
      <c r="W884" s="256" t="n">
        <f aca="false" ca="false" dt2D="false" dtr="false" t="normal">+U884+V884</f>
        <v>5</v>
      </c>
    </row>
    <row customHeight="true" ht="12.75" outlineLevel="0" r="885">
      <c r="A885" s="8" t="n">
        <f aca="false" ca="false" dt2D="false" dtr="false" t="normal">A884+1</f>
        <v>842</v>
      </c>
      <c r="B885" s="8" t="n">
        <f aca="false" ca="false" dt2D="false" dtr="false" t="normal">B884+1</f>
        <v>186</v>
      </c>
      <c r="C885" s="106" t="s">
        <v>360</v>
      </c>
      <c r="D885" s="8" t="s">
        <v>539</v>
      </c>
      <c r="E885" s="205" t="n">
        <f aca="false" ca="true" dt2D="false" dtr="false" t="normal">SUBTOTAL(9, F885:T885)</f>
        <v>12998752.959999999</v>
      </c>
      <c r="F885" s="205" t="n"/>
      <c r="G885" s="205" t="n">
        <v>6710790.89</v>
      </c>
      <c r="H885" s="205" t="n"/>
      <c r="I885" s="205" t="n">
        <v>5595826.17</v>
      </c>
      <c r="J885" s="205" t="n"/>
      <c r="K885" s="205" t="n"/>
      <c r="L885" s="205" t="n">
        <v>0</v>
      </c>
      <c r="M885" s="205" t="n"/>
      <c r="N885" s="205" t="n"/>
      <c r="O885" s="205" t="n"/>
      <c r="P885" s="205" t="n"/>
      <c r="Q885" s="205" t="n"/>
      <c r="R885" s="205" t="n">
        <v>389962.59</v>
      </c>
      <c r="S885" s="205" t="n">
        <v>24000</v>
      </c>
      <c r="T885" s="205" t="n">
        <v>278173.31</v>
      </c>
      <c r="U885" s="256" t="n">
        <f aca="false" ca="false" dt2D="false" dtr="false" t="normal">COUNTIF(F885:Q885, "&gt;0")</f>
        <v>2</v>
      </c>
      <c r="V885" s="256" t="n">
        <f aca="false" ca="false" dt2D="false" dtr="false" t="normal">COUNTIF(R885:T885, "&gt;0")</f>
        <v>3</v>
      </c>
      <c r="W885" s="256" t="n">
        <f aca="false" ca="false" dt2D="false" dtr="false" t="normal">+U885+V885</f>
        <v>5</v>
      </c>
    </row>
    <row customHeight="true" ht="12.75" outlineLevel="0" r="886">
      <c r="A886" s="8" t="n">
        <f aca="false" ca="false" dt2D="false" dtr="false" t="normal">A885+1</f>
        <v>843</v>
      </c>
      <c r="B886" s="8" t="n">
        <f aca="false" ca="false" dt2D="false" dtr="false" t="normal">B885+1</f>
        <v>187</v>
      </c>
      <c r="C886" s="106" t="s">
        <v>360</v>
      </c>
      <c r="D886" s="8" t="s">
        <v>541</v>
      </c>
      <c r="E886" s="205" t="n">
        <f aca="false" ca="true" dt2D="false" dtr="false" t="normal">SUBTOTAL(9, F886:T886)</f>
        <v>7212324.600000001</v>
      </c>
      <c r="F886" s="205" t="n"/>
      <c r="G886" s="205" t="n"/>
      <c r="H886" s="205" t="n">
        <v>3812014.37</v>
      </c>
      <c r="I886" s="205" t="n">
        <v>3005596.74</v>
      </c>
      <c r="J886" s="205" t="n"/>
      <c r="K886" s="205" t="n"/>
      <c r="L886" s="205" t="n">
        <v>0</v>
      </c>
      <c r="M886" s="205" t="n"/>
      <c r="N886" s="205" t="n"/>
      <c r="O886" s="205" t="n"/>
      <c r="P886" s="205" t="n"/>
      <c r="Q886" s="205" t="n"/>
      <c r="R886" s="205" t="n">
        <v>216369.74</v>
      </c>
      <c r="S886" s="205" t="n">
        <v>24000</v>
      </c>
      <c r="T886" s="205" t="n">
        <v>154343.75</v>
      </c>
      <c r="U886" s="256" t="n">
        <f aca="false" ca="false" dt2D="false" dtr="false" t="normal">COUNTIF(F886:Q886, "&gt;0")</f>
        <v>2</v>
      </c>
      <c r="V886" s="256" t="n">
        <f aca="false" ca="false" dt2D="false" dtr="false" t="normal">COUNTIF(R886:T886, "&gt;0")</f>
        <v>3</v>
      </c>
      <c r="W886" s="256" t="n">
        <f aca="false" ca="false" dt2D="false" dtr="false" t="normal">+U886+V886</f>
        <v>5</v>
      </c>
    </row>
    <row customHeight="true" ht="12.75" outlineLevel="0" r="887">
      <c r="A887" s="8" t="n">
        <f aca="false" ca="false" dt2D="false" dtr="false" t="normal">A886+1</f>
        <v>844</v>
      </c>
      <c r="B887" s="8" t="n">
        <f aca="false" ca="false" dt2D="false" dtr="false" t="normal">B886+1</f>
        <v>188</v>
      </c>
      <c r="C887" s="106" t="s">
        <v>360</v>
      </c>
      <c r="D887" s="8" t="s">
        <v>543</v>
      </c>
      <c r="E887" s="205" t="n">
        <f aca="false" ca="true" dt2D="false" dtr="false" t="normal">SUBTOTAL(9, F887:T887)</f>
        <v>7200585.4399999995</v>
      </c>
      <c r="F887" s="205" t="n"/>
      <c r="G887" s="205" t="n"/>
      <c r="H887" s="205" t="n">
        <v>3805790.21</v>
      </c>
      <c r="I887" s="205" t="n">
        <v>3000685.14</v>
      </c>
      <c r="J887" s="205" t="n"/>
      <c r="K887" s="205" t="n"/>
      <c r="L887" s="205" t="n">
        <v>0</v>
      </c>
      <c r="M887" s="205" t="n"/>
      <c r="N887" s="205" t="n"/>
      <c r="O887" s="205" t="n"/>
      <c r="P887" s="205" t="n"/>
      <c r="Q887" s="205" t="n"/>
      <c r="R887" s="205" t="n">
        <v>216017.56</v>
      </c>
      <c r="S887" s="205" t="n">
        <v>24000</v>
      </c>
      <c r="T887" s="205" t="n">
        <v>154092.53</v>
      </c>
      <c r="U887" s="256" t="n">
        <f aca="false" ca="false" dt2D="false" dtr="false" t="normal">COUNTIF(F887:Q887, "&gt;0")</f>
        <v>2</v>
      </c>
      <c r="V887" s="256" t="n">
        <f aca="false" ca="false" dt2D="false" dtr="false" t="normal">COUNTIF(R887:T887, "&gt;0")</f>
        <v>3</v>
      </c>
      <c r="W887" s="256" t="n">
        <f aca="false" ca="false" dt2D="false" dtr="false" t="normal">+U887+V887</f>
        <v>5</v>
      </c>
    </row>
    <row customHeight="true" ht="12.75" outlineLevel="0" r="888">
      <c r="A888" s="8" t="n">
        <f aca="false" ca="false" dt2D="false" dtr="false" t="normal">A887+1</f>
        <v>845</v>
      </c>
      <c r="B888" s="8" t="n">
        <f aca="false" ca="false" dt2D="false" dtr="false" t="normal">B887+1</f>
        <v>189</v>
      </c>
      <c r="C888" s="106" t="s">
        <v>360</v>
      </c>
      <c r="D888" s="8" t="s">
        <v>546</v>
      </c>
      <c r="E888" s="205" t="n">
        <f aca="false" ca="true" dt2D="false" dtr="false" t="normal">SUBTOTAL(9, F888:T888)</f>
        <v>13174032.760000002</v>
      </c>
      <c r="F888" s="205" t="n"/>
      <c r="G888" s="205" t="n"/>
      <c r="H888" s="205" t="n">
        <v>6972945</v>
      </c>
      <c r="I888" s="205" t="n">
        <v>5499942.48</v>
      </c>
      <c r="J888" s="205" t="n"/>
      <c r="K888" s="205" t="n"/>
      <c r="L888" s="205" t="n">
        <v>0</v>
      </c>
      <c r="M888" s="205" t="n"/>
      <c r="N888" s="205" t="n"/>
      <c r="O888" s="205" t="n"/>
      <c r="P888" s="205" t="n"/>
      <c r="Q888" s="205" t="n"/>
      <c r="R888" s="205" t="n">
        <v>395220.98</v>
      </c>
      <c r="S888" s="205" t="n">
        <v>24000</v>
      </c>
      <c r="T888" s="205" t="n">
        <v>281924.3</v>
      </c>
      <c r="U888" s="256" t="n">
        <f aca="false" ca="false" dt2D="false" dtr="false" t="normal">COUNTIF(F888:Q888, "&gt;0")</f>
        <v>2</v>
      </c>
      <c r="V888" s="256" t="n">
        <f aca="false" ca="false" dt2D="false" dtr="false" t="normal">COUNTIF(R888:T888, "&gt;0")</f>
        <v>3</v>
      </c>
      <c r="W888" s="256" t="n">
        <f aca="false" ca="false" dt2D="false" dtr="false" t="normal">+U888+V888</f>
        <v>5</v>
      </c>
    </row>
    <row customHeight="true" ht="12.75" outlineLevel="0" r="889">
      <c r="A889" s="8" t="n">
        <f aca="false" ca="false" dt2D="false" dtr="false" t="normal">A888+1</f>
        <v>846</v>
      </c>
      <c r="B889" s="8" t="n">
        <f aca="false" ca="false" dt2D="false" dtr="false" t="normal">B888+1</f>
        <v>190</v>
      </c>
      <c r="C889" s="106" t="s">
        <v>360</v>
      </c>
      <c r="D889" s="8" t="s">
        <v>547</v>
      </c>
      <c r="E889" s="205" t="n">
        <f aca="false" ca="true" dt2D="false" dtr="false" t="normal">SUBTOTAL(9, F889:T889)</f>
        <v>7424190.43</v>
      </c>
      <c r="F889" s="205" t="n"/>
      <c r="G889" s="205" t="n"/>
      <c r="H889" s="205" t="n">
        <v>3924346.81</v>
      </c>
      <c r="I889" s="205" t="n">
        <v>3094240.23</v>
      </c>
      <c r="J889" s="205" t="n"/>
      <c r="K889" s="205" t="n"/>
      <c r="L889" s="205" t="n">
        <v>0</v>
      </c>
      <c r="M889" s="205" t="n"/>
      <c r="N889" s="205" t="n"/>
      <c r="O889" s="205" t="n"/>
      <c r="P889" s="205" t="n"/>
      <c r="Q889" s="205" t="n"/>
      <c r="R889" s="205" t="n">
        <v>222725.71</v>
      </c>
      <c r="S889" s="205" t="n">
        <v>24000</v>
      </c>
      <c r="T889" s="205" t="n">
        <v>158877.68</v>
      </c>
      <c r="U889" s="256" t="n">
        <f aca="false" ca="false" dt2D="false" dtr="false" t="normal">COUNTIF(F889:Q889, "&gt;0")</f>
        <v>2</v>
      </c>
      <c r="V889" s="256" t="n">
        <f aca="false" ca="false" dt2D="false" dtr="false" t="normal">COUNTIF(R889:T889, "&gt;0")</f>
        <v>3</v>
      </c>
      <c r="W889" s="256" t="n">
        <f aca="false" ca="false" dt2D="false" dtr="false" t="normal">+U889+V889</f>
        <v>5</v>
      </c>
    </row>
    <row customHeight="true" ht="12.75" outlineLevel="0" r="890">
      <c r="A890" s="8" t="n">
        <f aca="false" ca="false" dt2D="false" dtr="false" t="normal">A889+1</f>
        <v>847</v>
      </c>
      <c r="B890" s="8" t="n">
        <f aca="false" ca="false" dt2D="false" dtr="false" t="normal">B889+1</f>
        <v>191</v>
      </c>
      <c r="C890" s="106" t="s">
        <v>360</v>
      </c>
      <c r="D890" s="8" t="s">
        <v>549</v>
      </c>
      <c r="E890" s="205" t="n">
        <f aca="false" ca="true" dt2D="false" dtr="false" t="normal">SUBTOTAL(9, F890:T890)</f>
        <v>13677272.58</v>
      </c>
      <c r="F890" s="205" t="n"/>
      <c r="G890" s="205" t="n"/>
      <c r="H890" s="205" t="n">
        <v>7239765.54</v>
      </c>
      <c r="I890" s="205" t="n">
        <v>5710495.23</v>
      </c>
      <c r="J890" s="205" t="n"/>
      <c r="K890" s="205" t="n"/>
      <c r="L890" s="205" t="n">
        <v>0</v>
      </c>
      <c r="M890" s="205" t="n"/>
      <c r="N890" s="205" t="n"/>
      <c r="O890" s="205" t="n"/>
      <c r="P890" s="205" t="n"/>
      <c r="Q890" s="205" t="n"/>
      <c r="R890" s="205" t="n">
        <v>410318.18</v>
      </c>
      <c r="S890" s="205" t="n">
        <v>24000</v>
      </c>
      <c r="T890" s="205" t="n">
        <v>292693.63</v>
      </c>
      <c r="U890" s="256" t="n">
        <f aca="false" ca="false" dt2D="false" dtr="false" t="normal">COUNTIF(F890:Q890, "&gt;0")</f>
        <v>2</v>
      </c>
      <c r="V890" s="256" t="n">
        <f aca="false" ca="false" dt2D="false" dtr="false" t="normal">COUNTIF(R890:T890, "&gt;0")</f>
        <v>3</v>
      </c>
      <c r="W890" s="256" t="n">
        <f aca="false" ca="false" dt2D="false" dtr="false" t="normal">+U890+V890</f>
        <v>5</v>
      </c>
    </row>
    <row customHeight="true" ht="12.75" outlineLevel="0" r="891">
      <c r="A891" s="8" t="n">
        <f aca="false" ca="false" dt2D="false" dtr="false" t="normal">A890+1</f>
        <v>848</v>
      </c>
      <c r="B891" s="8" t="n">
        <f aca="false" ca="false" dt2D="false" dtr="false" t="normal">B890+1</f>
        <v>192</v>
      </c>
      <c r="C891" s="106" t="s">
        <v>360</v>
      </c>
      <c r="D891" s="8" t="s">
        <v>551</v>
      </c>
      <c r="E891" s="205" t="n">
        <f aca="false" ca="true" dt2D="false" dtr="false" t="normal">SUBTOTAL(9, F891:T891)</f>
        <v>7995713.72</v>
      </c>
      <c r="F891" s="205" t="n"/>
      <c r="G891" s="205" t="n"/>
      <c r="H891" s="205" t="n">
        <v>4227371.62</v>
      </c>
      <c r="I891" s="205" t="n">
        <v>3333362.42</v>
      </c>
      <c r="J891" s="205" t="n"/>
      <c r="K891" s="205" t="n"/>
      <c r="L891" s="205" t="n">
        <v>0</v>
      </c>
      <c r="M891" s="205" t="n"/>
      <c r="N891" s="205" t="n"/>
      <c r="O891" s="205" t="n"/>
      <c r="P891" s="205" t="n"/>
      <c r="Q891" s="205" t="n"/>
      <c r="R891" s="205" t="n">
        <v>239871.41</v>
      </c>
      <c r="S891" s="205" t="n">
        <v>24000</v>
      </c>
      <c r="T891" s="205" t="n">
        <v>171108.27</v>
      </c>
      <c r="U891" s="256" t="n">
        <f aca="false" ca="false" dt2D="false" dtr="false" t="normal">COUNTIF(F891:Q891, "&gt;0")</f>
        <v>2</v>
      </c>
      <c r="V891" s="256" t="n">
        <f aca="false" ca="false" dt2D="false" dtr="false" t="normal">COUNTIF(R891:T891, "&gt;0")</f>
        <v>3</v>
      </c>
      <c r="W891" s="256" t="n">
        <f aca="false" ca="false" dt2D="false" dtr="false" t="normal">+U891+V891</f>
        <v>5</v>
      </c>
    </row>
    <row customHeight="true" ht="12.75" outlineLevel="0" r="892">
      <c r="A892" s="8" t="n">
        <f aca="false" ca="false" dt2D="false" dtr="false" t="normal">A891+1</f>
        <v>849</v>
      </c>
      <c r="B892" s="8" t="n">
        <f aca="false" ca="false" dt2D="false" dtr="false" t="normal">B891+1</f>
        <v>193</v>
      </c>
      <c r="C892" s="106" t="s">
        <v>360</v>
      </c>
      <c r="D892" s="8" t="s">
        <v>552</v>
      </c>
      <c r="E892" s="205" t="n">
        <f aca="false" ca="true" dt2D="false" dtr="false" t="normal">SUBTOTAL(9, F892:T892)</f>
        <v>7272657.26</v>
      </c>
      <c r="F892" s="205" t="n"/>
      <c r="G892" s="205" t="n"/>
      <c r="H892" s="205" t="n">
        <v>3844003.08</v>
      </c>
      <c r="I892" s="205" t="n">
        <v>3030839.59</v>
      </c>
      <c r="J892" s="205" t="n"/>
      <c r="K892" s="205" t="n"/>
      <c r="L892" s="205" t="n">
        <v>0</v>
      </c>
      <c r="M892" s="205" t="n"/>
      <c r="N892" s="205" t="n"/>
      <c r="O892" s="205" t="n"/>
      <c r="P892" s="205" t="n"/>
      <c r="Q892" s="205" t="n"/>
      <c r="R892" s="205" t="n">
        <v>218179.72</v>
      </c>
      <c r="S892" s="205" t="n">
        <v>24000</v>
      </c>
      <c r="T892" s="205" t="n">
        <v>155634.87</v>
      </c>
      <c r="U892" s="256" t="n">
        <f aca="false" ca="false" dt2D="false" dtr="false" t="normal">COUNTIF(F892:Q892, "&gt;0")</f>
        <v>2</v>
      </c>
      <c r="V892" s="256" t="n">
        <f aca="false" ca="false" dt2D="false" dtr="false" t="normal">COUNTIF(R892:T892, "&gt;0")</f>
        <v>3</v>
      </c>
      <c r="W892" s="256" t="n">
        <f aca="false" ca="false" dt2D="false" dtr="false" t="normal">+U892+V892</f>
        <v>5</v>
      </c>
    </row>
    <row customHeight="true" ht="12.75" outlineLevel="0" r="893">
      <c r="A893" s="8" t="n">
        <f aca="false" ca="false" dt2D="false" dtr="false" t="normal">A892+1</f>
        <v>850</v>
      </c>
      <c r="B893" s="8" t="n">
        <f aca="false" ca="false" dt2D="false" dtr="false" t="normal">B892+1</f>
        <v>194</v>
      </c>
      <c r="C893" s="106" t="s">
        <v>360</v>
      </c>
      <c r="D893" s="8" t="s">
        <v>554</v>
      </c>
      <c r="E893" s="205" t="n">
        <f aca="false" ca="true" dt2D="false" dtr="false" t="normal">SUBTOTAL(9, F893:T893)</f>
        <v>12607901.349999998</v>
      </c>
      <c r="F893" s="205" t="n"/>
      <c r="G893" s="205" t="n">
        <v>6508647.37</v>
      </c>
      <c r="H893" s="205" t="n"/>
      <c r="I893" s="205" t="n">
        <v>5427207.85</v>
      </c>
      <c r="J893" s="205" t="n"/>
      <c r="K893" s="205" t="n"/>
      <c r="L893" s="205" t="n">
        <v>0</v>
      </c>
      <c r="M893" s="205" t="n"/>
      <c r="N893" s="205" t="n"/>
      <c r="O893" s="205" t="n"/>
      <c r="P893" s="205" t="n"/>
      <c r="Q893" s="205" t="n"/>
      <c r="R893" s="205" t="n">
        <v>378237.04</v>
      </c>
      <c r="S893" s="205" t="n">
        <v>24000</v>
      </c>
      <c r="T893" s="205" t="n">
        <v>269809.09</v>
      </c>
      <c r="U893" s="256" t="n">
        <f aca="false" ca="false" dt2D="false" dtr="false" t="normal">COUNTIF(F893:Q893, "&gt;0")</f>
        <v>2</v>
      </c>
      <c r="V893" s="256" t="n">
        <f aca="false" ca="false" dt2D="false" dtr="false" t="normal">COUNTIF(R893:T893, "&gt;0")</f>
        <v>3</v>
      </c>
      <c r="W893" s="256" t="n">
        <f aca="false" ca="false" dt2D="false" dtr="false" t="normal">+U893+V893</f>
        <v>5</v>
      </c>
    </row>
    <row customHeight="true" ht="16.5" outlineLevel="0" r="894">
      <c r="A894" s="8" t="n">
        <f aca="false" ca="false" dt2D="false" dtr="false" t="normal">A893+1</f>
        <v>851</v>
      </c>
      <c r="B894" s="8" t="n">
        <f aca="false" ca="false" dt2D="false" dtr="false" t="normal">B893+1</f>
        <v>195</v>
      </c>
      <c r="C894" s="106" t="s">
        <v>360</v>
      </c>
      <c r="D894" s="8" t="s">
        <v>555</v>
      </c>
      <c r="E894" s="205" t="n">
        <f aca="false" ca="true" dt2D="false" dtr="false" t="normal">SUBTOTAL(9, F894:T894)</f>
        <v>8328798.58</v>
      </c>
      <c r="F894" s="205" t="n"/>
      <c r="G894" s="205" t="n">
        <v>2724714.62</v>
      </c>
      <c r="H894" s="205" t="n">
        <v>2880439.09</v>
      </c>
      <c r="I894" s="205" t="n">
        <v>2272161.42</v>
      </c>
      <c r="J894" s="205" t="n"/>
      <c r="K894" s="205" t="n"/>
      <c r="L894" s="205" t="n"/>
      <c r="M894" s="205" t="n"/>
      <c r="N894" s="205" t="n"/>
      <c r="O894" s="205" t="n"/>
      <c r="P894" s="205" t="n"/>
      <c r="Q894" s="205" t="n"/>
      <c r="R894" s="205" t="n">
        <v>249503.96</v>
      </c>
      <c r="S894" s="205" t="n">
        <v>24000</v>
      </c>
      <c r="T894" s="205" t="n">
        <v>177979.49</v>
      </c>
      <c r="U894" s="256" t="n"/>
      <c r="V894" s="256" t="n"/>
      <c r="W894" s="256" t="n"/>
    </row>
    <row customHeight="true" ht="12.75" outlineLevel="0" r="895">
      <c r="A895" s="8" t="n">
        <f aca="false" ca="false" dt2D="false" dtr="false" t="normal">A894+1</f>
        <v>852</v>
      </c>
      <c r="B895" s="8" t="s">
        <v>192</v>
      </c>
      <c r="C895" s="106" t="s">
        <v>360</v>
      </c>
      <c r="D895" s="8" t="s">
        <v>367</v>
      </c>
      <c r="E895" s="205" t="n">
        <f aca="false" ca="true" dt2D="false" dtr="false" t="normal">SUBTOTAL(9, F895:T895)</f>
        <v>11158783.13</v>
      </c>
      <c r="F895" s="205" t="n">
        <v>4929955.68</v>
      </c>
      <c r="G895" s="205" t="n">
        <v>3070952.84</v>
      </c>
      <c r="H895" s="205" t="n"/>
      <c r="I895" s="205" t="n">
        <v>2560313.16</v>
      </c>
      <c r="J895" s="205" t="n"/>
      <c r="K895" s="205" t="n"/>
      <c r="L895" s="205" t="n">
        <v>0</v>
      </c>
      <c r="M895" s="205" t="n"/>
      <c r="N895" s="205" t="n"/>
      <c r="O895" s="205" t="n"/>
      <c r="P895" s="205" t="n"/>
      <c r="Q895" s="205" t="n"/>
      <c r="R895" s="205" t="n">
        <v>334763.49</v>
      </c>
      <c r="S895" s="205" t="n">
        <v>24000</v>
      </c>
      <c r="T895" s="205" t="n">
        <v>238797.96</v>
      </c>
      <c r="U895" s="256" t="n">
        <f aca="false" ca="false" dt2D="false" dtr="false" t="normal">COUNTIF(F895:Q895, "&gt;0")</f>
        <v>3</v>
      </c>
      <c r="V895" s="256" t="n">
        <f aca="false" ca="false" dt2D="false" dtr="false" t="normal">COUNTIF(R895:T895, "&gt;0")</f>
        <v>3</v>
      </c>
      <c r="W895" s="256" t="n">
        <f aca="false" ca="false" dt2D="false" dtr="false" t="normal">+U895+V895</f>
        <v>6</v>
      </c>
    </row>
    <row customHeight="true" ht="12.75" outlineLevel="0" r="896">
      <c r="A896" s="8" t="n">
        <f aca="false" ca="false" dt2D="false" dtr="false" t="normal">A895+1</f>
        <v>853</v>
      </c>
      <c r="B896" s="8" t="n">
        <f aca="false" ca="false" dt2D="false" dtr="false" t="normal">B894+1</f>
        <v>196</v>
      </c>
      <c r="C896" s="106" t="s">
        <v>360</v>
      </c>
      <c r="D896" s="106" t="s">
        <v>558</v>
      </c>
      <c r="E896" s="205" t="n">
        <f aca="false" ca="true" dt2D="false" dtr="false" t="normal">SUBTOTAL(9, F896:T896)</f>
        <v>8457328.68</v>
      </c>
      <c r="F896" s="205" t="n"/>
      <c r="G896" s="205" t="n"/>
      <c r="H896" s="205" t="n">
        <v>4472122.42</v>
      </c>
      <c r="I896" s="205" t="n">
        <v>3526499.57</v>
      </c>
      <c r="J896" s="205" t="n"/>
      <c r="K896" s="205" t="n"/>
      <c r="L896" s="205" t="n">
        <v>0</v>
      </c>
      <c r="M896" s="205" t="n"/>
      <c r="N896" s="205" t="n"/>
      <c r="O896" s="205" t="n"/>
      <c r="P896" s="205" t="n"/>
      <c r="Q896" s="205" t="n"/>
      <c r="R896" s="205" t="n">
        <v>253719.86</v>
      </c>
      <c r="S896" s="205" t="n">
        <v>24000</v>
      </c>
      <c r="T896" s="205" t="n">
        <v>180986.83</v>
      </c>
      <c r="U896" s="256" t="n">
        <f aca="false" ca="false" dt2D="false" dtr="false" t="normal">COUNTIF(F896:Q896, "&gt;0")</f>
        <v>2</v>
      </c>
      <c r="V896" s="256" t="n">
        <f aca="false" ca="false" dt2D="false" dtr="false" t="normal">COUNTIF(R896:T896, "&gt;0")</f>
        <v>3</v>
      </c>
      <c r="W896" s="256" t="n">
        <f aca="false" ca="false" dt2D="false" dtr="false" t="normal">+U896+V896</f>
        <v>5</v>
      </c>
    </row>
    <row customHeight="true" ht="13.5" outlineLevel="0" r="897">
      <c r="A897" s="8" t="n">
        <f aca="false" ca="false" dt2D="false" dtr="false" t="normal">A896+1</f>
        <v>854</v>
      </c>
      <c r="B897" s="8" t="n">
        <f aca="false" ca="false" dt2D="false" dtr="false" t="normal">B896+1</f>
        <v>197</v>
      </c>
      <c r="C897" s="106" t="s">
        <v>360</v>
      </c>
      <c r="D897" s="106" t="s">
        <v>559</v>
      </c>
      <c r="E897" s="205" t="n">
        <f aca="false" ca="false" dt2D="false" dtr="false" t="normal">SUM(F897:T897)</f>
        <v>11043214.34</v>
      </c>
      <c r="F897" s="261" t="n"/>
      <c r="G897" s="261" t="n"/>
      <c r="H897" s="261" t="n">
        <v>5843173.29</v>
      </c>
      <c r="I897" s="261" t="n">
        <v>4608419.83</v>
      </c>
      <c r="J897" s="261" t="n"/>
      <c r="K897" s="261" t="n"/>
      <c r="L897" s="261" t="n">
        <v>0</v>
      </c>
      <c r="M897" s="261" t="n"/>
      <c r="N897" s="261" t="n"/>
      <c r="O897" s="261" t="n"/>
      <c r="P897" s="205" t="n"/>
      <c r="Q897" s="261" t="n"/>
      <c r="R897" s="205" t="n">
        <v>331296.43</v>
      </c>
      <c r="S897" s="205" t="n">
        <v>24000</v>
      </c>
      <c r="T897" s="205" t="n">
        <v>236324.79</v>
      </c>
    </row>
    <row customHeight="true" ht="12.75" outlineLevel="0" r="898">
      <c r="A898" s="8" t="n">
        <f aca="false" ca="false" dt2D="false" dtr="false" t="normal">A897+1</f>
        <v>855</v>
      </c>
      <c r="B898" s="8" t="s">
        <v>192</v>
      </c>
      <c r="C898" s="106" t="s">
        <v>360</v>
      </c>
      <c r="D898" s="8" t="s">
        <v>369</v>
      </c>
      <c r="E898" s="205" t="n">
        <f aca="false" ca="true" dt2D="false" dtr="false" t="normal">SUBTOTAL(9, F898:T898)</f>
        <v>2690562.21</v>
      </c>
      <c r="F898" s="205" t="n"/>
      <c r="G898" s="205" t="n"/>
      <c r="H898" s="205" t="n"/>
      <c r="I898" s="205" t="n">
        <v>2528267.31</v>
      </c>
      <c r="J898" s="205" t="n"/>
      <c r="K898" s="205" t="n"/>
      <c r="L898" s="205" t="n">
        <v>0</v>
      </c>
      <c r="M898" s="205" t="n"/>
      <c r="N898" s="205" t="n"/>
      <c r="O898" s="205" t="n"/>
      <c r="P898" s="205" t="n"/>
      <c r="Q898" s="205" t="n"/>
      <c r="R898" s="205" t="n">
        <v>80716.87</v>
      </c>
      <c r="S898" s="205" t="n">
        <v>24000</v>
      </c>
      <c r="T898" s="205" t="n">
        <v>57578.03</v>
      </c>
      <c r="U898" s="256" t="n">
        <f aca="false" ca="false" dt2D="false" dtr="false" t="normal">COUNTIF(F898:Q898, "&gt;0")</f>
        <v>1</v>
      </c>
      <c r="V898" s="256" t="n">
        <f aca="false" ca="false" dt2D="false" dtr="false" t="normal">COUNTIF(R898:T898, "&gt;0")</f>
        <v>3</v>
      </c>
      <c r="W898" s="256" t="n">
        <f aca="false" ca="false" dt2D="false" dtr="false" t="normal">+U898+V898</f>
        <v>4</v>
      </c>
    </row>
    <row customHeight="true" ht="12.75" outlineLevel="0" r="899">
      <c r="A899" s="8" t="n">
        <f aca="false" ca="false" dt2D="false" dtr="false" t="normal">A898+1</f>
        <v>856</v>
      </c>
      <c r="B899" s="8" t="s">
        <v>192</v>
      </c>
      <c r="C899" s="106" t="s">
        <v>360</v>
      </c>
      <c r="D899" s="179" t="s">
        <v>371</v>
      </c>
      <c r="E899" s="205" t="n">
        <f aca="false" ca="true" dt2D="false" dtr="false" t="normal">SUBTOTAL(9, F899:T899)</f>
        <v>2919743.74</v>
      </c>
      <c r="F899" s="205" t="n"/>
      <c r="G899" s="205" t="n"/>
      <c r="H899" s="205" t="n"/>
      <c r="I899" s="205" t="n">
        <v>2745668.91</v>
      </c>
      <c r="J899" s="205" t="n"/>
      <c r="K899" s="205" t="n"/>
      <c r="L899" s="205" t="n">
        <v>0</v>
      </c>
      <c r="M899" s="205" t="n"/>
      <c r="N899" s="205" t="n"/>
      <c r="O899" s="205" t="n"/>
      <c r="P899" s="205" t="n"/>
      <c r="Q899" s="205" t="n"/>
      <c r="R899" s="205" t="n">
        <v>87592.31</v>
      </c>
      <c r="S899" s="205" t="n">
        <v>24000</v>
      </c>
      <c r="T899" s="205" t="n">
        <v>62482.52</v>
      </c>
      <c r="U899" s="256" t="n">
        <f aca="false" ca="false" dt2D="false" dtr="false" t="normal">COUNTIF(F899:Q899, "&gt;0")</f>
        <v>1</v>
      </c>
      <c r="V899" s="256" t="n">
        <f aca="false" ca="false" dt2D="false" dtr="false" t="normal">COUNTIF(R899:T899, "&gt;0")</f>
        <v>3</v>
      </c>
      <c r="W899" s="256" t="n">
        <f aca="false" ca="false" dt2D="false" dtr="false" t="normal">+U899+V899</f>
        <v>4</v>
      </c>
    </row>
    <row customHeight="true" ht="13.5" outlineLevel="0" r="900">
      <c r="A900" s="8" t="n">
        <f aca="false" ca="false" dt2D="false" dtr="false" t="normal">A899+1</f>
        <v>857</v>
      </c>
      <c r="B900" s="8" t="n">
        <f aca="false" ca="false" dt2D="false" dtr="false" t="normal">B897+1</f>
        <v>198</v>
      </c>
      <c r="C900" s="106" t="s">
        <v>360</v>
      </c>
      <c r="D900" s="179" t="s">
        <v>564</v>
      </c>
      <c r="E900" s="205" t="n">
        <f aca="false" ca="false" dt2D="false" dtr="false" t="normal">SUM(F900:T900)</f>
        <v>6970186.649999999</v>
      </c>
      <c r="F900" s="261" t="n"/>
      <c r="G900" s="261" t="n"/>
      <c r="H900" s="261" t="n"/>
      <c r="I900" s="261" t="n"/>
      <c r="J900" s="261" t="n"/>
      <c r="K900" s="261" t="n"/>
      <c r="L900" s="261" t="n">
        <v>0</v>
      </c>
      <c r="M900" s="261" t="n"/>
      <c r="N900" s="261" t="n"/>
      <c r="O900" s="261" t="n"/>
      <c r="P900" s="261" t="n"/>
      <c r="Q900" s="261" t="n">
        <v>6587919.06</v>
      </c>
      <c r="R900" s="205" t="n">
        <v>209105.6</v>
      </c>
      <c r="S900" s="205" t="n">
        <v>24000</v>
      </c>
      <c r="T900" s="205" t="n">
        <v>149161.99</v>
      </c>
    </row>
    <row customHeight="true" ht="13.5" outlineLevel="0" r="901">
      <c r="A901" s="8" t="n">
        <f aca="false" ca="false" dt2D="false" dtr="false" t="normal">A900+1</f>
        <v>858</v>
      </c>
      <c r="B901" s="8" t="s">
        <v>192</v>
      </c>
      <c r="C901" s="106" t="s">
        <v>565</v>
      </c>
      <c r="D901" s="272" t="s">
        <v>1013</v>
      </c>
      <c r="E901" s="205" t="n">
        <f aca="false" ca="false" dt2D="false" dtr="false" t="normal">SUM(F901:T901)</f>
        <v>2218126.1199999996</v>
      </c>
      <c r="F901" s="261" t="n"/>
      <c r="G901" s="261" t="n"/>
      <c r="H901" s="261" t="n"/>
      <c r="I901" s="261" t="n">
        <v>2080114.44</v>
      </c>
      <c r="J901" s="261" t="n"/>
      <c r="K901" s="261" t="n"/>
      <c r="L901" s="261" t="n">
        <v>0</v>
      </c>
      <c r="M901" s="261" t="n"/>
      <c r="N901" s="261" t="n"/>
      <c r="O901" s="261" t="n"/>
      <c r="P901" s="261" t="n"/>
      <c r="Q901" s="261" t="n"/>
      <c r="R901" s="205" t="n">
        <v>66543.78</v>
      </c>
      <c r="S901" s="205" t="n">
        <v>24000</v>
      </c>
      <c r="T901" s="205" t="n">
        <v>47467.9</v>
      </c>
    </row>
    <row customHeight="true" ht="12.75" outlineLevel="0" r="902">
      <c r="A902" s="8" t="n">
        <f aca="false" ca="false" dt2D="false" dtr="false" t="normal">A901+1</f>
        <v>859</v>
      </c>
      <c r="B902" s="8" t="n">
        <f aca="false" ca="false" dt2D="false" dtr="false" t="normal">B900+1</f>
        <v>199</v>
      </c>
      <c r="C902" s="106" t="s">
        <v>556</v>
      </c>
      <c r="D902" s="179" t="s">
        <v>568</v>
      </c>
      <c r="E902" s="205" t="n">
        <f aca="false" ca="true" dt2D="false" dtr="false" t="normal">SUBTOTAL(9, F902:T902)</f>
        <v>3972026.43</v>
      </c>
      <c r="F902" s="205" t="n">
        <v>1994709.44</v>
      </c>
      <c r="G902" s="205" t="n">
        <v>1239132.44</v>
      </c>
      <c r="H902" s="205" t="n"/>
      <c r="I902" s="205" t="n">
        <v>510022.39</v>
      </c>
      <c r="J902" s="205" t="n"/>
      <c r="K902" s="205" t="n"/>
      <c r="L902" s="205" t="n">
        <v>0</v>
      </c>
      <c r="M902" s="205" t="n"/>
      <c r="N902" s="205" t="n"/>
      <c r="O902" s="205" t="n"/>
      <c r="P902" s="205" t="n"/>
      <c r="Q902" s="205" t="n"/>
      <c r="R902" s="205" t="n">
        <v>119160.79</v>
      </c>
      <c r="S902" s="205" t="n">
        <v>24000</v>
      </c>
      <c r="T902" s="205" t="n">
        <v>85001.37</v>
      </c>
      <c r="U902" s="256" t="n">
        <f aca="false" ca="false" dt2D="false" dtr="false" t="normal">COUNTIF(F902:Q902, "&gt;0")</f>
        <v>3</v>
      </c>
      <c r="V902" s="256" t="n">
        <f aca="false" ca="false" dt2D="false" dtr="false" t="normal">COUNTIF(R902:T902, "&gt;0")</f>
        <v>3</v>
      </c>
      <c r="W902" s="256" t="n">
        <f aca="false" ca="false" dt2D="false" dtr="false" t="normal">+U902+V902</f>
        <v>6</v>
      </c>
    </row>
    <row customHeight="true" ht="12.75" outlineLevel="0" r="903">
      <c r="A903" s="8" t="n">
        <f aca="false" ca="false" dt2D="false" dtr="false" t="normal">A902+1</f>
        <v>860</v>
      </c>
      <c r="B903" s="8" t="n">
        <f aca="false" ca="false" dt2D="false" dtr="false" t="normal">B902+1</f>
        <v>200</v>
      </c>
      <c r="C903" s="106" t="s">
        <v>556</v>
      </c>
      <c r="D903" s="179" t="s">
        <v>570</v>
      </c>
      <c r="E903" s="205" t="n">
        <f aca="false" ca="true" dt2D="false" dtr="false" t="normal">SUBTOTAL(9, F903:T903)</f>
        <v>9426604.85</v>
      </c>
      <c r="F903" s="205" t="n">
        <v>3516600.44</v>
      </c>
      <c r="G903" s="205" t="n">
        <v>1868460.14</v>
      </c>
      <c r="H903" s="205" t="n">
        <v>1975438.36</v>
      </c>
      <c r="I903" s="205" t="n">
        <v>1557578.42</v>
      </c>
      <c r="J903" s="205" t="n"/>
      <c r="K903" s="205" t="n"/>
      <c r="L903" s="205" t="n">
        <v>0</v>
      </c>
      <c r="M903" s="205" t="n"/>
      <c r="N903" s="205" t="n"/>
      <c r="O903" s="205" t="n"/>
      <c r="P903" s="205" t="n"/>
      <c r="Q903" s="205" t="n"/>
      <c r="R903" s="205" t="n">
        <v>282798.15</v>
      </c>
      <c r="S903" s="205" t="n">
        <v>24000</v>
      </c>
      <c r="T903" s="205" t="n">
        <v>201729.34</v>
      </c>
      <c r="U903" s="256" t="n">
        <f aca="false" ca="false" dt2D="false" dtr="false" t="normal">COUNTIF(F903:Q903, "&gt;0")</f>
        <v>4</v>
      </c>
      <c r="V903" s="256" t="n">
        <f aca="false" ca="false" dt2D="false" dtr="false" t="normal">COUNTIF(R903:T903, "&gt;0")</f>
        <v>3</v>
      </c>
      <c r="W903" s="256" t="n">
        <f aca="false" ca="false" dt2D="false" dtr="false" t="normal">+U903+V903</f>
        <v>7</v>
      </c>
    </row>
    <row customHeight="true" ht="12.75" outlineLevel="0" r="904">
      <c r="A904" s="8" t="n">
        <f aca="false" ca="false" dt2D="false" dtr="false" t="normal">A903+1</f>
        <v>861</v>
      </c>
      <c r="B904" s="8" t="n">
        <f aca="false" ca="false" dt2D="false" dtr="false" t="normal">B903+1</f>
        <v>201</v>
      </c>
      <c r="C904" s="106" t="s">
        <v>572</v>
      </c>
      <c r="D904" s="272" t="s">
        <v>970</v>
      </c>
      <c r="E904" s="205" t="n">
        <f aca="false" ca="true" dt2D="false" dtr="false" t="normal">SUBTOTAL(9, F904:T904)</f>
        <v>2315584.4599999995</v>
      </c>
      <c r="F904" s="205" t="n"/>
      <c r="G904" s="205" t="n"/>
      <c r="H904" s="205" t="n"/>
      <c r="I904" s="205" t="n">
        <v>2172563.42</v>
      </c>
      <c r="J904" s="205" t="n"/>
      <c r="K904" s="205" t="n"/>
      <c r="L904" s="205" t="n">
        <v>0</v>
      </c>
      <c r="M904" s="205" t="n"/>
      <c r="N904" s="205" t="n"/>
      <c r="O904" s="205" t="n"/>
      <c r="P904" s="205" t="n"/>
      <c r="Q904" s="205" t="n"/>
      <c r="R904" s="205" t="n">
        <v>69467.53</v>
      </c>
      <c r="S904" s="205" t="n">
        <v>24000</v>
      </c>
      <c r="T904" s="205" t="n">
        <v>49553.51</v>
      </c>
      <c r="U904" s="256" t="n">
        <f aca="false" ca="false" dt2D="false" dtr="false" t="normal">COUNTIF(F904:Q904, "&gt;0")</f>
        <v>1</v>
      </c>
      <c r="V904" s="256" t="n">
        <f aca="false" ca="false" dt2D="false" dtr="false" t="normal">COUNTIF(R904:T904, "&gt;0")</f>
        <v>3</v>
      </c>
      <c r="W904" s="256" t="n">
        <f aca="false" ca="false" dt2D="false" dtr="false" t="normal">+U904+V904</f>
        <v>4</v>
      </c>
    </row>
    <row customHeight="true" ht="12.75" outlineLevel="0" r="905">
      <c r="A905" s="8" t="n">
        <f aca="false" ca="false" dt2D="false" dtr="false" t="normal">A904+1</f>
        <v>862</v>
      </c>
      <c r="B905" s="8" t="n">
        <f aca="false" ca="false" dt2D="false" dtr="false" t="normal">B904+1</f>
        <v>202</v>
      </c>
      <c r="C905" s="106" t="s">
        <v>575</v>
      </c>
      <c r="D905" s="272" t="s">
        <v>576</v>
      </c>
      <c r="E905" s="205" t="n">
        <f aca="false" ca="true" dt2D="false" dtr="false" t="normal">SUBTOTAL(9, F905:T905)</f>
        <v>2560084.5900000003</v>
      </c>
      <c r="F905" s="205" t="n"/>
      <c r="G905" s="205" t="n">
        <v>2404496.24</v>
      </c>
      <c r="H905" s="205" t="n"/>
      <c r="I905" s="205" t="n"/>
      <c r="J905" s="205" t="n"/>
      <c r="K905" s="205" t="n"/>
      <c r="L905" s="205" t="n">
        <v>0</v>
      </c>
      <c r="M905" s="205" t="n"/>
      <c r="N905" s="205" t="n"/>
      <c r="O905" s="205" t="n"/>
      <c r="P905" s="205" t="n"/>
      <c r="Q905" s="205" t="n"/>
      <c r="R905" s="205" t="n">
        <v>76802.54</v>
      </c>
      <c r="S905" s="205" t="n">
        <v>24000</v>
      </c>
      <c r="T905" s="205" t="n">
        <v>54785.81</v>
      </c>
      <c r="U905" s="256" t="n">
        <f aca="false" ca="false" dt2D="false" dtr="false" t="normal">COUNTIF(F905:Q905, "&gt;0")</f>
        <v>1</v>
      </c>
      <c r="V905" s="256" t="n">
        <f aca="false" ca="false" dt2D="false" dtr="false" t="normal">COUNTIF(R905:T905, "&gt;0")</f>
        <v>3</v>
      </c>
      <c r="W905" s="256" t="n">
        <f aca="false" ca="false" dt2D="false" dtr="false" t="normal">+U905+V905</f>
        <v>4</v>
      </c>
    </row>
    <row customHeight="true" ht="12.75" outlineLevel="0" r="906">
      <c r="A906" s="8" t="n">
        <f aca="false" ca="false" dt2D="false" dtr="false" t="normal">A905+1</f>
        <v>863</v>
      </c>
      <c r="B906" s="8" t="n">
        <f aca="false" ca="false" dt2D="false" dtr="false" t="normal">B905+1</f>
        <v>203</v>
      </c>
      <c r="C906" s="106" t="s">
        <v>575</v>
      </c>
      <c r="D906" s="272" t="s">
        <v>578</v>
      </c>
      <c r="E906" s="205" t="n">
        <f aca="false" ca="true" dt2D="false" dtr="false" t="normal">SUBTOTAL(9, F906:T906)</f>
        <v>2535498.61</v>
      </c>
      <c r="F906" s="205" t="n"/>
      <c r="G906" s="205" t="n">
        <v>2381173.98</v>
      </c>
      <c r="H906" s="205" t="n"/>
      <c r="I906" s="205" t="n"/>
      <c r="J906" s="205" t="n"/>
      <c r="K906" s="205" t="n"/>
      <c r="L906" s="205" t="n">
        <v>0</v>
      </c>
      <c r="M906" s="205" t="n"/>
      <c r="N906" s="205" t="n"/>
      <c r="O906" s="205" t="n"/>
      <c r="P906" s="205" t="n"/>
      <c r="Q906" s="205" t="n"/>
      <c r="R906" s="205" t="n">
        <v>76064.96</v>
      </c>
      <c r="S906" s="205" t="n">
        <v>24000</v>
      </c>
      <c r="T906" s="205" t="n">
        <v>54259.67</v>
      </c>
      <c r="U906" s="256" t="n">
        <f aca="false" ca="false" dt2D="false" dtr="false" t="normal">COUNTIF(F906:Q906, "&gt;0")</f>
        <v>1</v>
      </c>
      <c r="V906" s="256" t="n">
        <f aca="false" ca="false" dt2D="false" dtr="false" t="normal">COUNTIF(R906:T906, "&gt;0")</f>
        <v>3</v>
      </c>
      <c r="W906" s="256" t="n">
        <f aca="false" ca="false" dt2D="false" dtr="false" t="normal">+U906+V906</f>
        <v>4</v>
      </c>
    </row>
    <row customHeight="true" ht="12.75" outlineLevel="0" r="907">
      <c r="A907" s="8" t="n">
        <f aca="false" ca="false" dt2D="false" dtr="false" t="normal">A906+1</f>
        <v>864</v>
      </c>
      <c r="B907" s="8" t="n">
        <f aca="false" ca="false" dt2D="false" dtr="false" t="normal">B906+1</f>
        <v>204</v>
      </c>
      <c r="C907" s="106" t="s">
        <v>382</v>
      </c>
      <c r="D907" s="179" t="s">
        <v>580</v>
      </c>
      <c r="E907" s="205" t="n">
        <f aca="false" ca="true" dt2D="false" dtr="false" t="normal">SUBTOTAL(9, F907:T907)</f>
        <v>25140062.34</v>
      </c>
      <c r="F907" s="205" t="n"/>
      <c r="G907" s="205" t="n"/>
      <c r="H907" s="205" t="n">
        <v>5588754.53</v>
      </c>
      <c r="I907" s="205" t="n">
        <v>4408861.97</v>
      </c>
      <c r="J907" s="205" t="n">
        <v>2192267.28</v>
      </c>
      <c r="K907" s="205" t="n"/>
      <c r="L907" s="205" t="n">
        <v>0</v>
      </c>
      <c r="M907" s="205" t="n"/>
      <c r="N907" s="205" t="n"/>
      <c r="O907" s="205" t="n"/>
      <c r="P907" s="205" t="n"/>
      <c r="Q907" s="205" t="n">
        <v>11633979.36</v>
      </c>
      <c r="R907" s="205" t="n">
        <v>754201.87</v>
      </c>
      <c r="S907" s="205" t="n">
        <v>24000</v>
      </c>
      <c r="T907" s="205" t="n">
        <v>537997.33</v>
      </c>
      <c r="U907" s="256" t="n">
        <f aca="false" ca="false" dt2D="false" dtr="false" t="normal">COUNTIF(F907:Q907, "&gt;0")</f>
        <v>4</v>
      </c>
      <c r="V907" s="256" t="n">
        <f aca="false" ca="false" dt2D="false" dtr="false" t="normal">COUNTIF(R907:T907, "&gt;0")</f>
        <v>3</v>
      </c>
      <c r="W907" s="256" t="n">
        <f aca="false" ca="false" dt2D="false" dtr="false" t="normal">+U907+V907</f>
        <v>7</v>
      </c>
    </row>
    <row customHeight="true" ht="12.75" outlineLevel="0" r="908">
      <c r="A908" s="8" t="n">
        <f aca="false" ca="false" dt2D="false" dtr="false" t="normal">A907+1</f>
        <v>865</v>
      </c>
      <c r="B908" s="8" t="n">
        <f aca="false" ca="false" dt2D="false" dtr="false" t="normal">B907+1</f>
        <v>205</v>
      </c>
      <c r="C908" s="106" t="s">
        <v>382</v>
      </c>
      <c r="D908" s="272" t="s">
        <v>582</v>
      </c>
      <c r="E908" s="205" t="n">
        <f aca="false" ca="true" dt2D="false" dtr="false" t="normal">SUBTOTAL(9, F908:T908)</f>
        <v>23126336.939999998</v>
      </c>
      <c r="F908" s="205" t="n">
        <v>9577197.85</v>
      </c>
      <c r="G908" s="205" t="n">
        <v>4714889.25</v>
      </c>
      <c r="H908" s="205" t="n">
        <v>3494684.5</v>
      </c>
      <c r="I908" s="205" t="n">
        <v>2756668.97</v>
      </c>
      <c r="J908" s="205" t="n">
        <v>1370202.65</v>
      </c>
      <c r="K908" s="205" t="n"/>
      <c r="L908" s="205" t="n">
        <v>0</v>
      </c>
      <c r="M908" s="205" t="n"/>
      <c r="N908" s="205" t="n"/>
      <c r="O908" s="205" t="n"/>
      <c r="P908" s="205" t="n"/>
      <c r="Q908" s="205" t="n"/>
      <c r="R908" s="205" t="n">
        <v>693790.11</v>
      </c>
      <c r="S908" s="205" t="n">
        <v>24000</v>
      </c>
      <c r="T908" s="205" t="n">
        <v>494903.61</v>
      </c>
      <c r="U908" s="256" t="n">
        <f aca="false" ca="false" dt2D="false" dtr="false" t="normal">COUNTIF(F908:Q908, "&gt;0")</f>
        <v>5</v>
      </c>
      <c r="V908" s="256" t="n">
        <f aca="false" ca="false" dt2D="false" dtr="false" t="normal">COUNTIF(R908:T908, "&gt;0")</f>
        <v>3</v>
      </c>
      <c r="W908" s="256" t="n">
        <f aca="false" ca="false" dt2D="false" dtr="false" t="normal">+U908+V908</f>
        <v>8</v>
      </c>
    </row>
    <row customHeight="true" ht="12.75" outlineLevel="0" r="909">
      <c r="A909" s="8" t="n">
        <f aca="false" ca="false" dt2D="false" dtr="false" t="normal">A908+1</f>
        <v>866</v>
      </c>
      <c r="B909" s="8" t="n">
        <f aca="false" ca="false" dt2D="false" dtr="false" t="normal">B908+1</f>
        <v>206</v>
      </c>
      <c r="C909" s="106" t="s">
        <v>382</v>
      </c>
      <c r="D909" s="179" t="s">
        <v>584</v>
      </c>
      <c r="E909" s="205" t="n">
        <f aca="false" ca="true" dt2D="false" dtr="false" t="normal">SUBTOTAL(9, F909:T909)</f>
        <v>2068085.86</v>
      </c>
      <c r="F909" s="205" t="n"/>
      <c r="G909" s="205" t="n"/>
      <c r="H909" s="205" t="n"/>
      <c r="I909" s="205" t="n"/>
      <c r="J909" s="205" t="n">
        <v>1937786.24</v>
      </c>
      <c r="K909" s="205" t="n"/>
      <c r="L909" s="205" t="n">
        <v>0</v>
      </c>
      <c r="M909" s="205" t="n"/>
      <c r="N909" s="205" t="n"/>
      <c r="O909" s="205" t="n"/>
      <c r="P909" s="205" t="n"/>
      <c r="Q909" s="205" t="n"/>
      <c r="R909" s="205" t="n">
        <v>62042.58</v>
      </c>
      <c r="S909" s="205" t="n">
        <v>24000</v>
      </c>
      <c r="T909" s="205" t="n">
        <v>44257.04</v>
      </c>
      <c r="U909" s="256" t="n">
        <f aca="false" ca="false" dt2D="false" dtr="false" t="normal">COUNTIF(F909:Q909, "&gt;0")</f>
        <v>1</v>
      </c>
      <c r="V909" s="256" t="n">
        <f aca="false" ca="false" dt2D="false" dtr="false" t="normal">COUNTIF(R909:T909, "&gt;0")</f>
        <v>3</v>
      </c>
      <c r="W909" s="256" t="n">
        <f aca="false" ca="false" dt2D="false" dtr="false" t="normal">+U909+V909</f>
        <v>4</v>
      </c>
    </row>
    <row customHeight="true" ht="12.75" outlineLevel="0" r="910">
      <c r="A910" s="8" t="n">
        <f aca="false" ca="false" dt2D="false" dtr="false" t="normal">A909+1</f>
        <v>867</v>
      </c>
      <c r="B910" s="8" t="n">
        <f aca="false" ca="false" dt2D="false" dtr="false" t="normal">B909+1</f>
        <v>207</v>
      </c>
      <c r="C910" s="106" t="s">
        <v>382</v>
      </c>
      <c r="D910" s="179" t="s">
        <v>586</v>
      </c>
      <c r="E910" s="205" t="n">
        <f aca="false" ca="true" dt2D="false" dtr="false" t="normal">SUBTOTAL(9, F910:T910)</f>
        <v>6089126.930000001</v>
      </c>
      <c r="F910" s="205" t="n"/>
      <c r="G910" s="205" t="n"/>
      <c r="H910" s="205" t="n">
        <v>1543657</v>
      </c>
      <c r="I910" s="205" t="n">
        <v>1216423.95</v>
      </c>
      <c r="J910" s="205" t="n"/>
      <c r="K910" s="205" t="n"/>
      <c r="L910" s="205" t="n">
        <v>0</v>
      </c>
      <c r="M910" s="205" t="n"/>
      <c r="N910" s="205" t="n"/>
      <c r="O910" s="205" t="n"/>
      <c r="P910" s="205" t="n"/>
      <c r="Q910" s="205" t="n">
        <v>2992064.85</v>
      </c>
      <c r="R910" s="205" t="n">
        <v>182673.81</v>
      </c>
      <c r="S910" s="205" t="n">
        <v>24000</v>
      </c>
      <c r="T910" s="205" t="n">
        <v>130307.32</v>
      </c>
      <c r="U910" s="256" t="n">
        <f aca="false" ca="false" dt2D="false" dtr="false" t="normal">COUNTIF(F910:Q910, "&gt;0")</f>
        <v>3</v>
      </c>
      <c r="V910" s="256" t="n">
        <f aca="false" ca="false" dt2D="false" dtr="false" t="normal">COUNTIF(R910:T910, "&gt;0")</f>
        <v>3</v>
      </c>
      <c r="W910" s="256" t="n">
        <f aca="false" ca="false" dt2D="false" dtr="false" t="normal">+U910+V910</f>
        <v>6</v>
      </c>
    </row>
    <row customHeight="true" ht="12.75" outlineLevel="0" r="911">
      <c r="A911" s="8" t="n">
        <f aca="false" ca="false" dt2D="false" dtr="false" t="normal">A910+1</f>
        <v>868</v>
      </c>
      <c r="B911" s="8" t="n">
        <f aca="false" ca="false" dt2D="false" dtr="false" t="normal">+B910+1</f>
        <v>208</v>
      </c>
      <c r="C911" s="106" t="s">
        <v>382</v>
      </c>
      <c r="D911" s="179" t="s">
        <v>588</v>
      </c>
      <c r="E911" s="205" t="n">
        <f aca="false" ca="true" dt2D="false" dtr="false" t="normal">SUBTOTAL(9, F911:T911)</f>
        <v>1699454.76</v>
      </c>
      <c r="F911" s="205" t="n"/>
      <c r="G911" s="205" t="n"/>
      <c r="H911" s="205" t="n">
        <v>844822.99</v>
      </c>
      <c r="I911" s="205" t="n">
        <v>743279.8</v>
      </c>
      <c r="J911" s="205" t="n"/>
      <c r="K911" s="205" t="n"/>
      <c r="L911" s="205" t="n">
        <v>0</v>
      </c>
      <c r="M911" s="205" t="n"/>
      <c r="N911" s="205" t="n"/>
      <c r="O911" s="205" t="n"/>
      <c r="P911" s="205" t="n"/>
      <c r="Q911" s="205" t="n"/>
      <c r="R911" s="205" t="n">
        <v>50983.64</v>
      </c>
      <c r="S911" s="205" t="n">
        <v>24000</v>
      </c>
      <c r="T911" s="205" t="n">
        <v>36368.33</v>
      </c>
      <c r="U911" s="256" t="n">
        <f aca="false" ca="false" dt2D="false" dtr="false" t="normal">COUNTIF(F911:Q911, "&gt;0")</f>
        <v>2</v>
      </c>
      <c r="V911" s="256" t="n">
        <f aca="false" ca="false" dt2D="false" dtr="false" t="normal">COUNTIF(R911:T911, "&gt;0")</f>
        <v>3</v>
      </c>
      <c r="W911" s="256" t="n">
        <f aca="false" ca="false" dt2D="false" dtr="false" t="normal">+U911+V911</f>
        <v>5</v>
      </c>
    </row>
    <row customHeight="true" ht="12.75" outlineLevel="0" r="912">
      <c r="A912" s="8" t="n">
        <f aca="false" ca="false" dt2D="false" dtr="false" t="normal">A911+1</f>
        <v>869</v>
      </c>
      <c r="B912" s="8" t="n">
        <f aca="false" ca="false" dt2D="false" dtr="false" t="normal">+B911+1</f>
        <v>209</v>
      </c>
      <c r="C912" s="106" t="s">
        <v>590</v>
      </c>
      <c r="D912" s="179" t="s">
        <v>591</v>
      </c>
      <c r="E912" s="205" t="n">
        <f aca="false" ca="true" dt2D="false" dtr="false" t="normal">SUBTOTAL(9, F912:T912)</f>
        <v>441815.67</v>
      </c>
      <c r="F912" s="205" t="n">
        <v>0</v>
      </c>
      <c r="G912" s="205" t="n"/>
      <c r="H912" s="205" t="n"/>
      <c r="I912" s="205" t="n"/>
      <c r="J912" s="205" t="n">
        <v>441815.67</v>
      </c>
      <c r="K912" s="205" t="n"/>
      <c r="L912" s="205" t="n"/>
      <c r="M912" s="205" t="n"/>
      <c r="N912" s="205" t="n"/>
      <c r="O912" s="205" t="n"/>
      <c r="P912" s="205" t="n"/>
      <c r="Q912" s="205" t="n"/>
      <c r="R912" s="205" t="n"/>
      <c r="S912" s="205" t="n"/>
      <c r="T912" s="205" t="n"/>
      <c r="U912" s="256" t="n">
        <f aca="false" ca="false" dt2D="false" dtr="false" t="normal">COUNTIF(F912:Q912, "&gt;0")</f>
        <v>1</v>
      </c>
      <c r="V912" s="256" t="n">
        <f aca="false" ca="false" dt2D="false" dtr="false" t="normal">COUNTIF(R912:T912, "&gt;0")</f>
        <v>0</v>
      </c>
      <c r="W912" s="256" t="n">
        <f aca="false" ca="false" dt2D="false" dtr="false" t="normal">+U912+V912</f>
        <v>1</v>
      </c>
    </row>
    <row customHeight="true" ht="12.75" outlineLevel="0" r="913">
      <c r="A913" s="8" t="n">
        <f aca="false" ca="false" dt2D="false" dtr="false" t="normal">A912+1</f>
        <v>870</v>
      </c>
      <c r="B913" s="8" t="n">
        <f aca="false" ca="false" dt2D="false" dtr="false" t="normal">+B912+1</f>
        <v>210</v>
      </c>
      <c r="C913" s="106" t="s">
        <v>389</v>
      </c>
      <c r="D913" s="179" t="s">
        <v>593</v>
      </c>
      <c r="E913" s="205" t="n">
        <f aca="false" ca="true" dt2D="false" dtr="false" t="normal">SUBTOTAL(9, F913:T913)</f>
        <v>810271.2100000001</v>
      </c>
      <c r="F913" s="205" t="n"/>
      <c r="G913" s="205" t="n"/>
      <c r="H913" s="205" t="n"/>
      <c r="I913" s="205" t="n">
        <v>744623.27</v>
      </c>
      <c r="J913" s="205" t="n"/>
      <c r="K913" s="205" t="n"/>
      <c r="L913" s="205" t="n">
        <v>0</v>
      </c>
      <c r="M913" s="205" t="n"/>
      <c r="N913" s="205" t="n"/>
      <c r="O913" s="205" t="n"/>
      <c r="P913" s="205" t="n"/>
      <c r="Q913" s="205" t="n"/>
      <c r="R913" s="205" t="n">
        <v>24308.14</v>
      </c>
      <c r="S913" s="205" t="n">
        <v>24000</v>
      </c>
      <c r="T913" s="205" t="n">
        <v>17339.8</v>
      </c>
      <c r="U913" s="256" t="n">
        <f aca="false" ca="false" dt2D="false" dtr="false" t="normal">COUNTIF(F913:Q913, "&gt;0")</f>
        <v>1</v>
      </c>
      <c r="V913" s="256" t="n">
        <f aca="false" ca="false" dt2D="false" dtr="false" t="normal">COUNTIF(R913:T913, "&gt;0")</f>
        <v>3</v>
      </c>
      <c r="W913" s="256" t="n">
        <f aca="false" ca="false" dt2D="false" dtr="false" t="normal">+U913+V913</f>
        <v>4</v>
      </c>
    </row>
    <row customHeight="true" ht="12.75" outlineLevel="0" r="914">
      <c r="A914" s="8" t="n">
        <f aca="false" ca="false" dt2D="false" dtr="false" t="normal">A913+1</f>
        <v>871</v>
      </c>
      <c r="B914" s="8" t="s">
        <v>192</v>
      </c>
      <c r="C914" s="106" t="s">
        <v>389</v>
      </c>
      <c r="D914" s="272" t="s">
        <v>397</v>
      </c>
      <c r="E914" s="205" t="n">
        <f aca="false" ca="true" dt2D="false" dtr="false" t="normal">SUBTOTAL(9, F914:T914)</f>
        <v>3660395.48</v>
      </c>
      <c r="F914" s="205" t="n">
        <v>3448251.16</v>
      </c>
      <c r="G914" s="205" t="n"/>
      <c r="H914" s="205" t="n"/>
      <c r="I914" s="205" t="n"/>
      <c r="J914" s="205" t="n"/>
      <c r="K914" s="205" t="n"/>
      <c r="L914" s="205" t="n">
        <v>0</v>
      </c>
      <c r="M914" s="205" t="n"/>
      <c r="N914" s="205" t="n"/>
      <c r="O914" s="205" t="n"/>
      <c r="P914" s="205" t="n"/>
      <c r="Q914" s="205" t="n"/>
      <c r="R914" s="205" t="n">
        <v>109811.86</v>
      </c>
      <c r="S914" s="205" t="n">
        <v>24000</v>
      </c>
      <c r="T914" s="205" t="n">
        <v>78332.46</v>
      </c>
      <c r="U914" s="256" t="n">
        <f aca="false" ca="false" dt2D="false" dtr="false" t="normal">COUNTIF(F914:Q914, "&gt;0")</f>
        <v>1</v>
      </c>
      <c r="V914" s="256" t="n">
        <f aca="false" ca="false" dt2D="false" dtr="false" t="normal">COUNTIF(R914:T914, "&gt;0")</f>
        <v>3</v>
      </c>
      <c r="W914" s="256" t="n">
        <f aca="false" ca="false" dt2D="false" dtr="false" t="normal">+U914+V914</f>
        <v>4</v>
      </c>
    </row>
    <row customHeight="true" ht="12.75" outlineLevel="0" r="915">
      <c r="A915" s="8" t="n">
        <f aca="false" ca="false" dt2D="false" dtr="false" t="normal">A914+1</f>
        <v>872</v>
      </c>
      <c r="B915" s="8" t="s">
        <v>192</v>
      </c>
      <c r="C915" s="106" t="s">
        <v>389</v>
      </c>
      <c r="D915" s="179" t="s">
        <v>596</v>
      </c>
      <c r="E915" s="205" t="n">
        <f aca="false" ca="true" dt2D="false" dtr="false" t="normal">SUBTOTAL(9, F915:T915)</f>
        <v>7851476.38</v>
      </c>
      <c r="F915" s="205" t="n"/>
      <c r="G915" s="205" t="n">
        <v>5755612.82</v>
      </c>
      <c r="H915" s="205" t="n"/>
      <c r="I915" s="205" t="n"/>
      <c r="J915" s="205" t="n">
        <v>1668297.68</v>
      </c>
      <c r="K915" s="205" t="n"/>
      <c r="L915" s="205" t="n">
        <v>0</v>
      </c>
      <c r="M915" s="205" t="n"/>
      <c r="N915" s="205" t="n"/>
      <c r="O915" s="205" t="n"/>
      <c r="P915" s="205" t="n"/>
      <c r="Q915" s="205" t="n"/>
      <c r="R915" s="205" t="n">
        <v>235544.29</v>
      </c>
      <c r="S915" s="205" t="n">
        <v>24000</v>
      </c>
      <c r="T915" s="205" t="n">
        <v>168021.59</v>
      </c>
      <c r="U915" s="256" t="n">
        <f aca="false" ca="false" dt2D="false" dtr="false" t="normal">COUNTIF(F915:Q915, "&gt;0")</f>
        <v>2</v>
      </c>
      <c r="V915" s="256" t="n">
        <f aca="false" ca="false" dt2D="false" dtr="false" t="normal">COUNTIF(R915:T915, "&gt;0")</f>
        <v>3</v>
      </c>
      <c r="W915" s="256" t="n">
        <f aca="false" ca="false" dt2D="false" dtr="false" t="normal">+U915+V915</f>
        <v>5</v>
      </c>
    </row>
    <row customHeight="true" ht="12.75" outlineLevel="0" r="916">
      <c r="A916" s="8" t="n">
        <f aca="false" ca="false" dt2D="false" dtr="false" t="normal">A915+1</f>
        <v>873</v>
      </c>
      <c r="B916" s="8" t="n">
        <f aca="false" ca="false" dt2D="false" dtr="false" t="normal">B913+1</f>
        <v>211</v>
      </c>
      <c r="C916" s="106" t="s">
        <v>389</v>
      </c>
      <c r="D916" s="179" t="s">
        <v>598</v>
      </c>
      <c r="E916" s="205" t="n">
        <f aca="false" ca="true" dt2D="false" dtr="false" t="normal">SUBTOTAL(9, F916:T916)</f>
        <v>5954509.8</v>
      </c>
      <c r="F916" s="205" t="n">
        <v>5624448</v>
      </c>
      <c r="G916" s="205" t="n"/>
      <c r="H916" s="205" t="n"/>
      <c r="I916" s="205" t="n"/>
      <c r="J916" s="205" t="n"/>
      <c r="K916" s="205" t="n"/>
      <c r="L916" s="205" t="n">
        <v>0</v>
      </c>
      <c r="M916" s="205" t="n"/>
      <c r="N916" s="205" t="n"/>
      <c r="O916" s="205" t="n"/>
      <c r="P916" s="205" t="n"/>
      <c r="Q916" s="205" t="n"/>
      <c r="R916" s="205" t="n">
        <v>178635.29</v>
      </c>
      <c r="S916" s="205" t="n">
        <v>24000</v>
      </c>
      <c r="T916" s="205" t="n">
        <v>127426.51</v>
      </c>
      <c r="U916" s="256" t="n">
        <f aca="false" ca="false" dt2D="false" dtr="false" t="normal">COUNTIF(F916:Q916, "&gt;0")</f>
        <v>1</v>
      </c>
      <c r="V916" s="256" t="n">
        <f aca="false" ca="false" dt2D="false" dtr="false" t="normal">COUNTIF(R916:T916, "&gt;0")</f>
        <v>3</v>
      </c>
      <c r="W916" s="256" t="n">
        <f aca="false" ca="false" dt2D="false" dtr="false" t="normal">+U916+V916</f>
        <v>4</v>
      </c>
    </row>
    <row customHeight="true" ht="12.75" outlineLevel="0" r="917">
      <c r="A917" s="8" t="n">
        <f aca="false" ca="false" dt2D="false" dtr="false" t="normal">A916+1</f>
        <v>874</v>
      </c>
      <c r="B917" s="8" t="n">
        <f aca="false" ca="false" dt2D="false" dtr="false" t="normal">+B916+1</f>
        <v>212</v>
      </c>
      <c r="C917" s="106" t="s">
        <v>389</v>
      </c>
      <c r="D917" s="179" t="s">
        <v>600</v>
      </c>
      <c r="E917" s="205" t="n">
        <f aca="false" ca="true" dt2D="false" dtr="false" t="normal">SUBTOTAL(9, F917:T917)</f>
        <v>7206476.579999999</v>
      </c>
      <c r="F917" s="205" t="n"/>
      <c r="G917" s="205" t="n">
        <v>5281802.67</v>
      </c>
      <c r="H917" s="205" t="n"/>
      <c r="I917" s="205" t="n"/>
      <c r="J917" s="205" t="n">
        <v>1530261.01</v>
      </c>
      <c r="K917" s="205" t="n"/>
      <c r="L917" s="205" t="n">
        <v>0</v>
      </c>
      <c r="M917" s="205" t="n"/>
      <c r="N917" s="205" t="n"/>
      <c r="O917" s="205" t="n"/>
      <c r="P917" s="205" t="n"/>
      <c r="Q917" s="205" t="n"/>
      <c r="R917" s="205" t="n">
        <v>216194.3</v>
      </c>
      <c r="S917" s="205" t="n">
        <v>24000</v>
      </c>
      <c r="T917" s="205" t="n">
        <v>154218.6</v>
      </c>
      <c r="U917" s="256" t="n">
        <f aca="false" ca="false" dt2D="false" dtr="false" t="normal">COUNTIF(F917:Q917, "&gt;0")</f>
        <v>2</v>
      </c>
      <c r="V917" s="256" t="n">
        <f aca="false" ca="false" dt2D="false" dtr="false" t="normal">COUNTIF(R917:T917, "&gt;0")</f>
        <v>3</v>
      </c>
      <c r="W917" s="256" t="n">
        <f aca="false" ca="false" dt2D="false" dtr="false" t="normal">+U917+V917</f>
        <v>5</v>
      </c>
    </row>
    <row customHeight="true" ht="25.5" outlineLevel="0" r="918">
      <c r="A918" s="273" t="n"/>
      <c r="B918" s="150" t="n"/>
      <c r="C918" s="150" t="n"/>
      <c r="D918" s="274" t="s">
        <v>602</v>
      </c>
      <c r="E918" s="275" t="n"/>
      <c r="F918" s="275" t="n"/>
      <c r="G918" s="275" t="n"/>
      <c r="H918" s="275" t="n"/>
      <c r="I918" s="275" t="n"/>
      <c r="J918" s="275" t="n"/>
      <c r="K918" s="275" t="n"/>
      <c r="L918" s="275" t="n"/>
      <c r="M918" s="275" t="n"/>
      <c r="N918" s="275" t="n"/>
      <c r="O918" s="275" t="n"/>
      <c r="P918" s="275" t="n"/>
      <c r="Q918" s="275" t="n"/>
      <c r="R918" s="275" t="n"/>
      <c r="S918" s="275" t="n"/>
      <c r="T918" s="275" t="n"/>
    </row>
    <row customHeight="true" ht="17.25" outlineLevel="0" r="919">
      <c r="A919" s="118" t="n"/>
      <c r="B919" s="118" t="n"/>
      <c r="C919" s="118" t="n"/>
      <c r="D919" s="100" t="n">
        <v>2027</v>
      </c>
      <c r="E919" s="101" t="n">
        <f aca="false" ca="false" dt2D="false" dtr="false" t="normal">SUM(E920:E1356)</f>
        <v>11019118615.928185</v>
      </c>
      <c r="F919" s="101" t="n">
        <f aca="false" ca="false" dt2D="false" dtr="false" t="normal">SUM(F920:F1356)</f>
        <v>319134657.111129</v>
      </c>
      <c r="G919" s="101" t="n">
        <f aca="false" ca="false" dt2D="false" dtr="false" t="normal">SUM(G920:G1356)</f>
        <v>375897190.98215</v>
      </c>
      <c r="H919" s="101" t="n">
        <f aca="false" ca="false" dt2D="false" dtr="false" t="normal">SUM(H920:H1356)</f>
        <v>206438355.791235</v>
      </c>
      <c r="I919" s="101" t="n">
        <f aca="false" ca="false" dt2D="false" dtr="false" t="normal">SUM(I920:I1356)</f>
        <v>258358845.489176</v>
      </c>
      <c r="J919" s="101" t="n">
        <f aca="false" ca="false" dt2D="false" dtr="false" t="normal">SUM(J920:J1356)</f>
        <v>46129855.65051652</v>
      </c>
      <c r="K919" s="101" t="n">
        <f aca="false" ca="false" dt2D="false" dtr="false" t="normal">SUM(K920:K1356)</f>
        <v>0</v>
      </c>
      <c r="L919" s="101" t="n">
        <f aca="false" ca="false" dt2D="false" dtr="false" t="normal">SUM(L920:L1356)</f>
        <v>197633.885679492</v>
      </c>
      <c r="M919" s="101" t="n">
        <f aca="false" ca="false" dt2D="false" dtr="false" t="normal">SUM(M920:M1356)</f>
        <v>0</v>
      </c>
      <c r="N919" s="101" t="n">
        <f aca="false" ca="false" dt2D="false" dtr="false" t="normal">SUM(N920:N1356)</f>
        <v>2563604224.818728</v>
      </c>
      <c r="O919" s="101" t="n">
        <f aca="false" ca="false" dt2D="false" dtr="false" t="normal">SUM(O920:O1356)</f>
        <v>162975251.39568695</v>
      </c>
      <c r="P919" s="101" t="n">
        <f aca="false" ca="false" dt2D="false" dtr="false" t="normal">SUM(P920:P1356)</f>
        <v>5005428095.670103</v>
      </c>
      <c r="Q919" s="101" t="n">
        <f aca="false" ca="false" dt2D="false" dtr="false" t="normal">SUM(Q920:Q1356)</f>
        <v>1615348164.7098749</v>
      </c>
      <c r="R919" s="101" t="n">
        <f aca="false" ca="false" dt2D="false" dtr="false" t="normal">SUM(R920:R1356)</f>
        <v>265797419.7092357</v>
      </c>
      <c r="S919" s="101" t="n">
        <f aca="false" ca="false" dt2D="false" dtr="false" t="normal">SUM(S920:S1356)</f>
        <v>8424009</v>
      </c>
      <c r="T919" s="101" t="n">
        <f aca="false" ca="false" dt2D="false" dtr="false" t="normal">SUM(T920:T1356)</f>
        <v>191384911.71467042</v>
      </c>
    </row>
    <row customHeight="true" ht="13.5" outlineLevel="0" r="920">
      <c r="A920" s="8" t="n">
        <v>1</v>
      </c>
      <c r="B920" s="8" t="s">
        <v>192</v>
      </c>
      <c r="C920" s="106" t="s">
        <v>560</v>
      </c>
      <c r="D920" s="8" t="s">
        <v>561</v>
      </c>
      <c r="E920" s="260" t="n">
        <f aca="false" ca="false" dt2D="false" dtr="false" t="normal">SUM(F920:T920)</f>
        <v>1062863.1122846594</v>
      </c>
      <c r="F920" s="261" t="n"/>
      <c r="G920" s="261" t="n"/>
      <c r="H920" s="261" t="n">
        <v>984231.948313228</v>
      </c>
      <c r="I920" s="261" t="n"/>
      <c r="J920" s="261" t="n"/>
      <c r="K920" s="261" t="n"/>
      <c r="L920" s="261" t="n">
        <v>0</v>
      </c>
      <c r="M920" s="261" t="n"/>
      <c r="N920" s="261" t="n"/>
      <c r="O920" s="261" t="n"/>
      <c r="P920" s="261" t="n"/>
      <c r="Q920" s="261" t="n"/>
      <c r="R920" s="261" t="n">
        <v>31885.8933685398</v>
      </c>
      <c r="S920" s="261" t="n">
        <v>24000</v>
      </c>
      <c r="T920" s="261" t="n">
        <v>22745.2706028917</v>
      </c>
    </row>
    <row customHeight="true" ht="13.5" outlineLevel="0" r="921">
      <c r="A921" s="8" t="n">
        <f aca="false" ca="false" dt2D="false" dtr="false" t="normal">A920+1</f>
        <v>2</v>
      </c>
      <c r="B921" s="8" t="s">
        <v>192</v>
      </c>
      <c r="C921" s="106" t="s">
        <v>560</v>
      </c>
      <c r="D921" s="8" t="s">
        <v>569</v>
      </c>
      <c r="E921" s="260" t="n">
        <f aca="false" ca="false" dt2D="false" dtr="false" t="normal">SUM(F921:T921)</f>
        <v>2476288.9625418056</v>
      </c>
      <c r="F921" s="261" t="n"/>
      <c r="G921" s="261" t="n">
        <v>1647397.71910705</v>
      </c>
      <c r="H921" s="261" t="n"/>
      <c r="I921" s="261" t="n">
        <v>677609.990760107</v>
      </c>
      <c r="J921" s="261" t="n"/>
      <c r="K921" s="261" t="n"/>
      <c r="L921" s="261" t="n">
        <v>0</v>
      </c>
      <c r="M921" s="261" t="n"/>
      <c r="N921" s="261" t="n"/>
      <c r="O921" s="261" t="n"/>
      <c r="P921" s="261" t="n"/>
      <c r="Q921" s="261" t="n"/>
      <c r="R921" s="261" t="n">
        <v>74288.6688762541</v>
      </c>
      <c r="S921" s="261" t="n">
        <v>24000</v>
      </c>
      <c r="T921" s="261" t="n">
        <v>52992.5837983946</v>
      </c>
    </row>
    <row customHeight="true" ht="13.5" outlineLevel="0" r="922">
      <c r="A922" s="8" t="n">
        <f aca="false" ca="false" dt2D="false" dtr="false" t="normal">A921+1</f>
        <v>3</v>
      </c>
      <c r="B922" s="8" t="s">
        <v>192</v>
      </c>
      <c r="C922" s="106" t="s">
        <v>560</v>
      </c>
      <c r="D922" s="8" t="s">
        <v>571</v>
      </c>
      <c r="E922" s="260" t="n">
        <f aca="false" ca="false" dt2D="false" dtr="false" t="normal">SUM(F922:T922)</f>
        <v>1771067.8754461627</v>
      </c>
      <c r="F922" s="261" t="n"/>
      <c r="G922" s="261" t="n">
        <v>1656034.98664823</v>
      </c>
      <c r="H922" s="261" t="n"/>
      <c r="I922" s="261" t="n"/>
      <c r="J922" s="261" t="n"/>
      <c r="K922" s="261" t="n"/>
      <c r="L922" s="261" t="n">
        <v>0</v>
      </c>
      <c r="M922" s="261" t="n"/>
      <c r="N922" s="261" t="n"/>
      <c r="O922" s="261" t="n"/>
      <c r="P922" s="261" t="n"/>
      <c r="Q922" s="261" t="n"/>
      <c r="R922" s="261" t="n">
        <v>53132.0362633847</v>
      </c>
      <c r="S922" s="261" t="n">
        <v>24000</v>
      </c>
      <c r="T922" s="261" t="n">
        <v>37900.8525345478</v>
      </c>
    </row>
    <row customHeight="true" ht="13.5" outlineLevel="0" r="923">
      <c r="A923" s="8" t="n">
        <f aca="false" ca="false" dt2D="false" dtr="false" t="normal">A922+1</f>
        <v>4</v>
      </c>
      <c r="B923" s="8" t="s">
        <v>192</v>
      </c>
      <c r="C923" s="106" t="s">
        <v>560</v>
      </c>
      <c r="D923" s="8" t="s">
        <v>574</v>
      </c>
      <c r="E923" s="260" t="n">
        <f aca="false" ca="false" dt2D="false" dtr="false" t="normal">SUM(F923:T923)</f>
        <v>4545894.19051732</v>
      </c>
      <c r="F923" s="261" t="n">
        <v>2284868.71792288</v>
      </c>
      <c r="G923" s="261" t="n">
        <v>1418530.94268431</v>
      </c>
      <c r="H923" s="261" t="n"/>
      <c r="I923" s="261" t="n">
        <v>584835.56851754</v>
      </c>
      <c r="J923" s="261" t="n"/>
      <c r="K923" s="261" t="n"/>
      <c r="L923" s="261" t="n">
        <v>0</v>
      </c>
      <c r="M923" s="261" t="n"/>
      <c r="N923" s="261" t="n"/>
      <c r="O923" s="261" t="n"/>
      <c r="P923" s="261" t="n"/>
      <c r="Q923" s="261" t="n"/>
      <c r="R923" s="261" t="n">
        <v>136376.82571552</v>
      </c>
      <c r="S923" s="261" t="n">
        <v>24000</v>
      </c>
      <c r="T923" s="261" t="n">
        <v>97282.1356770708</v>
      </c>
      <c r="X923" s="0" t="s">
        <v>1101</v>
      </c>
    </row>
    <row customHeight="true" ht="13.5" outlineLevel="0" r="924">
      <c r="A924" s="8" t="n">
        <f aca="false" ca="false" dt2D="false" dtr="false" t="normal">A923+1</f>
        <v>5</v>
      </c>
      <c r="B924" s="8" t="s">
        <v>192</v>
      </c>
      <c r="C924" s="106" t="s">
        <v>560</v>
      </c>
      <c r="D924" s="8" t="s">
        <v>577</v>
      </c>
      <c r="E924" s="260" t="n">
        <f aca="false" ca="false" dt2D="false" dtr="false" t="normal">SUM(F924:T924)</f>
        <v>2837208.6154775755</v>
      </c>
      <c r="F924" s="261" t="n"/>
      <c r="G924" s="261" t="n">
        <v>1418438.70908636</v>
      </c>
      <c r="H924" s="261" t="n">
        <v>664140.145337065</v>
      </c>
      <c r="I924" s="261" t="n">
        <v>584797.238218603</v>
      </c>
      <c r="J924" s="261" t="n"/>
      <c r="K924" s="261" t="n"/>
      <c r="L924" s="261" t="n">
        <v>0</v>
      </c>
      <c r="M924" s="261" t="n"/>
      <c r="N924" s="261" t="n"/>
      <c r="O924" s="261" t="n"/>
      <c r="P924" s="261" t="n"/>
      <c r="Q924" s="261" t="n"/>
      <c r="R924" s="261" t="n">
        <v>85116.2584643274</v>
      </c>
      <c r="S924" s="261" t="n">
        <v>24000</v>
      </c>
      <c r="T924" s="261" t="n">
        <v>60716.2643712202</v>
      </c>
    </row>
    <row customHeight="true" ht="13.5" outlineLevel="0" r="925">
      <c r="A925" s="8" t="n">
        <f aca="false" ca="false" dt2D="false" dtr="false" t="normal">A924+1</f>
        <v>6</v>
      </c>
      <c r="B925" s="8" t="s">
        <v>192</v>
      </c>
      <c r="C925" s="106" t="s">
        <v>560</v>
      </c>
      <c r="D925" s="8" t="s">
        <v>581</v>
      </c>
      <c r="E925" s="260" t="n">
        <f aca="false" ca="false" dt2D="false" dtr="false" t="normal">SUM(F925:T925)</f>
        <v>9983278.62082565</v>
      </c>
      <c r="F925" s="261" t="n"/>
      <c r="G925" s="261" t="n">
        <v>1431460.62404132</v>
      </c>
      <c r="H925" s="261" t="n">
        <v>671333.688860894</v>
      </c>
      <c r="I925" s="261" t="n">
        <v>591377.708941639</v>
      </c>
      <c r="J925" s="261" t="n"/>
      <c r="K925" s="261" t="n"/>
      <c r="L925" s="261" t="n">
        <v>0</v>
      </c>
      <c r="M925" s="261" t="n"/>
      <c r="N925" s="261" t="n">
        <v>6751966.07787136</v>
      </c>
      <c r="O925" s="261" t="n"/>
      <c r="P925" s="261" t="n"/>
      <c r="Q925" s="261" t="n"/>
      <c r="R925" s="261" t="n">
        <v>299498.358624769</v>
      </c>
      <c r="S925" s="261" t="n">
        <v>24000</v>
      </c>
      <c r="T925" s="261" t="n">
        <v>213642.162485669</v>
      </c>
    </row>
    <row customHeight="true" ht="13.5" outlineLevel="0" r="926">
      <c r="A926" s="8" t="n">
        <f aca="false" ca="false" dt2D="false" dtr="false" t="normal">A925+1</f>
        <v>7</v>
      </c>
      <c r="B926" s="8" t="s">
        <v>192</v>
      </c>
      <c r="C926" s="106" t="s">
        <v>560</v>
      </c>
      <c r="D926" s="8" t="s">
        <v>583</v>
      </c>
      <c r="E926" s="260" t="n">
        <f aca="false" ca="false" dt2D="false" dtr="false" t="normal">SUM(F926:T926)</f>
        <v>2149879.2203244558</v>
      </c>
      <c r="F926" s="261" t="n"/>
      <c r="G926" s="261" t="n">
        <v>1428665.74157006</v>
      </c>
      <c r="H926" s="261" t="n"/>
      <c r="I926" s="261" t="n">
        <v>586709.686829719</v>
      </c>
      <c r="J926" s="261" t="n"/>
      <c r="K926" s="261" t="n"/>
      <c r="L926" s="261" t="n">
        <v>0</v>
      </c>
      <c r="M926" s="261" t="n"/>
      <c r="N926" s="261" t="n"/>
      <c r="O926" s="261" t="n"/>
      <c r="P926" s="261" t="n"/>
      <c r="Q926" s="261" t="n"/>
      <c r="R926" s="261" t="n">
        <v>64496.3766097336</v>
      </c>
      <c r="S926" s="261" t="n">
        <v>24000</v>
      </c>
      <c r="T926" s="261" t="n">
        <v>46007.4153149433</v>
      </c>
    </row>
    <row customHeight="true" ht="13.5" outlineLevel="0" r="927">
      <c r="A927" s="8" t="n">
        <f aca="false" ca="false" dt2D="false" dtr="false" t="normal">A926+1</f>
        <v>8</v>
      </c>
      <c r="B927" s="8" t="s">
        <v>192</v>
      </c>
      <c r="C927" s="106" t="s">
        <v>560</v>
      </c>
      <c r="D927" s="8" t="s">
        <v>585</v>
      </c>
      <c r="E927" s="260" t="n">
        <f aca="false" ca="false" dt2D="false" dtr="false" t="normal">SUM(F927:T927)</f>
        <v>4907634.679637628</v>
      </c>
      <c r="F927" s="261" t="n">
        <v>2467324.2298088</v>
      </c>
      <c r="G927" s="261" t="n">
        <v>1532047.44336053</v>
      </c>
      <c r="H927" s="261" t="n"/>
      <c r="I927" s="261" t="n">
        <v>632010.583934924</v>
      </c>
      <c r="J927" s="261" t="n"/>
      <c r="K927" s="261" t="n"/>
      <c r="L927" s="261" t="n">
        <v>0</v>
      </c>
      <c r="M927" s="261" t="n"/>
      <c r="N927" s="261" t="n"/>
      <c r="O927" s="261" t="n"/>
      <c r="P927" s="261" t="n"/>
      <c r="Q927" s="261" t="n"/>
      <c r="R927" s="261" t="n">
        <v>147229.040389129</v>
      </c>
      <c r="S927" s="261" t="n">
        <v>24000</v>
      </c>
      <c r="T927" s="261" t="n">
        <v>105023.382144245</v>
      </c>
      <c r="X927" s="0" t="s">
        <v>1101</v>
      </c>
    </row>
    <row customHeight="true" ht="13.5" outlineLevel="0" r="928">
      <c r="A928" s="8" t="n">
        <f aca="false" ca="false" dt2D="false" dtr="false" t="normal">A927+1</f>
        <v>9</v>
      </c>
      <c r="B928" s="8" t="s">
        <v>192</v>
      </c>
      <c r="C928" s="106" t="s">
        <v>560</v>
      </c>
      <c r="D928" s="8" t="s">
        <v>587</v>
      </c>
      <c r="E928" s="260" t="n">
        <f aca="false" ca="false" dt2D="false" dtr="false" t="normal">SUM(F928:T928)</f>
        <v>10451855.349162761</v>
      </c>
      <c r="F928" s="261" t="n"/>
      <c r="G928" s="261" t="n">
        <v>1498929.5009413</v>
      </c>
      <c r="H928" s="261" t="n">
        <v>703125.12892517</v>
      </c>
      <c r="I928" s="261" t="n">
        <v>619416.322614454</v>
      </c>
      <c r="J928" s="261" t="n"/>
      <c r="K928" s="261" t="n"/>
      <c r="L928" s="261" t="n">
        <v>0</v>
      </c>
      <c r="M928" s="261" t="n"/>
      <c r="N928" s="261" t="n">
        <v>7069159.03173487</v>
      </c>
      <c r="O928" s="261" t="n"/>
      <c r="P928" s="261" t="n"/>
      <c r="Q928" s="261" t="n"/>
      <c r="R928" s="261" t="n">
        <v>313555.660474883</v>
      </c>
      <c r="S928" s="261" t="n">
        <v>24000</v>
      </c>
      <c r="T928" s="261" t="n">
        <v>223669.704472083</v>
      </c>
    </row>
    <row customHeight="true" ht="13.5" outlineLevel="0" r="929">
      <c r="A929" s="8" t="n">
        <f aca="false" ca="false" dt2D="false" dtr="false" t="normal">A928+1</f>
        <v>10</v>
      </c>
      <c r="B929" s="8" t="s">
        <v>192</v>
      </c>
      <c r="C929" s="106" t="s">
        <v>560</v>
      </c>
      <c r="D929" s="8" t="s">
        <v>589</v>
      </c>
      <c r="E929" s="260" t="n">
        <f aca="false" ca="false" dt2D="false" dtr="false" t="normal">SUM(F929:T929)</f>
        <v>5309642.036122951</v>
      </c>
      <c r="F929" s="261" t="n">
        <v>2670089.63820366</v>
      </c>
      <c r="G929" s="261" t="n">
        <v>1658199.94695582</v>
      </c>
      <c r="H929" s="261" t="n"/>
      <c r="I929" s="261" t="n">
        <v>684436.850306751</v>
      </c>
      <c r="J929" s="261" t="n"/>
      <c r="K929" s="261" t="n"/>
      <c r="L929" s="261" t="n">
        <v>0</v>
      </c>
      <c r="M929" s="261" t="n"/>
      <c r="N929" s="261" t="n"/>
      <c r="O929" s="261" t="n"/>
      <c r="P929" s="261" t="n"/>
      <c r="Q929" s="261" t="n"/>
      <c r="R929" s="261" t="n">
        <v>159289.261083688</v>
      </c>
      <c r="S929" s="261" t="n">
        <v>24000</v>
      </c>
      <c r="T929" s="261" t="n">
        <v>113626.339573031</v>
      </c>
      <c r="X929" s="0" t="s">
        <v>1102</v>
      </c>
    </row>
    <row customHeight="true" ht="13.5" outlineLevel="0" r="930">
      <c r="A930" s="8" t="n">
        <f aca="false" ca="false" dt2D="false" dtr="false" t="normal">A929+1</f>
        <v>11</v>
      </c>
      <c r="B930" s="8" t="s">
        <v>192</v>
      </c>
      <c r="C930" s="106" t="s">
        <v>560</v>
      </c>
      <c r="D930" s="8" t="s">
        <v>592</v>
      </c>
      <c r="E930" s="260" t="n">
        <f aca="false" ca="false" dt2D="false" dtr="false" t="normal">SUM(F930:T930)</f>
        <v>18122585.386051144</v>
      </c>
      <c r="F930" s="261" t="n">
        <v>2417599.90094975</v>
      </c>
      <c r="G930" s="261" t="n">
        <v>1502320.0488926</v>
      </c>
      <c r="H930" s="261" t="n"/>
      <c r="I930" s="261" t="n">
        <v>621526.66721422</v>
      </c>
      <c r="J930" s="261" t="n"/>
      <c r="K930" s="261" t="n"/>
      <c r="L930" s="261" t="n">
        <v>0</v>
      </c>
      <c r="M930" s="261" t="n"/>
      <c r="N930" s="261" t="n">
        <v>7080657.50426291</v>
      </c>
      <c r="O930" s="261" t="n"/>
      <c r="P930" s="261" t="n"/>
      <c r="Q930" s="261" t="n">
        <v>5508478.2897158</v>
      </c>
      <c r="R930" s="261" t="n">
        <v>564982.281137664</v>
      </c>
      <c r="S930" s="261" t="n">
        <v>24000</v>
      </c>
      <c r="T930" s="261" t="n">
        <v>403020.6938782</v>
      </c>
      <c r="X930" s="0" t="s">
        <v>1102</v>
      </c>
    </row>
    <row customHeight="true" ht="13.5" outlineLevel="0" r="931">
      <c r="A931" s="8" t="n">
        <f aca="false" ca="false" dt2D="false" dtr="false" t="normal">A930+1</f>
        <v>12</v>
      </c>
      <c r="B931" s="8" t="s">
        <v>192</v>
      </c>
      <c r="C931" s="106" t="s">
        <v>560</v>
      </c>
      <c r="D931" s="8" t="s">
        <v>594</v>
      </c>
      <c r="E931" s="260" t="n">
        <f aca="false" ca="false" dt2D="false" dtr="false" t="normal">SUM(F931:T931)</f>
        <v>4653027.571207439</v>
      </c>
      <c r="F931" s="261" t="n">
        <v>2338904.90243023</v>
      </c>
      <c r="G931" s="261" t="n">
        <v>1452150.08913687</v>
      </c>
      <c r="H931" s="261" t="n"/>
      <c r="I931" s="261" t="n">
        <v>598806.962480276</v>
      </c>
      <c r="J931" s="261" t="n"/>
      <c r="K931" s="261" t="n"/>
      <c r="L931" s="261" t="n">
        <v>0</v>
      </c>
      <c r="M931" s="261" t="n"/>
      <c r="N931" s="261" t="n"/>
      <c r="O931" s="261" t="n"/>
      <c r="P931" s="261" t="n"/>
      <c r="Q931" s="261" t="n"/>
      <c r="R931" s="261" t="n">
        <v>139590.827136223</v>
      </c>
      <c r="S931" s="261" t="n">
        <v>24000</v>
      </c>
      <c r="T931" s="261" t="n">
        <v>99574.7900238391</v>
      </c>
      <c r="X931" s="0" t="s">
        <v>1102</v>
      </c>
    </row>
    <row customHeight="true" ht="13.5" outlineLevel="0" r="932">
      <c r="A932" s="8" t="n">
        <f aca="false" ca="false" dt2D="false" dtr="false" t="normal">A931+1</f>
        <v>13</v>
      </c>
      <c r="B932" s="8" t="s">
        <v>192</v>
      </c>
      <c r="C932" s="106" t="s">
        <v>560</v>
      </c>
      <c r="D932" s="8" t="s">
        <v>595</v>
      </c>
      <c r="E932" s="260" t="n">
        <f aca="false" ca="false" dt2D="false" dtr="false" t="normal">SUM(F932:T932)</f>
        <v>2483618.2135530054</v>
      </c>
      <c r="F932" s="261" t="n"/>
      <c r="G932" s="261" t="n">
        <v>1652309.15819785</v>
      </c>
      <c r="H932" s="261" t="n"/>
      <c r="I932" s="261" t="n">
        <v>679651.079178531</v>
      </c>
      <c r="J932" s="261" t="n"/>
      <c r="K932" s="261" t="n"/>
      <c r="L932" s="261" t="n">
        <v>0</v>
      </c>
      <c r="M932" s="261" t="n"/>
      <c r="N932" s="261" t="n"/>
      <c r="O932" s="261" t="n"/>
      <c r="P932" s="261" t="n"/>
      <c r="Q932" s="261" t="n"/>
      <c r="R932" s="261" t="n">
        <v>74508.5464065903</v>
      </c>
      <c r="S932" s="261" t="n">
        <v>24000</v>
      </c>
      <c r="T932" s="261" t="n">
        <v>53149.4297700344</v>
      </c>
    </row>
    <row customHeight="true" ht="13.5" outlineLevel="0" r="933">
      <c r="A933" s="8" t="n">
        <f aca="false" ca="false" dt2D="false" dtr="false" t="normal">A932+1</f>
        <v>14</v>
      </c>
      <c r="B933" s="8" t="s">
        <v>192</v>
      </c>
      <c r="C933" s="106" t="s">
        <v>560</v>
      </c>
      <c r="D933" s="8" t="s">
        <v>597</v>
      </c>
      <c r="E933" s="260" t="n">
        <f aca="false" ca="false" dt2D="false" dtr="false" t="normal">SUM(F933:T933)</f>
        <v>3094961.556200215</v>
      </c>
      <c r="F933" s="261" t="n"/>
      <c r="G933" s="261" t="n">
        <v>1548026.91420526</v>
      </c>
      <c r="H933" s="261" t="n">
        <v>725202.309780411</v>
      </c>
      <c r="I933" s="261" t="n">
        <v>638651.308225853</v>
      </c>
      <c r="J933" s="261" t="n"/>
      <c r="K933" s="261" t="n"/>
      <c r="L933" s="261" t="n">
        <v>0</v>
      </c>
      <c r="M933" s="261" t="n"/>
      <c r="N933" s="261" t="n"/>
      <c r="O933" s="261" t="n"/>
      <c r="P933" s="261" t="n"/>
      <c r="Q933" s="261" t="n"/>
      <c r="R933" s="261" t="n">
        <v>92848.8466860066</v>
      </c>
      <c r="S933" s="261" t="n">
        <v>24000</v>
      </c>
      <c r="T933" s="261" t="n">
        <v>66232.1773026847</v>
      </c>
    </row>
    <row customHeight="true" ht="13.5" outlineLevel="0" r="934">
      <c r="A934" s="8" t="n">
        <f aca="false" ca="false" dt2D="false" dtr="false" t="normal">A933+1</f>
        <v>15</v>
      </c>
      <c r="B934" s="8" t="s">
        <v>192</v>
      </c>
      <c r="C934" s="106" t="s">
        <v>560</v>
      </c>
      <c r="D934" s="8" t="s">
        <v>599</v>
      </c>
      <c r="E934" s="260" t="n">
        <f aca="false" ca="false" dt2D="false" dtr="false" t="normal">SUM(F934:T934)</f>
        <v>7959018.9226</v>
      </c>
      <c r="F934" s="261" t="n"/>
      <c r="G934" s="261" t="n"/>
      <c r="H934" s="261" t="n">
        <v>7525925.34997836</v>
      </c>
      <c r="I934" s="261" t="n"/>
      <c r="J934" s="261" t="n"/>
      <c r="K934" s="261" t="n"/>
      <c r="L934" s="261" t="n">
        <v>0</v>
      </c>
      <c r="M934" s="261" t="n"/>
      <c r="N934" s="261" t="n"/>
      <c r="O934" s="261" t="n"/>
      <c r="P934" s="261" t="n"/>
      <c r="Q934" s="261" t="n"/>
      <c r="R934" s="261" t="n">
        <v>238770.567678</v>
      </c>
      <c r="S934" s="261" t="n">
        <v>24000</v>
      </c>
      <c r="T934" s="261" t="n">
        <v>170323.00494364</v>
      </c>
    </row>
    <row customHeight="true" ht="13.5" outlineLevel="0" r="935">
      <c r="A935" s="8" t="n">
        <f aca="false" ca="false" dt2D="false" dtr="false" t="normal">A934+1</f>
        <v>16</v>
      </c>
      <c r="B935" s="8" t="s">
        <v>192</v>
      </c>
      <c r="C935" s="106" t="s">
        <v>560</v>
      </c>
      <c r="D935" s="8" t="s">
        <v>601</v>
      </c>
      <c r="E935" s="260" t="n">
        <f aca="false" ca="false" dt2D="false" dtr="false" t="normal">SUM(F935:T935)</f>
        <v>11376197.412034208</v>
      </c>
      <c r="F935" s="261" t="n"/>
      <c r="G935" s="261" t="n">
        <v>1632022.58278228</v>
      </c>
      <c r="H935" s="261" t="n">
        <v>765838.796748479</v>
      </c>
      <c r="I935" s="261" t="n">
        <v>674726.943981331</v>
      </c>
      <c r="J935" s="261" t="n"/>
      <c r="K935" s="261" t="n"/>
      <c r="L935" s="261" t="n">
        <v>0</v>
      </c>
      <c r="M935" s="261" t="n"/>
      <c r="N935" s="261" t="n">
        <v>7694872.54154356</v>
      </c>
      <c r="O935" s="261" t="n"/>
      <c r="P935" s="261" t="n"/>
      <c r="Q935" s="261" t="n"/>
      <c r="R935" s="261" t="n">
        <v>341285.922361026</v>
      </c>
      <c r="S935" s="261" t="n">
        <v>24000</v>
      </c>
      <c r="T935" s="261" t="n">
        <v>243450.624617532</v>
      </c>
    </row>
    <row customHeight="true" ht="13.5" outlineLevel="0" r="936">
      <c r="A936" s="8" t="n">
        <f aca="false" ca="false" dt2D="false" dtr="false" t="normal">A935+1</f>
        <v>17</v>
      </c>
      <c r="B936" s="8" t="s">
        <v>192</v>
      </c>
      <c r="C936" s="106" t="s">
        <v>560</v>
      </c>
      <c r="D936" s="8" t="s">
        <v>604</v>
      </c>
      <c r="E936" s="260" t="n">
        <f aca="false" ca="false" dt2D="false" dtr="false" t="normal">SUM(F936:T936)</f>
        <v>2148365.1966413935</v>
      </c>
      <c r="F936" s="261" t="n"/>
      <c r="G936" s="261" t="n">
        <v>1427651.17199262</v>
      </c>
      <c r="H936" s="261" t="n"/>
      <c r="I936" s="261" t="n">
        <v>586288.053541406</v>
      </c>
      <c r="J936" s="261" t="n"/>
      <c r="K936" s="261" t="n"/>
      <c r="L936" s="261" t="n">
        <v>0</v>
      </c>
      <c r="M936" s="261" t="n"/>
      <c r="N936" s="261" t="n"/>
      <c r="O936" s="261" t="n"/>
      <c r="P936" s="261" t="n"/>
      <c r="Q936" s="261" t="n"/>
      <c r="R936" s="261" t="n">
        <v>64450.9558992417</v>
      </c>
      <c r="S936" s="261" t="n">
        <v>24000</v>
      </c>
      <c r="T936" s="261" t="n">
        <v>45975.0152081257</v>
      </c>
    </row>
    <row customHeight="true" ht="13.5" outlineLevel="0" r="937">
      <c r="A937" s="8" t="n">
        <f aca="false" ca="false" dt2D="false" dtr="false" t="normal">A936+1</f>
        <v>18</v>
      </c>
      <c r="B937" s="8" t="s">
        <v>192</v>
      </c>
      <c r="C937" s="106" t="s">
        <v>560</v>
      </c>
      <c r="D937" s="8" t="s">
        <v>605</v>
      </c>
      <c r="E937" s="260" t="n">
        <f aca="false" ca="false" dt2D="false" dtr="false" t="normal">SUM(F937:T937)</f>
        <v>1730888.9649239236</v>
      </c>
      <c r="F937" s="261" t="n"/>
      <c r="G937" s="261" t="n">
        <v>862223.996652539</v>
      </c>
      <c r="H937" s="261" t="n">
        <v>402050.904998558</v>
      </c>
      <c r="I937" s="261" t="n">
        <v>353646.370475737</v>
      </c>
      <c r="J937" s="261" t="n"/>
      <c r="K937" s="261" t="n"/>
      <c r="L937" s="261" t="n">
        <v>0</v>
      </c>
      <c r="M937" s="261" t="n"/>
      <c r="N937" s="261" t="n"/>
      <c r="O937" s="261" t="n"/>
      <c r="P937" s="261" t="n"/>
      <c r="Q937" s="261" t="n"/>
      <c r="R937" s="261" t="n">
        <v>51926.6689477177</v>
      </c>
      <c r="S937" s="261" t="n">
        <v>24000</v>
      </c>
      <c r="T937" s="261" t="n">
        <v>37041.023849372</v>
      </c>
    </row>
    <row customHeight="true" ht="13.5" outlineLevel="0" r="938">
      <c r="A938" s="8" t="n">
        <f aca="false" ca="false" dt2D="false" dtr="false" t="normal">A937+1</f>
        <v>19</v>
      </c>
      <c r="B938" s="8" t="s">
        <v>192</v>
      </c>
      <c r="C938" s="106" t="s">
        <v>560</v>
      </c>
      <c r="D938" s="8" t="s">
        <v>609</v>
      </c>
      <c r="E938" s="260" t="n">
        <f aca="false" ca="false" dt2D="false" dtr="false" t="normal">SUM(F938:T938)</f>
        <v>16977062.501039937</v>
      </c>
      <c r="F938" s="261" t="n"/>
      <c r="G938" s="261" t="n">
        <v>1702582.24844022</v>
      </c>
      <c r="H938" s="261" t="n">
        <v>799721.17942563</v>
      </c>
      <c r="I938" s="261" t="n">
        <v>704751.328782365</v>
      </c>
      <c r="J938" s="261" t="n"/>
      <c r="K938" s="261" t="n"/>
      <c r="L938" s="261" t="n">
        <v>0</v>
      </c>
      <c r="M938" s="261" t="n"/>
      <c r="N938" s="261" t="n"/>
      <c r="O938" s="261" t="n"/>
      <c r="P938" s="261" t="n">
        <v>6632318.33569537</v>
      </c>
      <c r="Q938" s="261" t="n">
        <v>6241068.3961429</v>
      </c>
      <c r="R938" s="261" t="n">
        <v>509311.875031198</v>
      </c>
      <c r="S938" s="261" t="n">
        <v>24000</v>
      </c>
      <c r="T938" s="261" t="n">
        <v>363309.137522255</v>
      </c>
    </row>
    <row customHeight="true" ht="13.5" outlineLevel="0" r="939">
      <c r="A939" s="8" t="n">
        <f aca="false" ca="false" dt2D="false" dtr="false" t="normal">A938+1</f>
        <v>20</v>
      </c>
      <c r="B939" s="8" t="s">
        <v>192</v>
      </c>
      <c r="C939" s="106" t="s">
        <v>560</v>
      </c>
      <c r="D939" s="8" t="s">
        <v>610</v>
      </c>
      <c r="E939" s="260" t="n">
        <f aca="false" ca="false" dt2D="false" dtr="false" t="normal">SUM(F939:T939)</f>
        <v>16064472.616193399</v>
      </c>
      <c r="F939" s="261" t="n"/>
      <c r="G939" s="261" t="n">
        <v>1491517.92983568</v>
      </c>
      <c r="H939" s="261" t="n">
        <v>1596355.11576942</v>
      </c>
      <c r="I939" s="261" t="n">
        <v>1243351.6978326</v>
      </c>
      <c r="J939" s="261" t="n"/>
      <c r="K939" s="261" t="n"/>
      <c r="L939" s="261" t="n">
        <v>0</v>
      </c>
      <c r="M939" s="261" t="n"/>
      <c r="N939" s="261" t="n">
        <v>6636801.7624348</v>
      </c>
      <c r="O939" s="261" t="n"/>
      <c r="P939" s="261" t="n">
        <v>4246732.21784856</v>
      </c>
      <c r="Q939" s="261" t="n"/>
      <c r="R939" s="261" t="n">
        <v>481934.178485802</v>
      </c>
      <c r="S939" s="261" t="n">
        <v>24000</v>
      </c>
      <c r="T939" s="261" t="n">
        <v>343779.713986539</v>
      </c>
    </row>
    <row customHeight="true" ht="13.5" outlineLevel="0" r="940">
      <c r="A940" s="8" t="n">
        <f aca="false" ca="false" dt2D="false" dtr="false" t="normal">A939+1</f>
        <v>21</v>
      </c>
      <c r="B940" s="8" t="s">
        <v>192</v>
      </c>
      <c r="C940" s="106" t="s">
        <v>560</v>
      </c>
      <c r="D940" s="8" t="s">
        <v>611</v>
      </c>
      <c r="E940" s="260" t="n">
        <f aca="false" ca="false" dt2D="false" dtr="false" t="normal">SUM(F940:T940)</f>
        <v>4700699.439628094</v>
      </c>
      <c r="F940" s="261" t="n"/>
      <c r="G940" s="261" t="n">
        <v>3138007.9539667</v>
      </c>
      <c r="H940" s="261" t="n"/>
      <c r="I940" s="261" t="n">
        <v>1297075.53446451</v>
      </c>
      <c r="J940" s="261" t="n"/>
      <c r="K940" s="261" t="n"/>
      <c r="L940" s="261" t="n">
        <v>0</v>
      </c>
      <c r="M940" s="261" t="n"/>
      <c r="N940" s="261" t="n"/>
      <c r="O940" s="261" t="n"/>
      <c r="P940" s="261" t="n"/>
      <c r="Q940" s="261" t="n"/>
      <c r="R940" s="261" t="n">
        <v>141020.983188843</v>
      </c>
      <c r="S940" s="261" t="n">
        <v>24000</v>
      </c>
      <c r="T940" s="261" t="n">
        <v>100594.968008041</v>
      </c>
    </row>
    <row customHeight="true" ht="13.5" outlineLevel="0" r="941">
      <c r="A941" s="8" t="n">
        <f aca="false" ca="false" dt2D="false" dtr="false" t="normal">A940+1</f>
        <v>22</v>
      </c>
      <c r="B941" s="8" t="s">
        <v>192</v>
      </c>
      <c r="C941" s="106" t="s">
        <v>560</v>
      </c>
      <c r="D941" s="8" t="s">
        <v>612</v>
      </c>
      <c r="E941" s="260" t="n">
        <f aca="false" ca="false" dt2D="false" dtr="false" t="normal">SUM(F941:T941)</f>
        <v>1680330.24</v>
      </c>
      <c r="F941" s="261" t="n"/>
      <c r="G941" s="261" t="n">
        <v>1198891.18</v>
      </c>
      <c r="H941" s="261" t="n"/>
      <c r="I941" s="261" t="n">
        <v>481439.06</v>
      </c>
      <c r="J941" s="261" t="n"/>
      <c r="K941" s="261" t="n"/>
      <c r="L941" s="261" t="n"/>
      <c r="M941" s="261" t="n"/>
      <c r="N941" s="261" t="n"/>
      <c r="O941" s="261" t="n"/>
      <c r="P941" s="261" t="n"/>
      <c r="Q941" s="261" t="n"/>
      <c r="R941" s="261" t="n"/>
      <c r="S941" s="261" t="n"/>
      <c r="T941" s="261" t="n"/>
    </row>
    <row customHeight="true" ht="13.5" outlineLevel="0" r="942">
      <c r="A942" s="8" t="n">
        <f aca="false" ca="false" dt2D="false" dtr="false" t="normal">A941+1</f>
        <v>23</v>
      </c>
      <c r="B942" s="8" t="s">
        <v>192</v>
      </c>
      <c r="C942" s="106" t="s">
        <v>560</v>
      </c>
      <c r="D942" s="8" t="s">
        <v>613</v>
      </c>
      <c r="E942" s="260" t="n">
        <f aca="false" ca="false" dt2D="false" dtr="false" t="normal">SUM(F942:T942)</f>
        <v>3271076.7301999996</v>
      </c>
      <c r="F942" s="261" t="n"/>
      <c r="G942" s="261" t="n">
        <v>1679762.14498032</v>
      </c>
      <c r="H942" s="261" t="n"/>
      <c r="I942" s="261" t="n">
        <v>1399181.2412874</v>
      </c>
      <c r="J942" s="261" t="n"/>
      <c r="K942" s="261" t="n"/>
      <c r="L942" s="261" t="n">
        <v>0</v>
      </c>
      <c r="M942" s="261" t="n"/>
      <c r="N942" s="261" t="n"/>
      <c r="O942" s="261" t="n"/>
      <c r="P942" s="261" t="n"/>
      <c r="Q942" s="261" t="n"/>
      <c r="R942" s="261" t="n">
        <v>98132.301906</v>
      </c>
      <c r="S942" s="261" t="n">
        <v>24000</v>
      </c>
      <c r="T942" s="261" t="n">
        <v>70001.04202628</v>
      </c>
    </row>
    <row customHeight="true" ht="13.5" outlineLevel="0" r="943">
      <c r="A943" s="8" t="n">
        <f aca="false" ca="false" dt2D="false" dtr="false" t="normal">A942+1</f>
        <v>24</v>
      </c>
      <c r="B943" s="8" t="s">
        <v>192</v>
      </c>
      <c r="C943" s="106" t="s">
        <v>560</v>
      </c>
      <c r="D943" s="8" t="s">
        <v>614</v>
      </c>
      <c r="E943" s="260" t="n">
        <f aca="false" ca="false" dt2D="false" dtr="false" t="normal">SUM(F943:T943)</f>
        <v>1479325.4016456564</v>
      </c>
      <c r="F943" s="261" t="n"/>
      <c r="G943" s="261" t="n">
        <v>1379288.07600107</v>
      </c>
      <c r="H943" s="261" t="n"/>
      <c r="I943" s="261" t="n"/>
      <c r="J943" s="261" t="n"/>
      <c r="K943" s="261" t="n"/>
      <c r="L943" s="261" t="n">
        <v>0</v>
      </c>
      <c r="M943" s="261" t="n"/>
      <c r="N943" s="261" t="n"/>
      <c r="O943" s="261" t="n"/>
      <c r="P943" s="261" t="n"/>
      <c r="Q943" s="261" t="n"/>
      <c r="R943" s="261" t="n">
        <v>44379.7620493696</v>
      </c>
      <c r="S943" s="261" t="n">
        <v>24000</v>
      </c>
      <c r="T943" s="261" t="n">
        <v>31657.563595217</v>
      </c>
      <c r="X943" s="0" t="s">
        <v>1101</v>
      </c>
    </row>
    <row customHeight="true" ht="13.5" outlineLevel="0" r="944">
      <c r="A944" s="8" t="n">
        <f aca="false" ca="false" dt2D="false" dtr="false" t="normal">A943+1</f>
        <v>25</v>
      </c>
      <c r="B944" s="8" t="s">
        <v>192</v>
      </c>
      <c r="C944" s="106" t="s">
        <v>560</v>
      </c>
      <c r="D944" s="8" t="s">
        <v>615</v>
      </c>
      <c r="E944" s="260" t="n">
        <f aca="false" ca="false" dt2D="false" dtr="false" t="normal">SUM(F944:T944)</f>
        <v>3339047.170172795</v>
      </c>
      <c r="F944" s="261" t="n"/>
      <c r="G944" s="261" t="n">
        <v>1670743.71627693</v>
      </c>
      <c r="H944" s="261" t="n">
        <v>783026.658386726</v>
      </c>
      <c r="I944" s="261" t="n">
        <v>689649.770962257</v>
      </c>
      <c r="J944" s="261" t="n"/>
      <c r="K944" s="261" t="n"/>
      <c r="L944" s="261" t="n">
        <v>0</v>
      </c>
      <c r="M944" s="261" t="n"/>
      <c r="N944" s="261" t="n"/>
      <c r="O944" s="261" t="n"/>
      <c r="P944" s="261" t="n"/>
      <c r="Q944" s="261" t="n"/>
      <c r="R944" s="261" t="n">
        <v>100171.415105184</v>
      </c>
      <c r="S944" s="261" t="n">
        <v>24000</v>
      </c>
      <c r="T944" s="261" t="n">
        <v>71455.6094416979</v>
      </c>
    </row>
    <row customHeight="true" ht="13.5" outlineLevel="0" r="945">
      <c r="A945" s="8" t="n">
        <f aca="false" ca="false" dt2D="false" dtr="false" t="normal">A944+1</f>
        <v>26</v>
      </c>
      <c r="B945" s="8" t="s">
        <v>192</v>
      </c>
      <c r="C945" s="106" t="s">
        <v>560</v>
      </c>
      <c r="D945" s="8" t="s">
        <v>616</v>
      </c>
      <c r="E945" s="260" t="n">
        <f aca="false" ca="false" dt2D="false" dtr="false" t="normal">SUM(F945:T945)</f>
        <v>9731632.296534184</v>
      </c>
      <c r="F945" s="261" t="n"/>
      <c r="G945" s="261" t="n">
        <v>1658839.50138606</v>
      </c>
      <c r="H945" s="261" t="n">
        <v>778474.970635954</v>
      </c>
      <c r="I945" s="261" t="n">
        <v>685871.478397422</v>
      </c>
      <c r="J945" s="261" t="n"/>
      <c r="K945" s="261" t="n"/>
      <c r="L945" s="261" t="n">
        <v>0</v>
      </c>
      <c r="M945" s="261" t="n"/>
      <c r="N945" s="261" t="n"/>
      <c r="O945" s="261" t="n"/>
      <c r="P945" s="261" t="n"/>
      <c r="Q945" s="261" t="n">
        <v>6084240.44607289</v>
      </c>
      <c r="R945" s="261" t="n">
        <v>291948.968896026</v>
      </c>
      <c r="S945" s="261" t="n">
        <v>24000</v>
      </c>
      <c r="T945" s="261" t="n">
        <v>208256.931145832</v>
      </c>
    </row>
    <row customHeight="true" ht="13.5" outlineLevel="0" r="946">
      <c r="A946" s="8" t="n">
        <f aca="false" ca="false" dt2D="false" dtr="false" t="normal">A945+1</f>
        <v>27</v>
      </c>
      <c r="B946" s="8" t="s">
        <v>192</v>
      </c>
      <c r="C946" s="106" t="s">
        <v>3</v>
      </c>
      <c r="D946" s="8" t="s">
        <v>617</v>
      </c>
      <c r="E946" s="260" t="n">
        <f aca="false" ca="false" dt2D="false" dtr="false" t="normal">SUM(F946:T946)</f>
        <v>2227349.9930689964</v>
      </c>
      <c r="F946" s="261" t="n"/>
      <c r="G946" s="261" t="n">
        <v>2088864.20342525</v>
      </c>
      <c r="H946" s="261" t="n"/>
      <c r="I946" s="261" t="n"/>
      <c r="J946" s="261" t="n"/>
      <c r="K946" s="261" t="n"/>
      <c r="L946" s="261" t="n">
        <v>0</v>
      </c>
      <c r="M946" s="261" t="n"/>
      <c r="N946" s="261" t="n"/>
      <c r="O946" s="261" t="n"/>
      <c r="P946" s="261" t="n"/>
      <c r="Q946" s="261" t="n"/>
      <c r="R946" s="261" t="n">
        <v>66820.4997920698</v>
      </c>
      <c r="S946" s="261" t="n">
        <v>24000</v>
      </c>
      <c r="T946" s="261" t="n">
        <v>47665.2898516765</v>
      </c>
    </row>
    <row customHeight="true" ht="13.5" outlineLevel="0" r="947">
      <c r="A947" s="8" t="n">
        <f aca="false" ca="false" dt2D="false" dtr="false" t="normal">A946+1</f>
        <v>28</v>
      </c>
      <c r="B947" s="8" t="s">
        <v>192</v>
      </c>
      <c r="C947" s="106" t="s">
        <v>3</v>
      </c>
      <c r="D947" s="8" t="s">
        <v>618</v>
      </c>
      <c r="E947" s="260" t="n">
        <f aca="false" ca="false" dt2D="false" dtr="false" t="normal">SUM(F947:T947)</f>
        <v>2745252.4382275986</v>
      </c>
      <c r="F947" s="261" t="n"/>
      <c r="G947" s="261" t="n">
        <v>2580146.4629027</v>
      </c>
      <c r="H947" s="261" t="n"/>
      <c r="I947" s="261" t="n"/>
      <c r="J947" s="261" t="n"/>
      <c r="K947" s="261" t="n"/>
      <c r="L947" s="261" t="n">
        <v>0</v>
      </c>
      <c r="M947" s="261" t="n"/>
      <c r="N947" s="261" t="n"/>
      <c r="O947" s="261" t="n"/>
      <c r="P947" s="261" t="n"/>
      <c r="Q947" s="261" t="n"/>
      <c r="R947" s="261" t="n">
        <v>82357.5731468279</v>
      </c>
      <c r="S947" s="261" t="n">
        <v>24000</v>
      </c>
      <c r="T947" s="261" t="n">
        <v>58748.4021780706</v>
      </c>
    </row>
    <row customHeight="true" ht="13.5" outlineLevel="0" r="948">
      <c r="A948" s="8" t="n">
        <f aca="false" ca="false" dt2D="false" dtr="false" t="normal">A947+1</f>
        <v>29</v>
      </c>
      <c r="B948" s="8" t="s">
        <v>192</v>
      </c>
      <c r="C948" s="106" t="s">
        <v>3</v>
      </c>
      <c r="D948" s="8" t="s">
        <v>620</v>
      </c>
      <c r="E948" s="260" t="n">
        <f aca="false" ca="false" dt2D="false" dtr="false" t="normal">SUM(F948:T948)</f>
        <v>8347617.256266128</v>
      </c>
      <c r="F948" s="261" t="n"/>
      <c r="G948" s="261" t="n"/>
      <c r="H948" s="261" t="n"/>
      <c r="I948" s="261" t="n"/>
      <c r="J948" s="261" t="n"/>
      <c r="K948" s="261" t="n"/>
      <c r="L948" s="261" t="n">
        <v>0</v>
      </c>
      <c r="M948" s="261" t="n"/>
      <c r="N948" s="261" t="n">
        <v>7894549.72929405</v>
      </c>
      <c r="O948" s="261" t="n"/>
      <c r="P948" s="261" t="n"/>
      <c r="Q948" s="261" t="n"/>
      <c r="R948" s="261" t="n">
        <v>250428.517687984</v>
      </c>
      <c r="S948" s="261" t="n">
        <v>24000</v>
      </c>
      <c r="T948" s="261" t="n">
        <v>178639.009284095</v>
      </c>
    </row>
    <row customHeight="true" ht="13.5" outlineLevel="0" r="949">
      <c r="A949" s="8" t="n">
        <f aca="false" ca="false" dt2D="false" dtr="false" t="normal">A948+1</f>
        <v>30</v>
      </c>
      <c r="B949" s="8" t="s">
        <v>192</v>
      </c>
      <c r="C949" s="106" t="s">
        <v>3</v>
      </c>
      <c r="D949" s="8" t="s">
        <v>621</v>
      </c>
      <c r="E949" s="260" t="n">
        <f aca="false" ca="false" dt2D="false" dtr="false" t="normal">SUM(F949:T949)</f>
        <v>8317561.9029490715</v>
      </c>
      <c r="F949" s="261" t="n"/>
      <c r="G949" s="261" t="n"/>
      <c r="H949" s="261" t="n"/>
      <c r="I949" s="261" t="n"/>
      <c r="J949" s="261" t="n"/>
      <c r="K949" s="261" t="n"/>
      <c r="L949" s="261" t="n">
        <v>0</v>
      </c>
      <c r="M949" s="261" t="n"/>
      <c r="N949" s="261" t="n">
        <v>7866039.22113749</v>
      </c>
      <c r="O949" s="261" t="n"/>
      <c r="P949" s="261" t="n"/>
      <c r="Q949" s="261" t="n"/>
      <c r="R949" s="261" t="n">
        <v>249526.857088472</v>
      </c>
      <c r="S949" s="261" t="n">
        <v>24000</v>
      </c>
      <c r="T949" s="261" t="n">
        <v>177995.82472311</v>
      </c>
    </row>
    <row customHeight="true" ht="13.5" outlineLevel="0" r="950">
      <c r="A950" s="8" t="n">
        <f aca="false" ca="false" dt2D="false" dtr="false" t="normal">A949+1</f>
        <v>31</v>
      </c>
      <c r="B950" s="8" t="s">
        <v>192</v>
      </c>
      <c r="C950" s="106" t="s">
        <v>3</v>
      </c>
      <c r="D950" s="8" t="s">
        <v>622</v>
      </c>
      <c r="E950" s="260" t="n">
        <f aca="false" ca="false" dt2D="false" dtr="false" t="normal">SUM(F950:T950)</f>
        <v>2748985.2736394764</v>
      </c>
      <c r="F950" s="261" t="n"/>
      <c r="G950" s="261" t="n">
        <v>1830135.53504429</v>
      </c>
      <c r="H950" s="261" t="n"/>
      <c r="I950" s="261" t="n">
        <v>753551.895530118</v>
      </c>
      <c r="J950" s="261" t="n"/>
      <c r="K950" s="261" t="n"/>
      <c r="L950" s="261" t="n">
        <v>0</v>
      </c>
      <c r="M950" s="261" t="n"/>
      <c r="N950" s="261" t="n"/>
      <c r="O950" s="261" t="n"/>
      <c r="P950" s="261" t="n"/>
      <c r="Q950" s="261" t="n"/>
      <c r="R950" s="261" t="n">
        <v>82469.5582091842</v>
      </c>
      <c r="S950" s="261" t="n">
        <v>24000</v>
      </c>
      <c r="T950" s="261" t="n">
        <v>58828.2848558847</v>
      </c>
    </row>
    <row customHeight="true" ht="13.5" outlineLevel="0" r="951">
      <c r="A951" s="8" t="n">
        <f aca="false" ca="false" dt2D="false" dtr="false" t="normal">A950+1</f>
        <v>32</v>
      </c>
      <c r="B951" s="8" t="s">
        <v>192</v>
      </c>
      <c r="C951" s="106" t="s">
        <v>25</v>
      </c>
      <c r="D951" s="8" t="s">
        <v>625</v>
      </c>
      <c r="E951" s="260" t="n">
        <f aca="false" ca="false" dt2D="false" dtr="false" t="normal">SUM(F951:T951)</f>
        <v>3263133.952556998</v>
      </c>
      <c r="F951" s="261" t="n"/>
      <c r="G951" s="261" t="n">
        <v>2174674.14018425</v>
      </c>
      <c r="H951" s="261" t="n"/>
      <c r="I951" s="261" t="n">
        <v>896734.727211318</v>
      </c>
      <c r="J951" s="261" t="n"/>
      <c r="K951" s="261" t="n"/>
      <c r="L951" s="261" t="n">
        <v>0</v>
      </c>
      <c r="M951" s="261" t="n"/>
      <c r="N951" s="261" t="n"/>
      <c r="O951" s="261" t="n"/>
      <c r="P951" s="261" t="n"/>
      <c r="Q951" s="261" t="n"/>
      <c r="R951" s="261" t="n">
        <v>97894.0185767099</v>
      </c>
      <c r="S951" s="261" t="n">
        <v>24000</v>
      </c>
      <c r="T951" s="261" t="n">
        <v>69831.0665847198</v>
      </c>
    </row>
    <row customHeight="true" ht="13.5" outlineLevel="0" r="952">
      <c r="A952" s="8" t="n">
        <f aca="false" ca="false" dt2D="false" dtr="false" t="normal">A951+1</f>
        <v>33</v>
      </c>
      <c r="B952" s="8" t="s">
        <v>192</v>
      </c>
      <c r="C952" s="106" t="s">
        <v>25</v>
      </c>
      <c r="D952" s="8" t="s">
        <v>623</v>
      </c>
      <c r="E952" s="260" t="n">
        <f aca="false" ca="false" dt2D="false" dtr="false" t="normal">SUM(F952:T952)</f>
        <v>2151251.1231828094</v>
      </c>
      <c r="F952" s="261" t="n"/>
      <c r="G952" s="261" t="n">
        <v>1288320.16077926</v>
      </c>
      <c r="H952" s="261" t="n"/>
      <c r="I952" s="261" t="n">
        <v>530722.768992461</v>
      </c>
      <c r="J952" s="261" t="n"/>
      <c r="K952" s="261" t="n"/>
      <c r="L952" s="261" t="n">
        <v>197633.885679492</v>
      </c>
      <c r="M952" s="261" t="n"/>
      <c r="N952" s="261" t="n"/>
      <c r="O952" s="261" t="n"/>
      <c r="P952" s="261" t="n"/>
      <c r="Q952" s="261" t="n"/>
      <c r="R952" s="261" t="n">
        <v>64537.5336954842</v>
      </c>
      <c r="S952" s="261" t="n">
        <v>24000</v>
      </c>
      <c r="T952" s="261" t="n">
        <v>46036.774036112</v>
      </c>
    </row>
    <row customHeight="true" ht="13.5" outlineLevel="0" r="953">
      <c r="A953" s="8" t="n">
        <f aca="false" ca="false" dt2D="false" dtr="false" t="normal">A952+1</f>
        <v>34</v>
      </c>
      <c r="B953" s="8" t="s">
        <v>192</v>
      </c>
      <c r="C953" s="106" t="s">
        <v>25</v>
      </c>
      <c r="D953" s="8" t="s">
        <v>626</v>
      </c>
      <c r="E953" s="260" t="n">
        <f aca="false" ca="false" dt2D="false" dtr="false" t="normal">SUM(F953:T953)</f>
        <v>2403443.777608835</v>
      </c>
      <c r="F953" s="261" t="n"/>
      <c r="G953" s="261" t="n">
        <v>1598583.08739233</v>
      </c>
      <c r="H953" s="261" t="n"/>
      <c r="I953" s="261" t="n">
        <v>657323.680047411</v>
      </c>
      <c r="J953" s="261" t="n"/>
      <c r="K953" s="261" t="n"/>
      <c r="L953" s="261" t="n">
        <v>0</v>
      </c>
      <c r="M953" s="261" t="n"/>
      <c r="N953" s="261" t="n"/>
      <c r="O953" s="261" t="n"/>
      <c r="P953" s="261" t="n"/>
      <c r="Q953" s="261" t="n"/>
      <c r="R953" s="261" t="n">
        <v>72103.3133282651</v>
      </c>
      <c r="S953" s="261" t="n">
        <v>24000</v>
      </c>
      <c r="T953" s="261" t="n">
        <v>51433.6968408291</v>
      </c>
    </row>
    <row customHeight="true" ht="13.5" outlineLevel="0" r="954">
      <c r="A954" s="8" t="n">
        <f aca="false" ca="false" dt2D="false" dtr="false" t="normal">A953+1</f>
        <v>35</v>
      </c>
      <c r="B954" s="8" t="s">
        <v>192</v>
      </c>
      <c r="C954" s="106" t="s">
        <v>51</v>
      </c>
      <c r="D954" s="8" t="s">
        <v>628</v>
      </c>
      <c r="E954" s="260" t="n">
        <f aca="false" ca="false" dt2D="false" dtr="false" t="normal">SUM(F954:T954)</f>
        <v>4351502.984323411</v>
      </c>
      <c r="F954" s="261" t="n">
        <v>3296919.47119375</v>
      </c>
      <c r="G954" s="261" t="n"/>
      <c r="H954" s="261" t="n">
        <v>958051.797805413</v>
      </c>
      <c r="I954" s="261" t="n"/>
      <c r="J954" s="261" t="n"/>
      <c r="K954" s="261" t="n"/>
      <c r="L954" s="261" t="n">
        <v>0</v>
      </c>
      <c r="M954" s="261" t="n"/>
      <c r="N954" s="261" t="n"/>
      <c r="O954" s="261" t="n"/>
      <c r="P954" s="261" t="n"/>
      <c r="Q954" s="261" t="n"/>
      <c r="R954" s="261" t="n"/>
      <c r="S954" s="261" t="n"/>
      <c r="T954" s="261" t="n">
        <v>96531.7153242485</v>
      </c>
    </row>
    <row customHeight="true" ht="13.5" outlineLevel="0" r="955">
      <c r="A955" s="8" t="n">
        <f aca="false" ca="false" dt2D="false" dtr="false" t="normal">A954+1</f>
        <v>36</v>
      </c>
      <c r="B955" s="8" t="n">
        <v>1</v>
      </c>
      <c r="C955" s="106" t="s">
        <v>51</v>
      </c>
      <c r="D955" s="8" t="s">
        <v>634</v>
      </c>
      <c r="E955" s="260" t="n">
        <f aca="false" ca="false" dt2D="false" dtr="false" t="normal">SUM(F955:T955)</f>
        <v>14770777.668960785</v>
      </c>
      <c r="F955" s="261" t="n"/>
      <c r="G955" s="261" t="n"/>
      <c r="H955" s="261" t="n"/>
      <c r="I955" s="261" t="n"/>
      <c r="J955" s="261" t="n"/>
      <c r="K955" s="261" t="n"/>
      <c r="L955" s="261" t="n">
        <v>0</v>
      </c>
      <c r="M955" s="261" t="n"/>
      <c r="N955" s="261" t="n">
        <v>13987559.6967762</v>
      </c>
      <c r="O955" s="261" t="n"/>
      <c r="P955" s="261" t="n"/>
      <c r="Q955" s="261" t="n"/>
      <c r="R955" s="261" t="n">
        <v>443123.330068824</v>
      </c>
      <c r="S955" s="261" t="n">
        <v>24000</v>
      </c>
      <c r="T955" s="261" t="n">
        <v>316094.642115761</v>
      </c>
    </row>
    <row customHeight="true" ht="13.5" outlineLevel="0" r="956">
      <c r="A956" s="8" t="n">
        <f aca="false" ca="false" dt2D="false" dtr="false" t="normal">A955+1</f>
        <v>37</v>
      </c>
      <c r="B956" s="8" t="n">
        <f aca="false" ca="false" dt2D="false" dtr="false" t="normal">B955+1</f>
        <v>2</v>
      </c>
      <c r="C956" s="106" t="s">
        <v>51</v>
      </c>
      <c r="D956" s="8" t="s">
        <v>52</v>
      </c>
      <c r="E956" s="260" t="n">
        <f aca="false" ca="false" dt2D="false" dtr="false" t="normal">SUM(F956:T956)</f>
        <v>9504576.940608032</v>
      </c>
      <c r="F956" s="261" t="n"/>
      <c r="G956" s="261" t="n"/>
      <c r="H956" s="261" t="n"/>
      <c r="I956" s="261" t="n"/>
      <c r="J956" s="261" t="n"/>
      <c r="K956" s="261" t="n"/>
      <c r="L956" s="261" t="n">
        <v>0</v>
      </c>
      <c r="M956" s="261" t="n"/>
      <c r="N956" s="261" t="n">
        <v>8992041.68586078</v>
      </c>
      <c r="O956" s="261" t="n"/>
      <c r="P956" s="261" t="n"/>
      <c r="Q956" s="261" t="n"/>
      <c r="R956" s="261" t="n">
        <v>285137.308218241</v>
      </c>
      <c r="S956" s="261" t="n">
        <v>24000</v>
      </c>
      <c r="T956" s="261" t="n">
        <v>203397.946529012</v>
      </c>
    </row>
    <row customHeight="true" ht="13.5" outlineLevel="0" r="957">
      <c r="A957" s="8" t="n">
        <f aca="false" ca="false" dt2D="false" dtr="false" t="normal">A956+1</f>
        <v>38</v>
      </c>
      <c r="B957" s="8" t="n">
        <f aca="false" ca="false" dt2D="false" dtr="false" t="normal">+B956+1</f>
        <v>3</v>
      </c>
      <c r="C957" s="106" t="s">
        <v>51</v>
      </c>
      <c r="D957" s="8" t="s">
        <v>55</v>
      </c>
      <c r="E957" s="260" t="n">
        <f aca="false" ca="false" dt2D="false" dtr="false" t="normal">SUM(F957:T957)</f>
        <v>10894551.322339656</v>
      </c>
      <c r="F957" s="261" t="n"/>
      <c r="G957" s="261" t="n"/>
      <c r="H957" s="261" t="n"/>
      <c r="I957" s="261" t="n"/>
      <c r="J957" s="261" t="n"/>
      <c r="K957" s="261" t="n"/>
      <c r="L957" s="261" t="n">
        <v>0</v>
      </c>
      <c r="M957" s="261" t="n"/>
      <c r="N957" s="261" t="n">
        <v>10310571.3843714</v>
      </c>
      <c r="O957" s="261" t="n"/>
      <c r="P957" s="261" t="n"/>
      <c r="Q957" s="261" t="n"/>
      <c r="R957" s="261" t="n">
        <v>326836.539670188</v>
      </c>
      <c r="S957" s="261" t="n">
        <v>24000</v>
      </c>
      <c r="T957" s="261" t="n">
        <v>233143.398298068</v>
      </c>
    </row>
    <row customHeight="true" ht="13.5" outlineLevel="0" r="958">
      <c r="A958" s="8" t="n">
        <f aca="false" ca="false" dt2D="false" dtr="false" t="normal">A957+1</f>
        <v>39</v>
      </c>
      <c r="B958" s="8" t="s">
        <v>192</v>
      </c>
      <c r="C958" s="106" t="s">
        <v>51</v>
      </c>
      <c r="D958" s="8" t="s">
        <v>629</v>
      </c>
      <c r="E958" s="260" t="n">
        <f aca="false" ca="false" dt2D="false" dtr="false" t="normal">SUM(F958:T958)</f>
        <v>22434785.257448886</v>
      </c>
      <c r="F958" s="261" t="n"/>
      <c r="G958" s="261" t="n">
        <v>2113067.876114</v>
      </c>
      <c r="H958" s="261" t="n">
        <v>993142.64764991</v>
      </c>
      <c r="I958" s="261" t="n">
        <v>875340.324203909</v>
      </c>
      <c r="J958" s="261" t="n"/>
      <c r="K958" s="261" t="n"/>
      <c r="L958" s="261" t="n">
        <v>0</v>
      </c>
      <c r="M958" s="261" t="n"/>
      <c r="N958" s="261" t="n">
        <v>9951980.05005339</v>
      </c>
      <c r="O958" s="261" t="n"/>
      <c r="P958" s="261" t="n"/>
      <c r="Q958" s="261" t="n">
        <v>7742688.32413544</v>
      </c>
      <c r="R958" s="261" t="n">
        <v>245018.60607639</v>
      </c>
      <c r="S958" s="261" t="n">
        <v>24000</v>
      </c>
      <c r="T958" s="261" t="n">
        <v>489547.429215847</v>
      </c>
    </row>
    <row customHeight="true" ht="13.5" outlineLevel="0" r="959">
      <c r="A959" s="8" t="n">
        <f aca="false" ca="false" dt2D="false" dtr="false" t="normal">A958+1</f>
        <v>40</v>
      </c>
      <c r="B959" s="8" t="s">
        <v>192</v>
      </c>
      <c r="C959" s="106" t="s">
        <v>51</v>
      </c>
      <c r="D959" s="8" t="s">
        <v>630</v>
      </c>
      <c r="E959" s="260" t="n">
        <f aca="false" ca="false" dt2D="false" dtr="false" t="normal">SUM(F959:T959)</f>
        <v>21292392.192032933</v>
      </c>
      <c r="F959" s="261" t="n"/>
      <c r="G959" s="261" t="n">
        <v>2099808.33318212</v>
      </c>
      <c r="H959" s="261" t="n"/>
      <c r="I959" s="261" t="n">
        <v>869128.637617825</v>
      </c>
      <c r="J959" s="261" t="n"/>
      <c r="K959" s="261" t="n"/>
      <c r="L959" s="261" t="n">
        <v>0</v>
      </c>
      <c r="M959" s="261" t="n"/>
      <c r="N959" s="261" t="n">
        <v>9894084.2486622</v>
      </c>
      <c r="O959" s="261" t="n"/>
      <c r="P959" s="261" t="n"/>
      <c r="Q959" s="261" t="n">
        <v>7697372.65048416</v>
      </c>
      <c r="R959" s="261" t="n">
        <v>243623.423481472</v>
      </c>
      <c r="S959" s="261" t="n">
        <v>24000</v>
      </c>
      <c r="T959" s="261" t="n">
        <v>464374.898605156</v>
      </c>
    </row>
    <row customHeight="true" ht="13.5" outlineLevel="0" r="960">
      <c r="A960" s="8" t="n">
        <f aca="false" ca="false" dt2D="false" dtr="false" t="normal">A959+1</f>
        <v>41</v>
      </c>
      <c r="B960" s="8" t="n">
        <f aca="false" ca="false" dt2D="false" dtr="false" t="normal">+B957+1</f>
        <v>4</v>
      </c>
      <c r="C960" s="106" t="s">
        <v>51</v>
      </c>
      <c r="D960" s="8" t="s">
        <v>57</v>
      </c>
      <c r="E960" s="260" t="n">
        <f aca="false" ca="false" dt2D="false" dtr="false" t="normal">SUM(F960:T960)</f>
        <v>13126301.191665292</v>
      </c>
      <c r="F960" s="261" t="n"/>
      <c r="G960" s="261" t="n"/>
      <c r="H960" s="261" t="n"/>
      <c r="I960" s="261" t="n"/>
      <c r="J960" s="261" t="n"/>
      <c r="K960" s="261" t="n"/>
      <c r="L960" s="261" t="n">
        <v>0</v>
      </c>
      <c r="M960" s="261" t="n"/>
      <c r="N960" s="261" t="n">
        <v>12427609.3104137</v>
      </c>
      <c r="O960" s="261" t="n"/>
      <c r="P960" s="261" t="n"/>
      <c r="Q960" s="261" t="n"/>
      <c r="R960" s="261" t="n">
        <v>393789.035749957</v>
      </c>
      <c r="S960" s="261" t="n">
        <v>24000</v>
      </c>
      <c r="T960" s="261" t="n">
        <v>280902.845501636</v>
      </c>
    </row>
    <row customHeight="true" ht="13.5" outlineLevel="0" r="961">
      <c r="A961" s="8" t="n">
        <f aca="false" ca="false" dt2D="false" dtr="false" t="normal">A960+1</f>
        <v>42</v>
      </c>
      <c r="B961" s="8" t="s">
        <v>192</v>
      </c>
      <c r="C961" s="106" t="s">
        <v>51</v>
      </c>
      <c r="D961" s="8" t="s">
        <v>635</v>
      </c>
      <c r="E961" s="260" t="n">
        <f aca="false" ca="false" dt2D="false" dtr="false" t="normal">SUM(F961:T961)</f>
        <v>30906551.15851576</v>
      </c>
      <c r="F961" s="261" t="n"/>
      <c r="G961" s="261" t="n">
        <v>3058028.91984048</v>
      </c>
      <c r="H961" s="261" t="n"/>
      <c r="I961" s="261" t="n">
        <v>2550054.8475186</v>
      </c>
      <c r="J961" s="261" t="n">
        <v>2888118.28956088</v>
      </c>
      <c r="K961" s="261" t="n"/>
      <c r="L961" s="261" t="n">
        <v>0</v>
      </c>
      <c r="M961" s="261" t="n"/>
      <c r="N961" s="261" t="n">
        <v>13589964.5526661</v>
      </c>
      <c r="O961" s="261" t="n"/>
      <c r="P961" s="261" t="n"/>
      <c r="Q961" s="261" t="n">
        <v>7694072.0423604</v>
      </c>
      <c r="R961" s="261" t="n">
        <v>429941.952962242</v>
      </c>
      <c r="S961" s="261" t="n">
        <v>24000</v>
      </c>
      <c r="T961" s="261" t="n">
        <v>672370.553607057</v>
      </c>
    </row>
    <row customHeight="true" ht="13.5" outlineLevel="0" r="962">
      <c r="A962" s="8" t="n">
        <f aca="false" ca="false" dt2D="false" dtr="false" t="normal">A961+1</f>
        <v>43</v>
      </c>
      <c r="B962" s="8" t="s">
        <v>192</v>
      </c>
      <c r="C962" s="106" t="s">
        <v>51</v>
      </c>
      <c r="D962" s="8" t="s">
        <v>637</v>
      </c>
      <c r="E962" s="260" t="n">
        <f aca="false" ca="false" dt2D="false" dtr="false" t="normal">SUM(F962:T962)</f>
        <v>17084888.47996256</v>
      </c>
      <c r="F962" s="261" t="n">
        <v>4532818.46765447</v>
      </c>
      <c r="G962" s="261" t="n"/>
      <c r="H962" s="261" t="n">
        <v>1323198.64548022</v>
      </c>
      <c r="I962" s="261" t="n"/>
      <c r="J962" s="261" t="n"/>
      <c r="K962" s="261" t="n"/>
      <c r="L962" s="261" t="n">
        <v>0</v>
      </c>
      <c r="M962" s="261" t="n"/>
      <c r="N962" s="261" t="n"/>
      <c r="O962" s="261" t="n"/>
      <c r="P962" s="261" t="n"/>
      <c r="Q962" s="261" t="n">
        <v>10326708.0989578</v>
      </c>
      <c r="R962" s="261" t="n">
        <v>512546.654398876</v>
      </c>
      <c r="S962" s="261" t="n">
        <v>24000</v>
      </c>
      <c r="T962" s="261" t="n">
        <v>365616.613471198</v>
      </c>
    </row>
    <row customHeight="true" ht="13.5" outlineLevel="0" r="963">
      <c r="A963" s="8" t="n">
        <f aca="false" ca="false" dt2D="false" dtr="false" t="normal">A962+1</f>
        <v>44</v>
      </c>
      <c r="B963" s="8" t="s">
        <v>192</v>
      </c>
      <c r="C963" s="106" t="s">
        <v>51</v>
      </c>
      <c r="D963" s="8" t="s">
        <v>639</v>
      </c>
      <c r="E963" s="260" t="n">
        <f aca="false" ca="false" dt2D="false" dtr="false" t="normal">SUM(F963:T963)</f>
        <v>9336786.008049862</v>
      </c>
      <c r="F963" s="261" t="n"/>
      <c r="G963" s="261" t="n"/>
      <c r="H963" s="261" t="n"/>
      <c r="I963" s="261" t="n"/>
      <c r="J963" s="261" t="n"/>
      <c r="K963" s="261" t="n"/>
      <c r="L963" s="261" t="n">
        <v>0</v>
      </c>
      <c r="M963" s="261" t="n"/>
      <c r="N963" s="261" t="n"/>
      <c r="O963" s="261" t="n"/>
      <c r="P963" s="261" t="n"/>
      <c r="Q963" s="261" t="n">
        <v>8832875.2072361</v>
      </c>
      <c r="R963" s="261" t="n">
        <v>280103.580241496</v>
      </c>
      <c r="S963" s="261" t="n">
        <v>24000</v>
      </c>
      <c r="T963" s="261" t="n">
        <v>199807.220572267</v>
      </c>
    </row>
    <row customHeight="true" ht="13.5" outlineLevel="0" r="964">
      <c r="A964" s="8" t="n">
        <f aca="false" ca="false" dt2D="false" dtr="false" t="normal">A963+1</f>
        <v>45</v>
      </c>
      <c r="B964" s="8" t="n">
        <f aca="false" ca="false" dt2D="false" dtr="false" t="normal">+B960+1</f>
        <v>5</v>
      </c>
      <c r="C964" s="106" t="s">
        <v>51</v>
      </c>
      <c r="D964" s="8" t="s">
        <v>59</v>
      </c>
      <c r="E964" s="260" t="n">
        <f aca="false" ca="false" dt2D="false" dtr="false" t="normal">SUM(F964:T964)</f>
        <v>12492140.143850831</v>
      </c>
      <c r="F964" s="261" t="n"/>
      <c r="G964" s="261" t="n"/>
      <c r="H964" s="261" t="n"/>
      <c r="I964" s="261" t="n"/>
      <c r="J964" s="261" t="n"/>
      <c r="K964" s="261" t="n"/>
      <c r="L964" s="261" t="n">
        <v>0</v>
      </c>
      <c r="M964" s="261" t="n"/>
      <c r="N964" s="261" t="n">
        <v>11826044.1404569</v>
      </c>
      <c r="O964" s="261" t="n"/>
      <c r="P964" s="261" t="n"/>
      <c r="Q964" s="261" t="n"/>
      <c r="R964" s="261" t="n">
        <v>374764.204315524</v>
      </c>
      <c r="S964" s="261" t="n">
        <v>24000</v>
      </c>
      <c r="T964" s="261" t="n">
        <v>267331.799078407</v>
      </c>
    </row>
    <row customHeight="true" ht="13.5" outlineLevel="0" r="965">
      <c r="A965" s="8" t="n">
        <f aca="false" ca="false" dt2D="false" dtr="false" t="normal">A964+1</f>
        <v>46</v>
      </c>
      <c r="B965" s="8" t="s">
        <v>192</v>
      </c>
      <c r="C965" s="106" t="s">
        <v>51</v>
      </c>
      <c r="D965" s="8" t="s">
        <v>640</v>
      </c>
      <c r="E965" s="260" t="n">
        <f aca="false" ca="false" dt2D="false" dtr="false" t="normal">SUM(F965:T965)</f>
        <v>6168770.054632796</v>
      </c>
      <c r="F965" s="261" t="n"/>
      <c r="G965" s="261" t="n"/>
      <c r="H965" s="261" t="n"/>
      <c r="I965" s="261" t="n"/>
      <c r="J965" s="261" t="n"/>
      <c r="K965" s="261" t="n"/>
      <c r="L965" s="261" t="n">
        <v>0</v>
      </c>
      <c r="M965" s="261" t="n"/>
      <c r="N965" s="261" t="n"/>
      <c r="O965" s="261" t="n"/>
      <c r="P965" s="261" t="n"/>
      <c r="Q965" s="261" t="n">
        <v>5827695.27382467</v>
      </c>
      <c r="R965" s="261" t="n">
        <v>185063.101638984</v>
      </c>
      <c r="S965" s="261" t="n">
        <v>24000</v>
      </c>
      <c r="T965" s="261" t="n">
        <v>132011.679169142</v>
      </c>
    </row>
    <row customHeight="true" ht="13.5" outlineLevel="0" r="966">
      <c r="A966" s="8" t="n">
        <f aca="false" ca="false" dt2D="false" dtr="false" t="normal">A965+1</f>
        <v>47</v>
      </c>
      <c r="B966" s="8" t="s">
        <v>192</v>
      </c>
      <c r="C966" s="106" t="s">
        <v>51</v>
      </c>
      <c r="D966" s="8" t="s">
        <v>641</v>
      </c>
      <c r="E966" s="260" t="n">
        <f aca="false" ca="false" dt2D="false" dtr="false" t="normal">SUM(F966:T966)</f>
        <v>6182641.850987613</v>
      </c>
      <c r="F966" s="261" t="n"/>
      <c r="G966" s="261" t="n"/>
      <c r="H966" s="261" t="n"/>
      <c r="I966" s="261" t="n"/>
      <c r="J966" s="261" t="n"/>
      <c r="K966" s="261" t="n"/>
      <c r="L966" s="261" t="n">
        <v>0</v>
      </c>
      <c r="M966" s="261" t="n"/>
      <c r="N966" s="261" t="n"/>
      <c r="O966" s="261" t="n"/>
      <c r="P966" s="261" t="n"/>
      <c r="Q966" s="261" t="n">
        <v>5840854.05984685</v>
      </c>
      <c r="R966" s="261" t="n">
        <v>185479.255529628</v>
      </c>
      <c r="S966" s="261" t="n">
        <v>24000</v>
      </c>
      <c r="T966" s="261" t="n">
        <v>132308.535611135</v>
      </c>
    </row>
    <row customHeight="true" ht="13.5" outlineLevel="0" r="967">
      <c r="A967" s="8" t="n">
        <f aca="false" ca="false" dt2D="false" dtr="false" t="normal">A966+1</f>
        <v>48</v>
      </c>
      <c r="B967" s="8" t="s">
        <v>192</v>
      </c>
      <c r="C967" s="106" t="s">
        <v>51</v>
      </c>
      <c r="D967" s="8" t="s">
        <v>643</v>
      </c>
      <c r="E967" s="260" t="n">
        <f aca="false" ca="false" dt2D="false" dtr="false" t="normal">SUM(F967:T967)</f>
        <v>29130469.833572384</v>
      </c>
      <c r="F967" s="261" t="n"/>
      <c r="G967" s="261" t="n">
        <v>3138983.2909992</v>
      </c>
      <c r="H967" s="261" t="n"/>
      <c r="I967" s="261" t="n">
        <v>2617383.811719</v>
      </c>
      <c r="J967" s="261" t="n"/>
      <c r="K967" s="261" t="n"/>
      <c r="L967" s="261" t="n"/>
      <c r="M967" s="261" t="n"/>
      <c r="N967" s="261" t="n">
        <v>13953417.4151359</v>
      </c>
      <c r="O967" s="261" t="n"/>
      <c r="P967" s="261" t="n"/>
      <c r="Q967" s="261" t="n">
        <v>7899379.16627266</v>
      </c>
      <c r="R967" s="261" t="n">
        <v>873914.095007172</v>
      </c>
      <c r="S967" s="261" t="n">
        <v>24000</v>
      </c>
      <c r="T967" s="261" t="n">
        <v>623392.054438449</v>
      </c>
    </row>
    <row customHeight="true" ht="13.5" outlineLevel="0" r="968">
      <c r="A968" s="8" t="n">
        <f aca="false" ca="false" dt2D="false" dtr="false" t="normal">A967+1</f>
        <v>49</v>
      </c>
      <c r="B968" s="8" t="s">
        <v>192</v>
      </c>
      <c r="C968" s="106" t="s">
        <v>51</v>
      </c>
      <c r="D968" s="8" t="s">
        <v>644</v>
      </c>
      <c r="E968" s="260" t="n">
        <f aca="false" ca="false" dt2D="false" dtr="false" t="normal">SUM(F968:T968)</f>
        <v>10151410.451919354</v>
      </c>
      <c r="F968" s="261" t="n"/>
      <c r="G968" s="261" t="n">
        <v>4940175.09238368</v>
      </c>
      <c r="H968" s="261" t="n"/>
      <c r="I968" s="261" t="n"/>
      <c r="J968" s="261" t="n">
        <v>4665452.86230702</v>
      </c>
      <c r="K968" s="261" t="n"/>
      <c r="L968" s="261" t="n">
        <v>0</v>
      </c>
      <c r="M968" s="261" t="n"/>
      <c r="N968" s="261" t="n"/>
      <c r="O968" s="261" t="n"/>
      <c r="P968" s="261" t="n"/>
      <c r="Q968" s="261" t="n"/>
      <c r="R968" s="261" t="n">
        <v>304542.313557581</v>
      </c>
      <c r="S968" s="261" t="n">
        <v>24000</v>
      </c>
      <c r="T968" s="261" t="n">
        <v>217240.183671074</v>
      </c>
    </row>
    <row customHeight="true" ht="13.5" outlineLevel="0" r="969">
      <c r="A969" s="8" t="n">
        <f aca="false" ca="false" dt2D="false" dtr="false" t="normal">A968+1</f>
        <v>50</v>
      </c>
      <c r="B969" s="8" t="s">
        <v>192</v>
      </c>
      <c r="C969" s="106" t="s">
        <v>51</v>
      </c>
      <c r="D969" s="8" t="s">
        <v>645</v>
      </c>
      <c r="E969" s="260" t="n">
        <f aca="false" ca="false" dt2D="false" dtr="false" t="normal">SUM(F969:T969)</f>
        <v>55831656.90093595</v>
      </c>
      <c r="F969" s="261" t="n"/>
      <c r="G969" s="261" t="n">
        <v>4302516.74872496</v>
      </c>
      <c r="H969" s="261" t="n"/>
      <c r="I969" s="261" t="n">
        <v>3588275.4679922</v>
      </c>
      <c r="J969" s="261" t="n"/>
      <c r="K969" s="261" t="n"/>
      <c r="L969" s="261" t="n"/>
      <c r="M969" s="261" t="n"/>
      <c r="N969" s="261" t="n">
        <v>19111034.7516237</v>
      </c>
      <c r="O969" s="261" t="n">
        <v>2883543.97624427</v>
      </c>
      <c r="P969" s="261" t="n">
        <v>12232232.9146983</v>
      </c>
      <c r="Q969" s="261" t="n">
        <v>10820264.7569444</v>
      </c>
      <c r="R969" s="261" t="n">
        <v>1674973.70702808</v>
      </c>
      <c r="S969" s="261" t="n">
        <v>24000</v>
      </c>
      <c r="T969" s="261" t="n">
        <v>1194814.57768003</v>
      </c>
    </row>
    <row customHeight="true" ht="13.5" outlineLevel="0" r="970">
      <c r="A970" s="8" t="n">
        <f aca="false" ca="false" dt2D="false" dtr="false" t="normal">A969+1</f>
        <v>51</v>
      </c>
      <c r="B970" s="8" t="s">
        <v>192</v>
      </c>
      <c r="C970" s="106" t="s">
        <v>51</v>
      </c>
      <c r="D970" s="8" t="s">
        <v>646</v>
      </c>
      <c r="E970" s="260" t="n">
        <f aca="false" ca="false" dt2D="false" dtr="false" t="normal">SUM(F970:T970)</f>
        <v>4532186.1367999995</v>
      </c>
      <c r="F970" s="261" t="n"/>
      <c r="G970" s="261" t="n">
        <v>4275231.76936848</v>
      </c>
      <c r="H970" s="261" t="n"/>
      <c r="I970" s="261" t="n"/>
      <c r="J970" s="261" t="n"/>
      <c r="K970" s="261" t="n"/>
      <c r="L970" s="261" t="n">
        <v>0</v>
      </c>
      <c r="M970" s="261" t="n"/>
      <c r="N970" s="261" t="n"/>
      <c r="O970" s="261" t="n"/>
      <c r="P970" s="261" t="n"/>
      <c r="Q970" s="261" t="n"/>
      <c r="R970" s="261" t="n">
        <v>135965.584104</v>
      </c>
      <c r="S970" s="261" t="n">
        <v>24000</v>
      </c>
      <c r="T970" s="261" t="n">
        <v>96988.78332752</v>
      </c>
    </row>
    <row customHeight="true" ht="13.5" outlineLevel="0" r="971">
      <c r="A971" s="8" t="n">
        <f aca="false" ca="false" dt2D="false" dtr="false" t="normal">A970+1</f>
        <v>52</v>
      </c>
      <c r="B971" s="8" t="n">
        <f aca="false" ca="false" dt2D="false" dtr="false" t="normal">+B964+1</f>
        <v>6</v>
      </c>
      <c r="C971" s="106" t="s">
        <v>51</v>
      </c>
      <c r="D971" s="8" t="s">
        <v>63</v>
      </c>
      <c r="E971" s="260" t="n">
        <f aca="false" ca="false" dt2D="false" dtr="false" t="normal">SUM(F971:T971)</f>
        <v>20057560.349580348</v>
      </c>
      <c r="F971" s="261" t="n"/>
      <c r="G971" s="261" t="n"/>
      <c r="H971" s="261" t="n"/>
      <c r="I971" s="261" t="n"/>
      <c r="J971" s="261" t="n"/>
      <c r="K971" s="261" t="n"/>
      <c r="L971" s="261" t="n">
        <v>0</v>
      </c>
      <c r="M971" s="261" t="n"/>
      <c r="N971" s="261" t="n">
        <v>8615181.12350318</v>
      </c>
      <c r="O971" s="261" t="n"/>
      <c r="P971" s="261" t="n">
        <v>5512013.64705088</v>
      </c>
      <c r="Q971" s="261" t="n">
        <v>4875406.97705786</v>
      </c>
      <c r="R971" s="261" t="n">
        <v>601726.81048741</v>
      </c>
      <c r="S971" s="261" t="n">
        <v>24000</v>
      </c>
      <c r="T971" s="261" t="n">
        <v>429231.791481019</v>
      </c>
    </row>
    <row customHeight="true" ht="13.5" outlineLevel="0" r="972">
      <c r="A972" s="8" t="n">
        <f aca="false" ca="false" dt2D="false" dtr="false" t="normal">A971+1</f>
        <v>53</v>
      </c>
      <c r="B972" s="8" t="n">
        <f aca="false" ca="false" dt2D="false" dtr="false" t="normal">+B971+1</f>
        <v>7</v>
      </c>
      <c r="C972" s="106" t="s">
        <v>51</v>
      </c>
      <c r="D972" s="8" t="s">
        <v>67</v>
      </c>
      <c r="E972" s="260" t="n">
        <f aca="false" ca="false" dt2D="false" dtr="false" t="normal">SUM(F972:T972)</f>
        <v>9098304.165503806</v>
      </c>
      <c r="F972" s="261" t="n"/>
      <c r="G972" s="261" t="n"/>
      <c r="H972" s="261" t="n"/>
      <c r="I972" s="261" t="n"/>
      <c r="J972" s="261" t="n"/>
      <c r="K972" s="261" t="n"/>
      <c r="L972" s="261" t="n">
        <v>0</v>
      </c>
      <c r="M972" s="261" t="n"/>
      <c r="N972" s="261" t="n">
        <v>8606651.33139691</v>
      </c>
      <c r="O972" s="261" t="n"/>
      <c r="P972" s="261" t="n"/>
      <c r="Q972" s="261" t="n"/>
      <c r="R972" s="261" t="n">
        <v>272949.124965114</v>
      </c>
      <c r="S972" s="261" t="n">
        <v>24000</v>
      </c>
      <c r="T972" s="261" t="n">
        <v>194703.709141781</v>
      </c>
    </row>
    <row customHeight="true" ht="13.5" outlineLevel="0" r="973">
      <c r="A973" s="8" t="n">
        <f aca="false" ca="false" dt2D="false" dtr="false" t="normal">A972+1</f>
        <v>54</v>
      </c>
      <c r="B973" s="8" t="n">
        <f aca="false" ca="false" dt2D="false" dtr="false" t="normal">+B972+1</f>
        <v>8</v>
      </c>
      <c r="C973" s="106" t="s">
        <v>51</v>
      </c>
      <c r="D973" s="8" t="s">
        <v>71</v>
      </c>
      <c r="E973" s="260" t="n">
        <f aca="false" ca="false" dt2D="false" dtr="false" t="normal">SUM(F973:T973)</f>
        <v>9082610.451441346</v>
      </c>
      <c r="F973" s="261" t="n"/>
      <c r="G973" s="261" t="n"/>
      <c r="H973" s="261" t="n"/>
      <c r="I973" s="261" t="n"/>
      <c r="J973" s="261" t="n"/>
      <c r="K973" s="261" t="n"/>
      <c r="L973" s="261" t="n">
        <v>0</v>
      </c>
      <c r="M973" s="261" t="n"/>
      <c r="N973" s="261" t="n">
        <v>8591764.27423726</v>
      </c>
      <c r="O973" s="261" t="n"/>
      <c r="P973" s="261" t="n"/>
      <c r="Q973" s="261" t="n"/>
      <c r="R973" s="261" t="n">
        <v>272478.31354324</v>
      </c>
      <c r="S973" s="261" t="n">
        <v>24000</v>
      </c>
      <c r="T973" s="261" t="n">
        <v>194367.863660845</v>
      </c>
    </row>
    <row customHeight="true" ht="13.5" outlineLevel="0" r="974">
      <c r="A974" s="8" t="n">
        <f aca="false" ca="false" dt2D="false" dtr="false" t="normal">A973+1</f>
        <v>55</v>
      </c>
      <c r="B974" s="8" t="s">
        <v>192</v>
      </c>
      <c r="C974" s="106" t="s">
        <v>51</v>
      </c>
      <c r="D974" s="8" t="s">
        <v>648</v>
      </c>
      <c r="E974" s="260" t="n">
        <f aca="false" ca="false" dt2D="false" dtr="false" t="normal">SUM(F974:T974)</f>
        <v>21591196.538687456</v>
      </c>
      <c r="F974" s="261" t="n"/>
      <c r="G974" s="261" t="n">
        <v>3257125.34329072</v>
      </c>
      <c r="H974" s="261" t="n"/>
      <c r="I974" s="261" t="n">
        <v>2715600.1518154</v>
      </c>
      <c r="J974" s="261" t="n"/>
      <c r="K974" s="261" t="n"/>
      <c r="L974" s="261" t="n">
        <v>0</v>
      </c>
      <c r="M974" s="261" t="n"/>
      <c r="N974" s="261" t="n">
        <v>14484683.5414928</v>
      </c>
      <c r="O974" s="261" t="n"/>
      <c r="P974" s="261" t="n"/>
      <c r="Q974" s="261" t="n"/>
      <c r="R974" s="261" t="n">
        <v>647735.896160625</v>
      </c>
      <c r="S974" s="261" t="n">
        <v>24000</v>
      </c>
      <c r="T974" s="261" t="n">
        <v>462051.605927912</v>
      </c>
    </row>
    <row customHeight="true" ht="13.5" outlineLevel="0" r="975">
      <c r="A975" s="8" t="n">
        <f aca="false" ca="false" dt2D="false" dtr="false" t="normal">A974+1</f>
        <v>56</v>
      </c>
      <c r="B975" s="8" t="n">
        <f aca="false" ca="false" dt2D="false" dtr="false" t="normal">B973+1</f>
        <v>9</v>
      </c>
      <c r="C975" s="106" t="s">
        <v>51</v>
      </c>
      <c r="D975" s="8" t="s">
        <v>649</v>
      </c>
      <c r="E975" s="260" t="n">
        <f aca="false" ca="false" dt2D="false" dtr="false" t="normal">SUM(F975:T975)</f>
        <v>10401666.38372181</v>
      </c>
      <c r="F975" s="261" t="n"/>
      <c r="G975" s="261" t="n"/>
      <c r="H975" s="261" t="n"/>
      <c r="I975" s="261" t="n"/>
      <c r="J975" s="261" t="n"/>
      <c r="K975" s="261" t="n"/>
      <c r="L975" s="261" t="n">
        <v>0</v>
      </c>
      <c r="M975" s="261" t="n"/>
      <c r="N975" s="261" t="n">
        <v>9843020.73159851</v>
      </c>
      <c r="O975" s="261" t="n"/>
      <c r="P975" s="261" t="n"/>
      <c r="Q975" s="261" t="n"/>
      <c r="R975" s="261" t="n">
        <v>312049.991511654</v>
      </c>
      <c r="S975" s="261" t="n">
        <v>24000</v>
      </c>
      <c r="T975" s="261" t="n">
        <v>222595.660611647</v>
      </c>
    </row>
    <row customHeight="true" ht="13.5" outlineLevel="0" r="976">
      <c r="A976" s="8" t="n">
        <f aca="false" ca="false" dt2D="false" dtr="false" t="normal">A975+1</f>
        <v>57</v>
      </c>
      <c r="B976" s="8" t="s">
        <v>192</v>
      </c>
      <c r="C976" s="106" t="s">
        <v>51</v>
      </c>
      <c r="D976" s="8" t="s">
        <v>650</v>
      </c>
      <c r="E976" s="260" t="n">
        <f aca="false" ca="false" dt2D="false" dtr="false" t="normal">SUM(F976:T976)</f>
        <v>12111167.016142704</v>
      </c>
      <c r="F976" s="261" t="n"/>
      <c r="G976" s="261" t="n"/>
      <c r="H976" s="261" t="n"/>
      <c r="I976" s="261" t="n"/>
      <c r="J976" s="261" t="n"/>
      <c r="K976" s="261" t="n"/>
      <c r="L976" s="261" t="n">
        <v>0</v>
      </c>
      <c r="M976" s="261" t="n"/>
      <c r="N976" s="261" t="n">
        <v>6449153.25911596</v>
      </c>
      <c r="O976" s="261" t="n"/>
      <c r="P976" s="261" t="n"/>
      <c r="Q976" s="261" t="n">
        <v>5015499.77239701</v>
      </c>
      <c r="R976" s="261" t="n">
        <v>363335.010484281</v>
      </c>
      <c r="S976" s="261" t="n">
        <v>24000</v>
      </c>
      <c r="T976" s="261" t="n">
        <v>259178.974145454</v>
      </c>
    </row>
    <row customHeight="true" ht="13.5" outlineLevel="0" r="977">
      <c r="A977" s="8" t="n">
        <f aca="false" ca="false" dt2D="false" dtr="false" t="normal">A976+1</f>
        <v>58</v>
      </c>
      <c r="B977" s="8" t="s">
        <v>192</v>
      </c>
      <c r="C977" s="106" t="s">
        <v>51</v>
      </c>
      <c r="D977" s="8" t="s">
        <v>652</v>
      </c>
      <c r="E977" s="260" t="n">
        <f aca="false" ca="false" dt2D="false" dtr="false" t="normal">SUM(F977:T977)</f>
        <v>13009163.081373602</v>
      </c>
      <c r="F977" s="261" t="n"/>
      <c r="G977" s="261" t="n"/>
      <c r="H977" s="261" t="n"/>
      <c r="I977" s="261" t="n"/>
      <c r="J977" s="261" t="n"/>
      <c r="K977" s="261" t="n"/>
      <c r="L977" s="261" t="n">
        <v>0</v>
      </c>
      <c r="M977" s="261" t="n"/>
      <c r="N977" s="261" t="n">
        <v>7069532.65451155</v>
      </c>
      <c r="O977" s="261" t="n"/>
      <c r="P977" s="261" t="n"/>
      <c r="Q977" s="261" t="n">
        <v>5246959.44447945</v>
      </c>
      <c r="R977" s="261" t="n">
        <v>390274.892441208</v>
      </c>
      <c r="S977" s="261" t="n">
        <v>24000</v>
      </c>
      <c r="T977" s="261" t="n">
        <v>278396.089941395</v>
      </c>
    </row>
    <row customHeight="true" ht="13.5" outlineLevel="0" r="978">
      <c r="A978" s="8" t="n">
        <f aca="false" ca="false" dt2D="false" dtr="false" t="normal">A977+1</f>
        <v>59</v>
      </c>
      <c r="B978" s="8" t="s">
        <v>192</v>
      </c>
      <c r="C978" s="106" t="s">
        <v>51</v>
      </c>
      <c r="D978" s="8" t="s">
        <v>653</v>
      </c>
      <c r="E978" s="260" t="n">
        <f aca="false" ca="false" dt2D="false" dtr="false" t="normal">SUM(F978:T978)</f>
        <v>7099234.443963589</v>
      </c>
      <c r="F978" s="261" t="n"/>
      <c r="G978" s="261" t="n"/>
      <c r="H978" s="261" t="n"/>
      <c r="I978" s="261" t="n"/>
      <c r="J978" s="261" t="n"/>
      <c r="K978" s="261" t="n"/>
      <c r="L978" s="261" t="n">
        <v>0</v>
      </c>
      <c r="M978" s="261" t="n"/>
      <c r="N978" s="261" t="n">
        <v>6710333.79354386</v>
      </c>
      <c r="O978" s="261" t="n"/>
      <c r="P978" s="261" t="n"/>
      <c r="Q978" s="261" t="n"/>
      <c r="R978" s="261" t="n">
        <v>212977.033318908</v>
      </c>
      <c r="S978" s="261" t="n">
        <v>24000</v>
      </c>
      <c r="T978" s="261" t="n">
        <v>151923.617100821</v>
      </c>
    </row>
    <row customHeight="true" ht="13.5" outlineLevel="0" r="979">
      <c r="A979" s="8" t="n">
        <f aca="false" ca="false" dt2D="false" dtr="false" t="normal">A978+1</f>
        <v>60</v>
      </c>
      <c r="B979" s="8" t="s">
        <v>192</v>
      </c>
      <c r="C979" s="106" t="s">
        <v>51</v>
      </c>
      <c r="D979" s="8" t="s">
        <v>654</v>
      </c>
      <c r="E979" s="260" t="n">
        <f aca="false" ca="false" dt2D="false" dtr="false" t="normal">SUM(F979:T979)</f>
        <v>16266815.348539004</v>
      </c>
      <c r="F979" s="261" t="n"/>
      <c r="G979" s="261" t="n"/>
      <c r="H979" s="261" t="n"/>
      <c r="I979" s="261" t="n"/>
      <c r="J979" s="261" t="n"/>
      <c r="K979" s="261" t="n"/>
      <c r="L979" s="261" t="n">
        <v>0</v>
      </c>
      <c r="M979" s="261" t="n"/>
      <c r="N979" s="261" t="n"/>
      <c r="O979" s="261" t="n"/>
      <c r="P979" s="261" t="n"/>
      <c r="Q979" s="261" t="n">
        <v>15406701.0396241</v>
      </c>
      <c r="R979" s="261" t="n">
        <v>488004.46045617</v>
      </c>
      <c r="S979" s="261" t="n">
        <v>24000</v>
      </c>
      <c r="T979" s="261" t="n">
        <v>348109.848458734</v>
      </c>
    </row>
    <row customHeight="true" ht="13.5" outlineLevel="0" r="980">
      <c r="A980" s="8" t="n">
        <f aca="false" ca="false" dt2D="false" dtr="false" t="normal">A979+1</f>
        <v>61</v>
      </c>
      <c r="B980" s="8" t="n">
        <f aca="false" ca="false" dt2D="false" dtr="false" t="normal">B975+1</f>
        <v>10</v>
      </c>
      <c r="C980" s="106" t="s">
        <v>51</v>
      </c>
      <c r="D980" s="8" t="s">
        <v>655</v>
      </c>
      <c r="E980" s="260" t="n">
        <f aca="false" ca="false" dt2D="false" dtr="false" t="normal">SUM(F980:T980)</f>
        <v>13784602.925519977</v>
      </c>
      <c r="F980" s="261" t="n">
        <v>5935305.01081625</v>
      </c>
      <c r="G980" s="261" t="n">
        <v>2450696.9988288</v>
      </c>
      <c r="H980" s="261" t="n">
        <v>2622821.6488872</v>
      </c>
      <c r="I980" s="261" t="n">
        <v>2043250.676616</v>
      </c>
      <c r="J980" s="261" t="n"/>
      <c r="K980" s="261" t="n"/>
      <c r="L980" s="261" t="n">
        <v>0</v>
      </c>
      <c r="M980" s="261" t="n"/>
      <c r="N980" s="261" t="n"/>
      <c r="O980" s="261" t="n"/>
      <c r="P980" s="261" t="n"/>
      <c r="Q980" s="261" t="n"/>
      <c r="R980" s="261" t="n">
        <v>413538.087765599</v>
      </c>
      <c r="S980" s="261" t="n">
        <v>24000</v>
      </c>
      <c r="T980" s="261" t="n">
        <v>294990.502606128</v>
      </c>
    </row>
    <row customHeight="true" ht="13.5" outlineLevel="0" r="981">
      <c r="A981" s="8" t="n">
        <f aca="false" ca="false" dt2D="false" dtr="false" t="normal">A980+1</f>
        <v>62</v>
      </c>
      <c r="B981" s="8" t="s">
        <v>192</v>
      </c>
      <c r="C981" s="106" t="s">
        <v>77</v>
      </c>
      <c r="D981" s="8" t="s">
        <v>78</v>
      </c>
      <c r="E981" s="260" t="n">
        <f aca="false" ca="false" dt2D="false" dtr="false" t="normal">SUM(F981:T981)</f>
        <v>17259590.649791386</v>
      </c>
      <c r="F981" s="261" t="n"/>
      <c r="G981" s="261" t="n"/>
      <c r="H981" s="261" t="n"/>
      <c r="I981" s="261" t="n"/>
      <c r="J981" s="261" t="n"/>
      <c r="K981" s="261" t="n"/>
      <c r="L981" s="261" t="n">
        <v>0</v>
      </c>
      <c r="M981" s="261" t="n"/>
      <c r="N981" s="261" t="n">
        <v>3777544.42885471</v>
      </c>
      <c r="O981" s="261" t="n"/>
      <c r="P981" s="261" t="n">
        <v>6524805.0874631</v>
      </c>
      <c r="Q981" s="261" t="n">
        <v>6046098.1740743</v>
      </c>
      <c r="R981" s="261" t="n">
        <v>517787.719493741</v>
      </c>
      <c r="S981" s="261" t="n">
        <v>24000</v>
      </c>
      <c r="T981" s="261" t="n">
        <v>369355.239905536</v>
      </c>
      <c r="AC981" s="0" t="s">
        <v>81</v>
      </c>
    </row>
    <row customHeight="true" ht="13.5" outlineLevel="0" r="982">
      <c r="A982" s="8" t="n">
        <f aca="false" ca="false" dt2D="false" dtr="false" t="normal">A981+1</f>
        <v>63</v>
      </c>
      <c r="B982" s="8" t="s">
        <v>192</v>
      </c>
      <c r="C982" s="106" t="s">
        <v>77</v>
      </c>
      <c r="D982" s="8" t="s">
        <v>658</v>
      </c>
      <c r="E982" s="260" t="n">
        <f aca="false" ca="false" dt2D="false" dtr="false" t="normal">SUM(F982:T982)</f>
        <v>6850204.273310749</v>
      </c>
      <c r="F982" s="261" t="n"/>
      <c r="G982" s="261" t="n">
        <v>367037.457555057</v>
      </c>
      <c r="H982" s="261" t="n">
        <v>139093.698488404</v>
      </c>
      <c r="I982" s="261" t="n">
        <v>569335.398047465</v>
      </c>
      <c r="J982" s="261" t="n"/>
      <c r="K982" s="261" t="n"/>
      <c r="L982" s="261" t="n">
        <v>0</v>
      </c>
      <c r="M982" s="261" t="n"/>
      <c r="N982" s="261" t="n">
        <v>1247016.8284198</v>
      </c>
      <c r="O982" s="261" t="n"/>
      <c r="P982" s="261" t="n">
        <v>2154909.83577107</v>
      </c>
      <c r="Q982" s="261" t="n">
        <v>1996710.55538078</v>
      </c>
      <c r="R982" s="261" t="n">
        <v>205506.128199322</v>
      </c>
      <c r="S982" s="261" t="n">
        <v>24000</v>
      </c>
      <c r="T982" s="261" t="n">
        <v>146594.37144885</v>
      </c>
      <c r="AC982" s="0" t="s">
        <v>81</v>
      </c>
    </row>
    <row customHeight="true" ht="13.5" outlineLevel="0" r="983">
      <c r="A983" s="8" t="n">
        <f aca="false" ca="false" dt2D="false" dtr="false" t="normal">A982+1</f>
        <v>64</v>
      </c>
      <c r="B983" s="8" t="s">
        <v>192</v>
      </c>
      <c r="C983" s="106" t="s">
        <v>77</v>
      </c>
      <c r="D983" s="8" t="s">
        <v>659</v>
      </c>
      <c r="E983" s="260" t="n">
        <f aca="false" ca="false" dt2D="false" dtr="false" t="normal">SUM(F983:T983)</f>
        <v>6951877.064009225</v>
      </c>
      <c r="F983" s="261" t="n"/>
      <c r="G983" s="261" t="n">
        <v>372544.507017841</v>
      </c>
      <c r="H983" s="261" t="n">
        <v>141217.538169123</v>
      </c>
      <c r="I983" s="261" t="n">
        <v>577845.014345016</v>
      </c>
      <c r="J983" s="261" t="n"/>
      <c r="K983" s="261" t="n"/>
      <c r="L983" s="261" t="n">
        <v>0</v>
      </c>
      <c r="M983" s="261" t="n"/>
      <c r="N983" s="261" t="n">
        <v>1265584.79618855</v>
      </c>
      <c r="O983" s="261" t="n"/>
      <c r="P983" s="261" t="n">
        <v>2186953.02442815</v>
      </c>
      <c r="Q983" s="261" t="n">
        <v>2026405.70277047</v>
      </c>
      <c r="R983" s="261" t="n">
        <v>208556.311920277</v>
      </c>
      <c r="S983" s="261" t="n">
        <v>24000</v>
      </c>
      <c r="T983" s="261" t="n">
        <v>148770.169169798</v>
      </c>
      <c r="AC983" s="0" t="s">
        <v>81</v>
      </c>
    </row>
    <row customHeight="true" ht="13.5" outlineLevel="0" r="984">
      <c r="A984" s="8" t="n">
        <f aca="false" ca="false" dt2D="false" dtr="false" t="normal">A983+1</f>
        <v>65</v>
      </c>
      <c r="B984" s="8" t="s">
        <v>192</v>
      </c>
      <c r="C984" s="106" t="s">
        <v>86</v>
      </c>
      <c r="D984" s="8" t="s">
        <v>660</v>
      </c>
      <c r="E984" s="260" t="n">
        <f aca="false" ca="false" dt2D="false" dtr="false" t="normal">SUM(F984:T984)</f>
        <v>4714877.87</v>
      </c>
      <c r="F984" s="261" t="n"/>
      <c r="G984" s="261" t="n">
        <v>2847535.85</v>
      </c>
      <c r="H984" s="261" t="n"/>
      <c r="I984" s="261" t="n">
        <v>1867342.02</v>
      </c>
      <c r="J984" s="261" t="n"/>
      <c r="K984" s="261" t="n"/>
      <c r="L984" s="261" t="n"/>
      <c r="M984" s="261" t="n"/>
      <c r="N984" s="261" t="n"/>
      <c r="O984" s="261" t="n"/>
      <c r="P984" s="261" t="n"/>
      <c r="Q984" s="261" t="n"/>
      <c r="R984" s="261" t="n"/>
      <c r="S984" s="261" t="n"/>
      <c r="T984" s="261" t="n"/>
    </row>
    <row customHeight="true" ht="13.5" outlineLevel="0" r="985">
      <c r="A985" s="8" t="n">
        <f aca="false" ca="false" dt2D="false" dtr="false" t="normal">A984+1</f>
        <v>66</v>
      </c>
      <c r="B985" s="8" t="n">
        <f aca="false" ca="false" dt2D="false" dtr="false" t="normal">B980+1</f>
        <v>11</v>
      </c>
      <c r="C985" s="106" t="s">
        <v>86</v>
      </c>
      <c r="D985" s="8" t="s">
        <v>109</v>
      </c>
      <c r="E985" s="260" t="n">
        <f aca="false" ca="false" dt2D="false" dtr="false" t="normal">SUM(F985:T985)</f>
        <v>9195209.2950284</v>
      </c>
      <c r="F985" s="261" t="n"/>
      <c r="G985" s="261" t="n">
        <v>3282904.27510275</v>
      </c>
      <c r="H985" s="261" t="n"/>
      <c r="I985" s="261" t="n"/>
      <c r="J985" s="261" t="n"/>
      <c r="K985" s="261" t="n"/>
      <c r="L985" s="261" t="n">
        <v>0</v>
      </c>
      <c r="M985" s="261" t="n"/>
      <c r="N985" s="261" t="n"/>
      <c r="O985" s="261" t="n"/>
      <c r="P985" s="261" t="n"/>
      <c r="Q985" s="261" t="n">
        <v>5415671.26216119</v>
      </c>
      <c r="R985" s="261" t="n">
        <v>275856.278850852</v>
      </c>
      <c r="S985" s="261" t="n">
        <v>24000</v>
      </c>
      <c r="T985" s="261" t="n">
        <v>196777.478913608</v>
      </c>
    </row>
    <row customHeight="true" ht="13.5" outlineLevel="0" r="986">
      <c r="A986" s="8" t="n">
        <f aca="false" ca="false" dt2D="false" dtr="false" t="normal">A985+1</f>
        <v>67</v>
      </c>
      <c r="B986" s="8" t="n">
        <f aca="false" ca="false" dt2D="false" dtr="false" t="normal">B985+1</f>
        <v>12</v>
      </c>
      <c r="C986" s="106" t="s">
        <v>86</v>
      </c>
      <c r="D986" s="8" t="s">
        <v>662</v>
      </c>
      <c r="E986" s="260" t="n">
        <f aca="false" ca="false" dt2D="false" dtr="false" t="normal">SUM(F986:T986)</f>
        <v>30679890.794</v>
      </c>
      <c r="F986" s="261" t="n"/>
      <c r="G986" s="261" t="n"/>
      <c r="H986" s="261" t="n"/>
      <c r="I986" s="261" t="n"/>
      <c r="J986" s="261" t="n"/>
      <c r="K986" s="261" t="n"/>
      <c r="L986" s="261" t="n"/>
      <c r="M986" s="261" t="n"/>
      <c r="N986" s="261" t="n">
        <v>29078944.4071884</v>
      </c>
      <c r="O986" s="261" t="n"/>
      <c r="P986" s="261" t="n"/>
      <c r="Q986" s="261" t="n"/>
      <c r="R986" s="261" t="n">
        <v>920396.72382</v>
      </c>
      <c r="S986" s="261" t="n">
        <v>24000</v>
      </c>
      <c r="T986" s="261" t="n">
        <v>656549.6629916</v>
      </c>
    </row>
    <row customHeight="true" ht="13.5" outlineLevel="0" r="987">
      <c r="A987" s="8" t="n">
        <f aca="false" ca="false" dt2D="false" dtr="false" t="normal">A986+1</f>
        <v>68</v>
      </c>
      <c r="B987" s="8" t="n">
        <f aca="false" ca="false" dt2D="false" dtr="false" t="normal">B986+1</f>
        <v>13</v>
      </c>
      <c r="C987" s="106" t="s">
        <v>86</v>
      </c>
      <c r="D987" s="8" t="s">
        <v>663</v>
      </c>
      <c r="E987" s="260" t="n">
        <f aca="false" ca="false" dt2D="false" dtr="false" t="normal">SUM(F987:T987)</f>
        <v>22112382.16</v>
      </c>
      <c r="F987" s="261" t="n">
        <v>14174847.72582</v>
      </c>
      <c r="G987" s="261" t="n"/>
      <c r="H987" s="261" t="n">
        <v>6776957.991156</v>
      </c>
      <c r="I987" s="261" t="n"/>
      <c r="J987" s="261" t="n"/>
      <c r="K987" s="261" t="n"/>
      <c r="L987" s="261" t="n">
        <v>0</v>
      </c>
      <c r="M987" s="261" t="n"/>
      <c r="N987" s="261" t="n"/>
      <c r="O987" s="261" t="n"/>
      <c r="P987" s="261" t="n"/>
      <c r="Q987" s="261" t="n"/>
      <c r="R987" s="261" t="n">
        <v>663371.4648</v>
      </c>
      <c r="S987" s="261" t="n">
        <v>24000</v>
      </c>
      <c r="T987" s="261" t="n">
        <v>473204.978224</v>
      </c>
      <c r="AC987" s="0" t="s">
        <v>664</v>
      </c>
    </row>
    <row customHeight="true" ht="13.5" outlineLevel="0" r="988">
      <c r="A988" s="8" t="n">
        <f aca="false" ca="false" dt2D="false" dtr="false" t="normal">A987+1</f>
        <v>69</v>
      </c>
      <c r="B988" s="8" t="n">
        <f aca="false" ca="false" dt2D="false" dtr="false" t="normal">+B987+1</f>
        <v>14</v>
      </c>
      <c r="C988" s="106" t="s">
        <v>86</v>
      </c>
      <c r="D988" s="8" t="s">
        <v>666</v>
      </c>
      <c r="E988" s="260" t="n">
        <f aca="false" ca="false" dt2D="false" dtr="false" t="normal">SUM(F988:T988)</f>
        <v>40971309.348000005</v>
      </c>
      <c r="F988" s="261" t="n">
        <v>6552637.996748</v>
      </c>
      <c r="G988" s="261" t="n">
        <v>3093208.9397132</v>
      </c>
      <c r="H988" s="261" t="n">
        <v>3133606.0970984</v>
      </c>
      <c r="I988" s="261" t="n">
        <v>2093528.7553712</v>
      </c>
      <c r="J988" s="261" t="n"/>
      <c r="K988" s="261" t="n"/>
      <c r="L988" s="261" t="n">
        <v>0</v>
      </c>
      <c r="M988" s="261" t="n"/>
      <c r="N988" s="261" t="n">
        <v>15573929.6252552</v>
      </c>
      <c r="O988" s="261" t="n"/>
      <c r="P988" s="261" t="n"/>
      <c r="Q988" s="261" t="n">
        <v>8394472.6333268</v>
      </c>
      <c r="R988" s="261" t="n">
        <v>1229139.28044</v>
      </c>
      <c r="S988" s="261" t="n">
        <v>24000</v>
      </c>
      <c r="T988" s="261" t="n">
        <v>876786.0200472</v>
      </c>
    </row>
    <row customHeight="true" ht="13.5" outlineLevel="0" r="989">
      <c r="A989" s="8" t="n">
        <f aca="false" ca="false" dt2D="false" dtr="false" t="normal">A988+1</f>
        <v>70</v>
      </c>
      <c r="B989" s="8" t="s">
        <v>192</v>
      </c>
      <c r="C989" s="106" t="s">
        <v>86</v>
      </c>
      <c r="D989" s="8" t="s">
        <v>667</v>
      </c>
      <c r="E989" s="260" t="n">
        <f aca="false" ca="false" dt2D="false" dtr="false" t="normal">SUM(F989:T989)</f>
        <v>7547263.430000001</v>
      </c>
      <c r="F989" s="261" t="n">
        <v>1199440.69</v>
      </c>
      <c r="G989" s="261" t="n"/>
      <c r="H989" s="261" t="n">
        <v>559645.6</v>
      </c>
      <c r="I989" s="261" t="n"/>
      <c r="J989" s="261" t="n"/>
      <c r="K989" s="261" t="n"/>
      <c r="L989" s="261" t="n"/>
      <c r="M989" s="261" t="n"/>
      <c r="N989" s="261" t="n">
        <v>2834765.1</v>
      </c>
      <c r="O989" s="261" t="n"/>
      <c r="P989" s="261" t="n">
        <v>1456428.71</v>
      </c>
      <c r="Q989" s="261" t="n">
        <v>1496983.33</v>
      </c>
      <c r="R989" s="261" t="n"/>
      <c r="S989" s="261" t="n"/>
      <c r="T989" s="261" t="n"/>
    </row>
    <row customHeight="true" ht="13.5" outlineLevel="0" r="990">
      <c r="A990" s="8" t="n">
        <f aca="false" ca="false" dt2D="false" dtr="false" t="normal">A989+1</f>
        <v>71</v>
      </c>
      <c r="B990" s="8" t="n">
        <f aca="false" ca="false" dt2D="false" dtr="false" t="normal">B988+1</f>
        <v>15</v>
      </c>
      <c r="C990" s="106" t="s">
        <v>86</v>
      </c>
      <c r="D990" s="8" t="s">
        <v>669</v>
      </c>
      <c r="E990" s="260" t="n">
        <f aca="false" ca="false" dt2D="false" dtr="false" t="normal">SUM(F990:T990)</f>
        <v>8031353.586943454</v>
      </c>
      <c r="F990" s="261" t="n"/>
      <c r="G990" s="261" t="n"/>
      <c r="H990" s="261" t="n"/>
      <c r="I990" s="261" t="n"/>
      <c r="J990" s="261" t="n"/>
      <c r="K990" s="261" t="n"/>
      <c r="L990" s="261" t="n"/>
      <c r="M990" s="261" t="n"/>
      <c r="N990" s="261" t="n">
        <v>7594541.06397456</v>
      </c>
      <c r="O990" s="261" t="n"/>
      <c r="P990" s="261" t="n"/>
      <c r="Q990" s="261" t="n"/>
      <c r="R990" s="261" t="n">
        <v>240940.577608304</v>
      </c>
      <c r="S990" s="261" t="n">
        <v>24001</v>
      </c>
      <c r="T990" s="261" t="n">
        <v>171870.94536059</v>
      </c>
    </row>
    <row customHeight="true" ht="13.5" outlineLevel="0" r="991">
      <c r="A991" s="8" t="n">
        <f aca="false" ca="false" dt2D="false" dtr="false" t="normal">A990+1</f>
        <v>72</v>
      </c>
      <c r="B991" s="8" t="n">
        <f aca="false" ca="false" dt2D="false" dtr="false" t="normal">B990+1</f>
        <v>16</v>
      </c>
      <c r="C991" s="106" t="s">
        <v>322</v>
      </c>
      <c r="D991" s="8" t="s">
        <v>671</v>
      </c>
      <c r="E991" s="260" t="n">
        <f aca="false" ca="false" dt2D="false" dtr="false" t="normal">SUM(F991:T991)</f>
        <v>21006225.196</v>
      </c>
      <c r="F991" s="261" t="n"/>
      <c r="G991" s="261" t="n"/>
      <c r="H991" s="261" t="n"/>
      <c r="I991" s="261" t="n"/>
      <c r="J991" s="261" t="n"/>
      <c r="K991" s="261" t="n"/>
      <c r="L991" s="261" t="n">
        <v>0</v>
      </c>
      <c r="M991" s="261" t="n"/>
      <c r="N991" s="261" t="n"/>
      <c r="O991" s="261" t="n"/>
      <c r="P991" s="261" t="n">
        <v>19902505.2209256</v>
      </c>
      <c r="Q991" s="261" t="n"/>
      <c r="R991" s="261" t="n">
        <v>630186.75588</v>
      </c>
      <c r="S991" s="261" t="n">
        <v>24000</v>
      </c>
      <c r="T991" s="261" t="n">
        <v>449533.2191944</v>
      </c>
    </row>
    <row customHeight="true" ht="13.5" outlineLevel="0" r="992">
      <c r="A992" s="8" t="n">
        <f aca="false" ca="false" dt2D="false" dtr="false" t="normal">A991+1</f>
        <v>73</v>
      </c>
      <c r="B992" s="8" t="s">
        <v>192</v>
      </c>
      <c r="C992" s="106" t="s">
        <v>322</v>
      </c>
      <c r="D992" s="8" t="s">
        <v>672</v>
      </c>
      <c r="E992" s="260" t="n">
        <f aca="false" ca="false" dt2D="false" dtr="false" t="normal">SUM(F992:T992)</f>
        <v>19400921.47</v>
      </c>
      <c r="F992" s="261" t="n"/>
      <c r="G992" s="261" t="n"/>
      <c r="H992" s="261" t="n"/>
      <c r="I992" s="261" t="n"/>
      <c r="J992" s="261" t="n"/>
      <c r="K992" s="261" t="n"/>
      <c r="L992" s="261" t="n"/>
      <c r="M992" s="261" t="n"/>
      <c r="N992" s="261" t="n"/>
      <c r="O992" s="261" t="n"/>
      <c r="P992" s="261" t="n">
        <v>19400921.47</v>
      </c>
      <c r="Q992" s="261" t="n"/>
      <c r="R992" s="261" t="n"/>
      <c r="S992" s="261" t="n"/>
      <c r="T992" s="261" t="n"/>
    </row>
    <row customHeight="true" ht="13.5" outlineLevel="0" r="993">
      <c r="A993" s="8" t="n">
        <f aca="false" ca="false" dt2D="false" dtr="false" t="normal">A992+1</f>
        <v>74</v>
      </c>
      <c r="B993" s="8" t="s">
        <v>192</v>
      </c>
      <c r="C993" s="106" t="s">
        <v>322</v>
      </c>
      <c r="D993" s="8" t="s">
        <v>326</v>
      </c>
      <c r="E993" s="260" t="n">
        <f aca="false" ca="false" dt2D="false" dtr="false" t="normal">SUM(F993:T993)</f>
        <v>7725459.007970841</v>
      </c>
      <c r="F993" s="261" t="n"/>
      <c r="G993" s="261" t="n"/>
      <c r="H993" s="261" t="n"/>
      <c r="I993" s="261" t="n"/>
      <c r="J993" s="261" t="n"/>
      <c r="K993" s="261" t="n"/>
      <c r="L993" s="261" t="n">
        <v>0</v>
      </c>
      <c r="M993" s="261" t="n"/>
      <c r="N993" s="261" t="n"/>
      <c r="O993" s="261" t="n"/>
      <c r="P993" s="261" t="n">
        <v>7304370.41496114</v>
      </c>
      <c r="Q993" s="261" t="n"/>
      <c r="R993" s="261" t="n">
        <v>231763.770239125</v>
      </c>
      <c r="S993" s="261" t="n">
        <v>24000</v>
      </c>
      <c r="T993" s="261" t="n">
        <v>165324.822770576</v>
      </c>
    </row>
    <row customHeight="true" ht="13.5" outlineLevel="0" r="994">
      <c r="A994" s="8" t="n">
        <f aca="false" ca="false" dt2D="false" dtr="false" t="normal">A993+1</f>
        <v>75</v>
      </c>
      <c r="B994" s="8" t="n">
        <f aca="false" ca="false" dt2D="false" dtr="false" t="normal">B991+1</f>
        <v>17</v>
      </c>
      <c r="C994" s="106" t="s">
        <v>675</v>
      </c>
      <c r="D994" s="8" t="s">
        <v>676</v>
      </c>
      <c r="E994" s="260" t="n">
        <f aca="false" ca="false" dt2D="false" dtr="false" t="normal">SUM(F994:T994)</f>
        <v>11014361.430655703</v>
      </c>
      <c r="F994" s="261" t="n"/>
      <c r="G994" s="261" t="n"/>
      <c r="H994" s="261" t="n"/>
      <c r="I994" s="261" t="n"/>
      <c r="J994" s="261" t="n"/>
      <c r="K994" s="261" t="n"/>
      <c r="L994" s="261" t="n">
        <v>0</v>
      </c>
      <c r="M994" s="261" t="n"/>
      <c r="N994" s="261" t="n">
        <v>10424223.25312</v>
      </c>
      <c r="O994" s="261" t="n"/>
      <c r="P994" s="261" t="n"/>
      <c r="Q994" s="261" t="n"/>
      <c r="R994" s="261" t="n">
        <v>330430.842919672</v>
      </c>
      <c r="S994" s="261" t="n">
        <v>24000</v>
      </c>
      <c r="T994" s="261" t="n">
        <v>235707.334616032</v>
      </c>
    </row>
    <row customHeight="true" ht="13.5" outlineLevel="0" r="995">
      <c r="A995" s="8" t="n">
        <f aca="false" ca="false" dt2D="false" dtr="false" t="normal">A994+1</f>
        <v>76</v>
      </c>
      <c r="B995" s="8" t="s">
        <v>192</v>
      </c>
      <c r="C995" s="106" t="s">
        <v>60</v>
      </c>
      <c r="D995" s="8" t="s">
        <v>677</v>
      </c>
      <c r="E995" s="260" t="n">
        <f aca="false" ca="false" dt2D="false" dtr="false" t="normal">SUM(F995:T995)</f>
        <v>34698146.660000004</v>
      </c>
      <c r="F995" s="261" t="n"/>
      <c r="G995" s="261" t="n"/>
      <c r="H995" s="261" t="n"/>
      <c r="I995" s="261" t="n"/>
      <c r="J995" s="261" t="n"/>
      <c r="K995" s="261" t="n"/>
      <c r="L995" s="261" t="n"/>
      <c r="M995" s="261" t="n"/>
      <c r="N995" s="261" t="n"/>
      <c r="O995" s="261" t="n">
        <v>7394296.97</v>
      </c>
      <c r="P995" s="261" t="n">
        <v>27303849.69</v>
      </c>
      <c r="Q995" s="261" t="n"/>
      <c r="R995" s="261" t="n"/>
      <c r="S995" s="261" t="n"/>
      <c r="T995" s="261" t="n"/>
    </row>
    <row customHeight="true" ht="13.5" outlineLevel="0" r="996">
      <c r="A996" s="8" t="n">
        <f aca="false" ca="false" dt2D="false" dtr="false" t="normal">A995+1</f>
        <v>77</v>
      </c>
      <c r="B996" s="8" t="s">
        <v>192</v>
      </c>
      <c r="C996" s="106" t="s">
        <v>60</v>
      </c>
      <c r="D996" s="8" t="s">
        <v>679</v>
      </c>
      <c r="E996" s="260" t="n">
        <f aca="false" ca="false" dt2D="false" dtr="false" t="normal">SUM(F996:T996)</f>
        <v>17431081.486</v>
      </c>
      <c r="F996" s="261" t="n"/>
      <c r="G996" s="261" t="n"/>
      <c r="H996" s="261" t="n"/>
      <c r="I996" s="261" t="n"/>
      <c r="J996" s="261" t="n"/>
      <c r="K996" s="261" t="n"/>
      <c r="L996" s="261" t="n">
        <v>0</v>
      </c>
      <c r="M996" s="261" t="n"/>
      <c r="N996" s="261" t="n"/>
      <c r="O996" s="261" t="n"/>
      <c r="P996" s="261" t="n">
        <v>16511123.8976196</v>
      </c>
      <c r="Q996" s="261" t="n"/>
      <c r="R996" s="261" t="n">
        <v>522932.44458</v>
      </c>
      <c r="S996" s="261" t="n">
        <v>24000</v>
      </c>
      <c r="T996" s="261" t="n">
        <v>373025.1438004</v>
      </c>
    </row>
    <row customHeight="true" ht="13.5" outlineLevel="0" r="997">
      <c r="A997" s="8" t="n">
        <f aca="false" ca="false" dt2D="false" dtr="false" t="normal">A996+1</f>
        <v>78</v>
      </c>
      <c r="B997" s="8" t="s">
        <v>192</v>
      </c>
      <c r="C997" s="106" t="s">
        <v>60</v>
      </c>
      <c r="D997" s="8" t="s">
        <v>681</v>
      </c>
      <c r="E997" s="260" t="n">
        <f aca="false" ca="false" dt2D="false" dtr="false" t="normal">SUM(F997:T997)</f>
        <v>41209658.34</v>
      </c>
      <c r="F997" s="261" t="n"/>
      <c r="G997" s="261" t="n"/>
      <c r="H997" s="261" t="n"/>
      <c r="I997" s="261" t="n"/>
      <c r="J997" s="261" t="n"/>
      <c r="K997" s="261" t="n"/>
      <c r="L997" s="261" t="n"/>
      <c r="M997" s="261" t="n"/>
      <c r="N997" s="261" t="n"/>
      <c r="O997" s="261" t="n"/>
      <c r="P997" s="261" t="n">
        <v>41209658.34</v>
      </c>
      <c r="Q997" s="261" t="n"/>
      <c r="R997" s="261" t="n"/>
      <c r="S997" s="261" t="n"/>
      <c r="T997" s="261" t="n"/>
    </row>
    <row customHeight="true" ht="13.5" outlineLevel="0" r="998">
      <c r="A998" s="8" t="n">
        <f aca="false" ca="false" dt2D="false" dtr="false" t="normal">A997+1</f>
        <v>79</v>
      </c>
      <c r="B998" s="8" t="s">
        <v>192</v>
      </c>
      <c r="C998" s="106" t="s">
        <v>60</v>
      </c>
      <c r="D998" s="8" t="s">
        <v>682</v>
      </c>
      <c r="E998" s="260" t="n">
        <f aca="false" ca="false" dt2D="false" dtr="false" t="normal">SUM(F998:T998)</f>
        <v>22472574.69</v>
      </c>
      <c r="F998" s="261" t="n"/>
      <c r="G998" s="261" t="n"/>
      <c r="H998" s="261" t="n"/>
      <c r="I998" s="261" t="n"/>
      <c r="J998" s="261" t="n"/>
      <c r="K998" s="261" t="n"/>
      <c r="L998" s="261" t="n"/>
      <c r="M998" s="261" t="n"/>
      <c r="N998" s="261" t="n">
        <v>22472574.69</v>
      </c>
      <c r="O998" s="261" t="n"/>
      <c r="P998" s="261" t="n"/>
      <c r="Q998" s="261" t="n"/>
      <c r="R998" s="261" t="n"/>
      <c r="S998" s="261" t="n"/>
      <c r="T998" s="261" t="n"/>
    </row>
    <row customHeight="true" ht="13.5" outlineLevel="0" r="999">
      <c r="A999" s="8" t="n">
        <f aca="false" ca="false" dt2D="false" dtr="false" t="normal">A998+1</f>
        <v>80</v>
      </c>
      <c r="B999" s="8" t="n">
        <f aca="false" ca="false" dt2D="false" dtr="false" t="normal">B994+1</f>
        <v>18</v>
      </c>
      <c r="C999" s="106" t="s">
        <v>60</v>
      </c>
      <c r="D999" s="8" t="s">
        <v>683</v>
      </c>
      <c r="E999" s="260" t="n">
        <f aca="false" ca="false" dt2D="false" dtr="false" t="normal">SUM(F999:T999)</f>
        <v>19689530.49</v>
      </c>
      <c r="F999" s="261" t="n"/>
      <c r="G999" s="261" t="n"/>
      <c r="H999" s="261" t="n"/>
      <c r="I999" s="261" t="n"/>
      <c r="J999" s="261" t="n"/>
      <c r="K999" s="261" t="n"/>
      <c r="L999" s="261" t="n"/>
      <c r="M999" s="261" t="n"/>
      <c r="N999" s="261" t="n"/>
      <c r="O999" s="261" t="n"/>
      <c r="P999" s="261" t="n">
        <v>19689530.49</v>
      </c>
      <c r="Q999" s="261" t="n"/>
      <c r="R999" s="261" t="n"/>
      <c r="S999" s="261" t="n"/>
      <c r="T999" s="261" t="n"/>
    </row>
    <row customHeight="true" ht="13.5" outlineLevel="0" r="1000">
      <c r="A1000" s="8" t="n">
        <f aca="false" ca="false" dt2D="false" dtr="false" t="normal">A999+1</f>
        <v>81</v>
      </c>
      <c r="B1000" s="8" t="s">
        <v>192</v>
      </c>
      <c r="C1000" s="106" t="s">
        <v>60</v>
      </c>
      <c r="D1000" s="8" t="s">
        <v>685</v>
      </c>
      <c r="E1000" s="260" t="n">
        <f aca="false" ca="false" dt2D="false" dtr="false" t="normal">SUM(F1000:T1000)</f>
        <v>10404357.403</v>
      </c>
      <c r="F1000" s="261" t="n"/>
      <c r="G1000" s="261" t="n"/>
      <c r="H1000" s="261" t="n"/>
      <c r="I1000" s="261" t="n"/>
      <c r="J1000" s="261" t="n"/>
      <c r="K1000" s="261" t="n"/>
      <c r="L1000" s="261" t="n">
        <v>0</v>
      </c>
      <c r="M1000" s="261" t="n"/>
      <c r="N1000" s="261" t="n"/>
      <c r="O1000" s="261" t="n"/>
      <c r="P1000" s="261" t="n">
        <v>9845573.4324858</v>
      </c>
      <c r="Q1000" s="261" t="n"/>
      <c r="R1000" s="261" t="n">
        <v>312130.72209</v>
      </c>
      <c r="S1000" s="261" t="n">
        <v>24000</v>
      </c>
      <c r="T1000" s="261" t="n">
        <v>222653.2484242</v>
      </c>
    </row>
    <row customHeight="true" ht="12.75" outlineLevel="0" r="1001">
      <c r="A1001" s="8" t="n">
        <f aca="false" ca="false" dt2D="false" dtr="false" t="normal">A1000+1</f>
        <v>82</v>
      </c>
      <c r="B1001" s="8" t="n">
        <f aca="false" ca="false" dt2D="false" dtr="false" t="normal">B999+1</f>
        <v>19</v>
      </c>
      <c r="C1001" s="106" t="s">
        <v>60</v>
      </c>
      <c r="D1001" s="8" t="s">
        <v>686</v>
      </c>
      <c r="E1001" s="260" t="n">
        <f aca="false" ca="false" dt2D="false" dtr="false" t="normal">SUM(F1001:T1001)</f>
        <v>3029931.4824371072</v>
      </c>
      <c r="F1001" s="205" t="n"/>
      <c r="G1001" s="205" t="n"/>
      <c r="H1001" s="205" t="n">
        <v>2850193.00423984</v>
      </c>
      <c r="I1001" s="205" t="n"/>
      <c r="J1001" s="205" t="n"/>
      <c r="K1001" s="205" t="n"/>
      <c r="L1001" s="205" t="n">
        <v>0</v>
      </c>
      <c r="M1001" s="205" t="n"/>
      <c r="N1001" s="205" t="n"/>
      <c r="O1001" s="205" t="n"/>
      <c r="P1001" s="205" t="n"/>
      <c r="Q1001" s="205" t="n"/>
      <c r="R1001" s="205" t="n">
        <v>90897.9444731132</v>
      </c>
      <c r="S1001" s="205" t="n">
        <v>24000</v>
      </c>
      <c r="T1001" s="205" t="n">
        <v>64840.5337241541</v>
      </c>
      <c r="U1001" s="256" t="n">
        <f aca="false" ca="false" dt2D="false" dtr="false" t="normal">COUNTIF(F1001:Q1001, "&gt;0")</f>
        <v>1</v>
      </c>
      <c r="V1001" s="256" t="n">
        <f aca="false" ca="false" dt2D="false" dtr="false" t="normal">COUNTIF(R1001:T1001, "&gt;0")</f>
        <v>3</v>
      </c>
      <c r="W1001" s="256" t="n">
        <f aca="false" ca="false" dt2D="false" dtr="false" t="normal">+U1001+V1001</f>
        <v>4</v>
      </c>
    </row>
    <row customHeight="true" ht="13.5" outlineLevel="0" r="1002">
      <c r="A1002" s="8" t="n">
        <f aca="false" ca="false" dt2D="false" dtr="false" t="normal">A1001+1</f>
        <v>83</v>
      </c>
      <c r="B1002" s="8" t="n">
        <f aca="false" ca="false" dt2D="false" dtr="false" t="normal">+B1001+1</f>
        <v>20</v>
      </c>
      <c r="C1002" s="106" t="s">
        <v>60</v>
      </c>
      <c r="D1002" s="8" t="s">
        <v>688</v>
      </c>
      <c r="E1002" s="260" t="n">
        <f aca="false" ca="false" dt2D="false" dtr="false" t="normal">SUM(F1002:T1002)</f>
        <v>22679110.795271453</v>
      </c>
      <c r="F1002" s="261" t="n"/>
      <c r="G1002" s="261" t="n"/>
      <c r="H1002" s="261" t="n"/>
      <c r="I1002" s="261" t="n"/>
      <c r="J1002" s="261" t="n"/>
      <c r="K1002" s="261" t="n"/>
      <c r="L1002" s="261" t="n">
        <v>0</v>
      </c>
      <c r="M1002" s="261" t="n"/>
      <c r="N1002" s="261" t="n"/>
      <c r="O1002" s="261" t="n"/>
      <c r="P1002" s="261" t="n">
        <v>21489404.5003945</v>
      </c>
      <c r="Q1002" s="261" t="n"/>
      <c r="R1002" s="261" t="n">
        <v>680373.323858142</v>
      </c>
      <c r="S1002" s="261" t="n">
        <v>24000</v>
      </c>
      <c r="T1002" s="261" t="n">
        <v>485332.971018808</v>
      </c>
    </row>
    <row customHeight="true" ht="13.5" outlineLevel="0" r="1003">
      <c r="A1003" s="8" t="n">
        <f aca="false" ca="false" dt2D="false" dtr="false" t="normal">A1002+1</f>
        <v>84</v>
      </c>
      <c r="B1003" s="8" t="n">
        <f aca="false" ca="false" dt2D="false" dtr="false" t="normal">+B1002+1</f>
        <v>21</v>
      </c>
      <c r="C1003" s="106" t="s">
        <v>60</v>
      </c>
      <c r="D1003" s="8" t="s">
        <v>690</v>
      </c>
      <c r="E1003" s="260" t="n">
        <f aca="false" ca="false" dt2D="false" dtr="false" t="normal">SUM(F1003:T1003)</f>
        <v>56527613.272</v>
      </c>
      <c r="F1003" s="261" t="n">
        <v>10561724.4391952</v>
      </c>
      <c r="G1003" s="261" t="n">
        <v>4987040.3605616</v>
      </c>
      <c r="H1003" s="261" t="n">
        <v>5052068.013704</v>
      </c>
      <c r="I1003" s="261" t="n">
        <v>4214286.3722144</v>
      </c>
      <c r="J1003" s="261" t="n"/>
      <c r="K1003" s="261" t="n"/>
      <c r="L1003" s="261" t="n">
        <v>0</v>
      </c>
      <c r="M1003" s="261" t="n"/>
      <c r="N1003" s="261" t="n"/>
      <c r="O1003" s="261" t="n">
        <v>7631821.7756816</v>
      </c>
      <c r="P1003" s="261" t="n">
        <v>21151152.9884624</v>
      </c>
      <c r="Q1003" s="261" t="n"/>
      <c r="R1003" s="261" t="n">
        <v>1695828.39816</v>
      </c>
      <c r="S1003" s="261" t="n">
        <v>24000</v>
      </c>
      <c r="T1003" s="261" t="n">
        <v>1209690.9240208</v>
      </c>
      <c r="X1003" s="0" t="s">
        <v>1107</v>
      </c>
    </row>
    <row customHeight="true" ht="13.5" outlineLevel="0" r="1004">
      <c r="A1004" s="8" t="n">
        <f aca="false" ca="false" dt2D="false" dtr="false" t="normal">A1003+1</f>
        <v>85</v>
      </c>
      <c r="B1004" s="8" t="s">
        <v>192</v>
      </c>
      <c r="C1004" s="106" t="s">
        <v>60</v>
      </c>
      <c r="D1004" s="8" t="s">
        <v>180</v>
      </c>
      <c r="E1004" s="260" t="n">
        <f aca="false" ca="false" dt2D="false" dtr="false" t="normal">SUM(F1004:T1004)</f>
        <v>21385213.36</v>
      </c>
      <c r="F1004" s="261" t="n"/>
      <c r="G1004" s="261" t="n"/>
      <c r="H1004" s="261" t="n"/>
      <c r="I1004" s="261" t="n">
        <v>3454771.48</v>
      </c>
      <c r="J1004" s="261" t="n"/>
      <c r="K1004" s="261" t="n"/>
      <c r="L1004" s="261" t="n"/>
      <c r="M1004" s="261" t="n"/>
      <c r="N1004" s="261" t="n"/>
      <c r="O1004" s="261" t="n"/>
      <c r="P1004" s="261" t="n">
        <v>17930441.88</v>
      </c>
      <c r="Q1004" s="261" t="n"/>
      <c r="R1004" s="261" t="n"/>
      <c r="S1004" s="261" t="n"/>
      <c r="T1004" s="261" t="n"/>
    </row>
    <row customHeight="true" ht="13.5" outlineLevel="0" r="1005">
      <c r="A1005" s="8" t="n">
        <f aca="false" ca="false" dt2D="false" dtr="false" t="normal">A1004+1</f>
        <v>86</v>
      </c>
      <c r="B1005" s="8" t="n">
        <f aca="false" ca="false" dt2D="false" dtr="false" t="normal">B1003+1</f>
        <v>22</v>
      </c>
      <c r="C1005" s="106" t="s">
        <v>60</v>
      </c>
      <c r="D1005" s="8" t="s">
        <v>693</v>
      </c>
      <c r="E1005" s="260" t="n">
        <f aca="false" ca="false" dt2D="false" dtr="false" t="normal">SUM(F1005:T1005)</f>
        <v>19221525.422999997</v>
      </c>
      <c r="F1005" s="261" t="n"/>
      <c r="G1005" s="261" t="n"/>
      <c r="H1005" s="261" t="n"/>
      <c r="I1005" s="261" t="n"/>
      <c r="J1005" s="261" t="n"/>
      <c r="K1005" s="261" t="n"/>
      <c r="L1005" s="261" t="n"/>
      <c r="M1005" s="261" t="n"/>
      <c r="N1005" s="261" t="n">
        <v>18209538.0676578</v>
      </c>
      <c r="O1005" s="261" t="n"/>
      <c r="P1005" s="261" t="n"/>
      <c r="Q1005" s="261" t="n"/>
      <c r="R1005" s="261" t="n">
        <v>576645.73269</v>
      </c>
      <c r="S1005" s="261" t="n">
        <v>24001</v>
      </c>
      <c r="T1005" s="261" t="n">
        <v>411340.6226522</v>
      </c>
    </row>
    <row customHeight="true" ht="13.5" outlineLevel="0" r="1006">
      <c r="A1006" s="8" t="n">
        <f aca="false" ca="false" dt2D="false" dtr="false" t="normal">A1005+1</f>
        <v>87</v>
      </c>
      <c r="B1006" s="8" t="s">
        <v>192</v>
      </c>
      <c r="C1006" s="106" t="s">
        <v>60</v>
      </c>
      <c r="D1006" s="8" t="s">
        <v>182</v>
      </c>
      <c r="E1006" s="260" t="n">
        <f aca="false" ca="false" dt2D="false" dtr="false" t="normal">SUM(F1006:T1006)</f>
        <v>28426937.99</v>
      </c>
      <c r="F1006" s="261" t="n"/>
      <c r="G1006" s="261" t="n"/>
      <c r="H1006" s="261" t="n"/>
      <c r="I1006" s="261" t="n"/>
      <c r="J1006" s="261" t="n"/>
      <c r="K1006" s="261" t="n"/>
      <c r="L1006" s="261" t="n"/>
      <c r="M1006" s="261" t="n"/>
      <c r="N1006" s="261" t="n"/>
      <c r="O1006" s="261" t="n"/>
      <c r="P1006" s="261" t="n">
        <v>28426937.99</v>
      </c>
      <c r="Q1006" s="261" t="n"/>
      <c r="R1006" s="261" t="n"/>
      <c r="S1006" s="261" t="n"/>
      <c r="T1006" s="261" t="n"/>
    </row>
    <row customHeight="true" ht="13.5" outlineLevel="0" r="1007">
      <c r="A1007" s="8" t="n">
        <f aca="false" ca="false" dt2D="false" dtr="false" t="normal">A1006+1</f>
        <v>88</v>
      </c>
      <c r="B1007" s="8" t="n">
        <f aca="false" ca="false" dt2D="false" dtr="false" t="normal">B1005+1</f>
        <v>23</v>
      </c>
      <c r="C1007" s="106" t="s">
        <v>60</v>
      </c>
      <c r="D1007" s="8" t="s">
        <v>695</v>
      </c>
      <c r="E1007" s="260" t="n">
        <f aca="false" ca="false" dt2D="false" dtr="false" t="normal">SUM(F1007:T1007)</f>
        <v>32590983.531997997</v>
      </c>
      <c r="F1007" s="261" t="n"/>
      <c r="G1007" s="261" t="n"/>
      <c r="H1007" s="261" t="n"/>
      <c r="I1007" s="261" t="n"/>
      <c r="J1007" s="261" t="n"/>
      <c r="K1007" s="261" t="n"/>
      <c r="L1007" s="261" t="n">
        <v>0</v>
      </c>
      <c r="M1007" s="261" t="n"/>
      <c r="N1007" s="261" t="n"/>
      <c r="O1007" s="261" t="n"/>
      <c r="P1007" s="261" t="n">
        <v>30891806.9784533</v>
      </c>
      <c r="Q1007" s="261" t="n"/>
      <c r="R1007" s="261" t="n">
        <v>977729.505959939</v>
      </c>
      <c r="S1007" s="261" t="n">
        <v>24000</v>
      </c>
      <c r="T1007" s="261" t="n">
        <v>697447.047584757</v>
      </c>
    </row>
    <row customHeight="true" ht="13.5" outlineLevel="0" r="1008">
      <c r="A1008" s="8" t="n">
        <f aca="false" ca="false" dt2D="false" dtr="false" t="normal">A1007+1</f>
        <v>89</v>
      </c>
      <c r="B1008" s="8" t="n">
        <f aca="false" ca="false" dt2D="false" dtr="false" t="normal">+B1007+1</f>
        <v>24</v>
      </c>
      <c r="C1008" s="106" t="s">
        <v>60</v>
      </c>
      <c r="D1008" s="8" t="s">
        <v>696</v>
      </c>
      <c r="E1008" s="260" t="n">
        <f aca="false" ca="false" dt2D="false" dtr="false" t="normal">SUM(F1008:T1008)</f>
        <v>52456880.405</v>
      </c>
      <c r="F1008" s="261" t="n"/>
      <c r="G1008" s="261" t="n"/>
      <c r="H1008" s="261" t="n"/>
      <c r="I1008" s="261" t="n"/>
      <c r="J1008" s="261" t="n"/>
      <c r="K1008" s="261" t="n"/>
      <c r="L1008" s="261" t="n">
        <v>0</v>
      </c>
      <c r="M1008" s="261" t="n"/>
      <c r="N1008" s="261" t="n">
        <v>49736596.752183</v>
      </c>
      <c r="O1008" s="261" t="n"/>
      <c r="P1008" s="261" t="n"/>
      <c r="Q1008" s="261" t="n"/>
      <c r="R1008" s="261" t="n">
        <v>1573706.41215</v>
      </c>
      <c r="S1008" s="261" t="n">
        <v>24000</v>
      </c>
      <c r="T1008" s="261" t="n">
        <v>1122577.240667</v>
      </c>
    </row>
    <row customHeight="true" ht="13.5" outlineLevel="0" r="1009">
      <c r="A1009" s="8" t="n">
        <f aca="false" ca="false" dt2D="false" dtr="false" t="normal">A1008+1</f>
        <v>90</v>
      </c>
      <c r="B1009" s="8" t="n">
        <f aca="false" ca="false" dt2D="false" dtr="false" t="normal">B1008+1</f>
        <v>25</v>
      </c>
      <c r="C1009" s="106" t="s">
        <v>60</v>
      </c>
      <c r="D1009" s="8" t="s">
        <v>697</v>
      </c>
      <c r="E1009" s="260" t="n">
        <f aca="false" ca="false" dt2D="false" dtr="false" t="normal">SUM(F1009:T1009)</f>
        <v>46992600.239999995</v>
      </c>
      <c r="F1009" s="261" t="n"/>
      <c r="G1009" s="261" t="n"/>
      <c r="H1009" s="261" t="n"/>
      <c r="I1009" s="261" t="n"/>
      <c r="J1009" s="261" t="n"/>
      <c r="K1009" s="261" t="n"/>
      <c r="L1009" s="261" t="n"/>
      <c r="M1009" s="261" t="n"/>
      <c r="N1009" s="261" t="n">
        <v>23237368.4</v>
      </c>
      <c r="O1009" s="261" t="n"/>
      <c r="P1009" s="261" t="n">
        <v>23755231.84</v>
      </c>
      <c r="Q1009" s="261" t="n"/>
      <c r="R1009" s="261" t="n"/>
      <c r="S1009" s="261" t="n"/>
      <c r="T1009" s="261" t="n"/>
    </row>
    <row customHeight="true" ht="13.5" outlineLevel="0" r="1010">
      <c r="A1010" s="8" t="n">
        <f aca="false" ca="false" dt2D="false" dtr="false" t="normal">A1009+1</f>
        <v>91</v>
      </c>
      <c r="B1010" s="8" t="n">
        <f aca="false" ca="false" dt2D="false" dtr="false" t="normal">B1009+1</f>
        <v>26</v>
      </c>
      <c r="C1010" s="106" t="s">
        <v>60</v>
      </c>
      <c r="D1010" s="8" t="s">
        <v>698</v>
      </c>
      <c r="E1010" s="260" t="n">
        <f aca="false" ca="false" dt2D="false" dtr="false" t="normal">SUM(F1010:T1010)</f>
        <v>33041010.972999997</v>
      </c>
      <c r="F1010" s="261" t="n"/>
      <c r="G1010" s="261" t="n"/>
      <c r="H1010" s="261" t="n"/>
      <c r="I1010" s="261" t="n"/>
      <c r="J1010" s="261" t="n"/>
      <c r="K1010" s="261" t="n"/>
      <c r="L1010" s="261" t="n"/>
      <c r="M1010" s="261" t="n"/>
      <c r="N1010" s="261" t="n">
        <v>31318701.1117878</v>
      </c>
      <c r="O1010" s="261" t="n"/>
      <c r="P1010" s="261" t="n"/>
      <c r="Q1010" s="261" t="n"/>
      <c r="R1010" s="261" t="n">
        <v>991230.26919</v>
      </c>
      <c r="S1010" s="261" t="n">
        <v>24002</v>
      </c>
      <c r="T1010" s="261" t="n">
        <v>707077.5920222</v>
      </c>
    </row>
    <row customHeight="true" ht="13.5" outlineLevel="0" r="1011">
      <c r="A1011" s="8" t="n">
        <f aca="false" ca="false" dt2D="false" dtr="false" t="normal">A1010+1</f>
        <v>92</v>
      </c>
      <c r="B1011" s="8" t="n">
        <f aca="false" ca="false" dt2D="false" dtr="false" t="normal">B1010+1</f>
        <v>27</v>
      </c>
      <c r="C1011" s="106" t="s">
        <v>60</v>
      </c>
      <c r="D1011" s="8" t="s">
        <v>699</v>
      </c>
      <c r="E1011" s="260" t="n">
        <f aca="false" ca="false" dt2D="false" dtr="false" t="normal">SUM(F1011:T1011)</f>
        <v>14885519.49</v>
      </c>
      <c r="F1011" s="261" t="n"/>
      <c r="G1011" s="261" t="n"/>
      <c r="H1011" s="261" t="n"/>
      <c r="I1011" s="261" t="n"/>
      <c r="J1011" s="261" t="n"/>
      <c r="K1011" s="261" t="n"/>
      <c r="L1011" s="261" t="n"/>
      <c r="M1011" s="261" t="n"/>
      <c r="N1011" s="261" t="n"/>
      <c r="O1011" s="261" t="n"/>
      <c r="P1011" s="261" t="n">
        <v>14885519.49</v>
      </c>
      <c r="Q1011" s="261" t="n"/>
      <c r="R1011" s="261" t="n"/>
      <c r="S1011" s="261" t="n"/>
      <c r="T1011" s="261" t="n"/>
    </row>
    <row customHeight="true" ht="13.5" outlineLevel="0" r="1012">
      <c r="A1012" s="8" t="n">
        <f aca="false" ca="false" dt2D="false" dtr="false" t="normal">A1011+1</f>
        <v>93</v>
      </c>
      <c r="B1012" s="8" t="s">
        <v>192</v>
      </c>
      <c r="C1012" s="106" t="s">
        <v>60</v>
      </c>
      <c r="D1012" s="8" t="s">
        <v>701</v>
      </c>
      <c r="E1012" s="260" t="n">
        <f aca="false" ca="false" dt2D="false" dtr="false" t="normal">SUM(F1012:T1012)</f>
        <v>3824100.682</v>
      </c>
      <c r="F1012" s="261" t="n"/>
      <c r="G1012" s="261" t="n"/>
      <c r="H1012" s="261" t="n"/>
      <c r="I1012" s="261" t="n">
        <v>3603541.9069452</v>
      </c>
      <c r="J1012" s="261" t="n"/>
      <c r="K1012" s="261" t="n"/>
      <c r="L1012" s="261" t="n">
        <v>0</v>
      </c>
      <c r="M1012" s="261" t="n"/>
      <c r="N1012" s="261" t="n"/>
      <c r="O1012" s="261" t="n"/>
      <c r="P1012" s="261" t="n"/>
      <c r="Q1012" s="261" t="n"/>
      <c r="R1012" s="261" t="n">
        <v>114723.02046</v>
      </c>
      <c r="S1012" s="261" t="n">
        <v>24000</v>
      </c>
      <c r="T1012" s="261" t="n">
        <v>81835.7545948</v>
      </c>
    </row>
    <row customHeight="true" ht="13.5" outlineLevel="0" r="1013">
      <c r="A1013" s="8" t="n">
        <f aca="false" ca="false" dt2D="false" dtr="false" t="normal">A1012+1</f>
        <v>94</v>
      </c>
      <c r="B1013" s="8" t="s">
        <v>192</v>
      </c>
      <c r="C1013" s="106" t="s">
        <v>60</v>
      </c>
      <c r="D1013" s="8" t="s">
        <v>184</v>
      </c>
      <c r="E1013" s="260" t="n">
        <f aca="false" ca="false" dt2D="false" dtr="false" t="normal">SUM(F1013:T1013)</f>
        <v>42972725.41</v>
      </c>
      <c r="F1013" s="261" t="n"/>
      <c r="G1013" s="261" t="n"/>
      <c r="H1013" s="261" t="n"/>
      <c r="I1013" s="261" t="n"/>
      <c r="J1013" s="261" t="n"/>
      <c r="K1013" s="261" t="n"/>
      <c r="L1013" s="261" t="n"/>
      <c r="M1013" s="261" t="n"/>
      <c r="N1013" s="261" t="n">
        <v>21249580.71</v>
      </c>
      <c r="O1013" s="261" t="n"/>
      <c r="P1013" s="261" t="n">
        <v>21723144.7</v>
      </c>
      <c r="Q1013" s="261" t="n"/>
      <c r="R1013" s="261" t="n"/>
      <c r="S1013" s="261" t="n"/>
      <c r="T1013" s="261" t="n"/>
    </row>
    <row customHeight="true" ht="13.5" outlineLevel="0" r="1014">
      <c r="A1014" s="8" t="n">
        <f aca="false" ca="false" dt2D="false" dtr="false" t="normal">A1013+1</f>
        <v>95</v>
      </c>
      <c r="B1014" s="8" t="s">
        <v>192</v>
      </c>
      <c r="C1014" s="106" t="s">
        <v>60</v>
      </c>
      <c r="D1014" s="8" t="s">
        <v>186</v>
      </c>
      <c r="E1014" s="260" t="n">
        <f aca="false" ca="false" dt2D="false" dtr="false" t="normal">SUM(F1014:T1014)</f>
        <v>21166381.45</v>
      </c>
      <c r="F1014" s="261" t="n"/>
      <c r="G1014" s="261" t="n"/>
      <c r="H1014" s="261" t="n"/>
      <c r="I1014" s="261" t="n"/>
      <c r="J1014" s="261" t="n"/>
      <c r="K1014" s="261" t="n"/>
      <c r="L1014" s="261" t="n"/>
      <c r="M1014" s="261" t="n"/>
      <c r="N1014" s="261" t="n"/>
      <c r="O1014" s="261" t="n"/>
      <c r="P1014" s="261" t="n">
        <v>21166381.45</v>
      </c>
      <c r="Q1014" s="261" t="n"/>
      <c r="R1014" s="261" t="n"/>
      <c r="S1014" s="261" t="n"/>
      <c r="T1014" s="261" t="n"/>
    </row>
    <row customHeight="true" ht="13.5" outlineLevel="0" r="1015">
      <c r="A1015" s="8" t="n">
        <f aca="false" ca="false" dt2D="false" dtr="false" t="normal">A1014+1</f>
        <v>96</v>
      </c>
      <c r="B1015" s="8" t="s">
        <v>192</v>
      </c>
      <c r="C1015" s="106" t="s">
        <v>60</v>
      </c>
      <c r="D1015" s="8" t="s">
        <v>188</v>
      </c>
      <c r="E1015" s="260" t="n">
        <f aca="false" ca="false" dt2D="false" dtr="false" t="normal">SUM(F1015:T1015)</f>
        <v>21315937.54</v>
      </c>
      <c r="F1015" s="261" t="n"/>
      <c r="G1015" s="261" t="n"/>
      <c r="H1015" s="261" t="n"/>
      <c r="I1015" s="261" t="n"/>
      <c r="J1015" s="261" t="n"/>
      <c r="K1015" s="261" t="n"/>
      <c r="L1015" s="261" t="n"/>
      <c r="M1015" s="261" t="n"/>
      <c r="N1015" s="261" t="n"/>
      <c r="O1015" s="261" t="n"/>
      <c r="P1015" s="261" t="n">
        <v>21315937.54</v>
      </c>
      <c r="Q1015" s="261" t="n"/>
      <c r="R1015" s="261" t="n"/>
      <c r="S1015" s="261" t="n"/>
      <c r="T1015" s="261" t="n"/>
    </row>
    <row customHeight="true" ht="13.5" outlineLevel="0" r="1016">
      <c r="A1016" s="8" t="n">
        <f aca="false" ca="false" dt2D="false" dtr="false" t="normal">A1015+1</f>
        <v>97</v>
      </c>
      <c r="B1016" s="8" t="n">
        <f aca="false" ca="false" dt2D="false" dtr="false" t="normal">B1011+1</f>
        <v>28</v>
      </c>
      <c r="C1016" s="106" t="s">
        <v>60</v>
      </c>
      <c r="D1016" s="8" t="s">
        <v>707</v>
      </c>
      <c r="E1016" s="260" t="n">
        <f aca="false" ca="false" dt2D="false" dtr="false" t="normal">SUM(F1016:T1016)</f>
        <v>61445734.08</v>
      </c>
      <c r="F1016" s="261" t="n"/>
      <c r="G1016" s="261" t="n"/>
      <c r="H1016" s="261" t="n"/>
      <c r="I1016" s="261" t="n"/>
      <c r="J1016" s="261" t="n"/>
      <c r="K1016" s="261" t="n"/>
      <c r="L1016" s="261" t="n"/>
      <c r="M1016" s="261" t="n"/>
      <c r="N1016" s="261" t="n"/>
      <c r="O1016" s="261" t="n"/>
      <c r="P1016" s="261" t="n">
        <v>61445734.08</v>
      </c>
      <c r="Q1016" s="261" t="n"/>
      <c r="R1016" s="261" t="n"/>
      <c r="S1016" s="261" t="n"/>
      <c r="T1016" s="261" t="n"/>
    </row>
    <row customHeight="true" ht="13.5" outlineLevel="0" r="1017">
      <c r="A1017" s="8" t="n">
        <f aca="false" ca="false" dt2D="false" dtr="false" t="normal">A1016+1</f>
        <v>98</v>
      </c>
      <c r="B1017" s="8" t="s">
        <v>192</v>
      </c>
      <c r="C1017" s="106" t="s">
        <v>60</v>
      </c>
      <c r="D1017" s="8" t="s">
        <v>708</v>
      </c>
      <c r="E1017" s="260" t="n">
        <f aca="false" ca="false" dt2D="false" dtr="false" t="normal">SUM(F1017:T1017)</f>
        <v>128301655.52312587</v>
      </c>
      <c r="F1017" s="261" t="n"/>
      <c r="G1017" s="261" t="n"/>
      <c r="H1017" s="261" t="n"/>
      <c r="I1017" s="261" t="n"/>
      <c r="J1017" s="261" t="n"/>
      <c r="K1017" s="261" t="n"/>
      <c r="L1017" s="261" t="n">
        <v>0</v>
      </c>
      <c r="M1017" s="261" t="n"/>
      <c r="N1017" s="261" t="n"/>
      <c r="O1017" s="261" t="n">
        <v>25924161.8354525</v>
      </c>
      <c r="P1017" s="261" t="n">
        <v>95758788.5937847</v>
      </c>
      <c r="Q1017" s="261" t="n"/>
      <c r="R1017" s="261" t="n">
        <v>3849049.66569378</v>
      </c>
      <c r="S1017" s="261" t="n">
        <v>24000</v>
      </c>
      <c r="T1017" s="261" t="n">
        <v>2745655.42819489</v>
      </c>
    </row>
    <row customHeight="true" ht="13.5" outlineLevel="0" r="1018">
      <c r="A1018" s="8" t="n">
        <f aca="false" ca="false" dt2D="false" dtr="false" t="normal">A1017+1</f>
        <v>99</v>
      </c>
      <c r="B1018" s="8" t="s">
        <v>192</v>
      </c>
      <c r="C1018" s="106" t="s">
        <v>60</v>
      </c>
      <c r="D1018" s="8" t="s">
        <v>190</v>
      </c>
      <c r="E1018" s="260" t="n">
        <f aca="false" ca="false" dt2D="false" dtr="false" t="normal">SUM(F1018:T1018)</f>
        <v>56569262.72</v>
      </c>
      <c r="F1018" s="261" t="n"/>
      <c r="G1018" s="261" t="n"/>
      <c r="H1018" s="261" t="n"/>
      <c r="I1018" s="261" t="n"/>
      <c r="J1018" s="261" t="n"/>
      <c r="K1018" s="261" t="n"/>
      <c r="L1018" s="261" t="n"/>
      <c r="M1018" s="261" t="n"/>
      <c r="N1018" s="261" t="n"/>
      <c r="O1018" s="261" t="n"/>
      <c r="P1018" s="261" t="n">
        <v>56569262.72</v>
      </c>
      <c r="Q1018" s="261" t="n"/>
      <c r="R1018" s="261" t="n"/>
      <c r="S1018" s="261" t="n"/>
      <c r="T1018" s="261" t="n"/>
    </row>
    <row customHeight="true" ht="13.5" outlineLevel="0" r="1019">
      <c r="A1019" s="8" t="n">
        <f aca="false" ca="false" dt2D="false" dtr="false" t="normal">A1018+1</f>
        <v>100</v>
      </c>
      <c r="B1019" s="8" t="s">
        <v>192</v>
      </c>
      <c r="C1019" s="106" t="s">
        <v>60</v>
      </c>
      <c r="D1019" s="8" t="s">
        <v>193</v>
      </c>
      <c r="E1019" s="260" t="n">
        <f aca="false" ca="false" dt2D="false" dtr="false" t="normal">SUM(F1019:T1019)</f>
        <v>28361820.82</v>
      </c>
      <c r="F1019" s="261" t="n"/>
      <c r="G1019" s="261" t="n"/>
      <c r="H1019" s="261" t="n"/>
      <c r="I1019" s="261" t="n"/>
      <c r="J1019" s="261" t="n"/>
      <c r="K1019" s="261" t="n"/>
      <c r="L1019" s="261" t="n"/>
      <c r="M1019" s="261" t="n"/>
      <c r="N1019" s="261" t="n"/>
      <c r="O1019" s="261" t="n"/>
      <c r="P1019" s="261" t="n">
        <v>28361820.82</v>
      </c>
      <c r="Q1019" s="261" t="n"/>
      <c r="R1019" s="261" t="n"/>
      <c r="S1019" s="261" t="n"/>
      <c r="T1019" s="261" t="n"/>
    </row>
    <row customHeight="true" ht="13.5" outlineLevel="0" r="1020">
      <c r="A1020" s="8" t="n">
        <f aca="false" ca="false" dt2D="false" dtr="false" t="normal">A1019+1</f>
        <v>101</v>
      </c>
      <c r="B1020" s="8" t="s">
        <v>192</v>
      </c>
      <c r="C1020" s="106" t="s">
        <v>60</v>
      </c>
      <c r="D1020" s="8" t="s">
        <v>196</v>
      </c>
      <c r="E1020" s="260" t="n">
        <f aca="false" ca="false" dt2D="false" dtr="false" t="normal">SUM(F1020:T1020)</f>
        <v>22283242.57</v>
      </c>
      <c r="F1020" s="261" t="n"/>
      <c r="G1020" s="261" t="n"/>
      <c r="H1020" s="261" t="n"/>
      <c r="I1020" s="261" t="n"/>
      <c r="J1020" s="261" t="n"/>
      <c r="K1020" s="261" t="n"/>
      <c r="L1020" s="261" t="n"/>
      <c r="M1020" s="261" t="n"/>
      <c r="N1020" s="261" t="n"/>
      <c r="O1020" s="261" t="n"/>
      <c r="P1020" s="261" t="n">
        <v>22283242.57</v>
      </c>
      <c r="Q1020" s="261" t="n"/>
      <c r="R1020" s="261" t="n"/>
      <c r="S1020" s="261" t="n"/>
      <c r="T1020" s="261" t="n"/>
    </row>
    <row customHeight="true" ht="13.5" outlineLevel="0" r="1021">
      <c r="A1021" s="8" t="n">
        <f aca="false" ca="false" dt2D="false" dtr="false" t="normal">A1020+1</f>
        <v>102</v>
      </c>
      <c r="B1021" s="8" t="s">
        <v>192</v>
      </c>
      <c r="C1021" s="106" t="s">
        <v>60</v>
      </c>
      <c r="D1021" s="8" t="s">
        <v>198</v>
      </c>
      <c r="E1021" s="260" t="n">
        <f aca="false" ca="false" dt2D="false" dtr="false" t="normal">SUM(F1021:T1021)</f>
        <v>20146082.35</v>
      </c>
      <c r="F1021" s="261" t="n"/>
      <c r="G1021" s="261" t="n"/>
      <c r="H1021" s="261" t="n"/>
      <c r="I1021" s="261" t="n"/>
      <c r="J1021" s="261" t="n"/>
      <c r="K1021" s="261" t="n"/>
      <c r="L1021" s="261" t="n"/>
      <c r="M1021" s="261" t="n"/>
      <c r="N1021" s="261" t="n"/>
      <c r="O1021" s="261" t="n"/>
      <c r="P1021" s="261" t="n">
        <v>20146082.35</v>
      </c>
      <c r="Q1021" s="261" t="n"/>
      <c r="R1021" s="261" t="n"/>
      <c r="S1021" s="261" t="n"/>
      <c r="T1021" s="261" t="n"/>
    </row>
    <row customHeight="true" ht="13.5" outlineLevel="0" r="1022">
      <c r="A1022" s="8" t="n">
        <f aca="false" ca="false" dt2D="false" dtr="false" t="normal">A1021+1</f>
        <v>103</v>
      </c>
      <c r="B1022" s="8" t="s">
        <v>192</v>
      </c>
      <c r="C1022" s="106" t="s">
        <v>60</v>
      </c>
      <c r="D1022" s="8" t="s">
        <v>553</v>
      </c>
      <c r="E1022" s="260" t="n">
        <f aca="false" ca="false" dt2D="false" dtr="false" t="normal">SUM(F1022:T1022)</f>
        <v>20375821.59</v>
      </c>
      <c r="F1022" s="261" t="n"/>
      <c r="G1022" s="261" t="n"/>
      <c r="H1022" s="261" t="n"/>
      <c r="I1022" s="261" t="n"/>
      <c r="J1022" s="261" t="n"/>
      <c r="K1022" s="261" t="n"/>
      <c r="L1022" s="261" t="n"/>
      <c r="M1022" s="261" t="n"/>
      <c r="N1022" s="261" t="n"/>
      <c r="O1022" s="261" t="n"/>
      <c r="P1022" s="261" t="n">
        <v>20375821.59</v>
      </c>
      <c r="Q1022" s="261" t="n"/>
      <c r="R1022" s="261" t="n"/>
      <c r="S1022" s="261" t="n"/>
      <c r="T1022" s="261" t="n"/>
    </row>
    <row customHeight="true" ht="13.5" outlineLevel="0" r="1023">
      <c r="A1023" s="8" t="n">
        <f aca="false" ca="false" dt2D="false" dtr="false" t="normal">A1022+1</f>
        <v>104</v>
      </c>
      <c r="B1023" s="8" t="s">
        <v>192</v>
      </c>
      <c r="C1023" s="106" t="s">
        <v>60</v>
      </c>
      <c r="D1023" s="8" t="s">
        <v>200</v>
      </c>
      <c r="E1023" s="260" t="n">
        <f aca="false" ca="false" dt2D="false" dtr="false" t="normal">SUM(F1023:T1023)</f>
        <v>11771563.1</v>
      </c>
      <c r="F1023" s="261" t="n"/>
      <c r="G1023" s="261" t="n">
        <v>7400293.34</v>
      </c>
      <c r="H1023" s="261" t="n"/>
      <c r="I1023" s="261" t="n">
        <v>4371269.76</v>
      </c>
      <c r="J1023" s="261" t="n"/>
      <c r="K1023" s="261" t="n"/>
      <c r="L1023" s="261" t="n"/>
      <c r="M1023" s="261" t="n"/>
      <c r="N1023" s="261" t="n"/>
      <c r="O1023" s="261" t="n"/>
      <c r="P1023" s="261" t="n"/>
      <c r="Q1023" s="261" t="n"/>
      <c r="R1023" s="261" t="n"/>
      <c r="S1023" s="261" t="n"/>
      <c r="T1023" s="261" t="n"/>
    </row>
    <row customHeight="true" ht="13.5" outlineLevel="0" r="1024">
      <c r="A1024" s="8" t="n">
        <f aca="false" ca="false" dt2D="false" dtr="false" t="normal">A1023+1</f>
        <v>105</v>
      </c>
      <c r="B1024" s="8" t="s">
        <v>192</v>
      </c>
      <c r="C1024" s="106" t="s">
        <v>60</v>
      </c>
      <c r="D1024" s="8" t="s">
        <v>136</v>
      </c>
      <c r="E1024" s="260" t="n">
        <f aca="false" ca="false" dt2D="false" dtr="false" t="normal">SUM(F1024:T1024)</f>
        <v>31564913.178</v>
      </c>
      <c r="F1024" s="261" t="n"/>
      <c r="G1024" s="261" t="n"/>
      <c r="H1024" s="261" t="n"/>
      <c r="I1024" s="261" t="n"/>
      <c r="J1024" s="261" t="n"/>
      <c r="K1024" s="261" t="n"/>
      <c r="L1024" s="261" t="n">
        <v>0</v>
      </c>
      <c r="M1024" s="261" t="n"/>
      <c r="N1024" s="261" t="n">
        <v>29918476.6406508</v>
      </c>
      <c r="O1024" s="261" t="n"/>
      <c r="P1024" s="261" t="n"/>
      <c r="Q1024" s="261" t="n"/>
      <c r="R1024" s="261" t="n">
        <v>946947.39534</v>
      </c>
      <c r="S1024" s="261" t="n">
        <v>24000</v>
      </c>
      <c r="T1024" s="261" t="n">
        <v>675489.1420092</v>
      </c>
    </row>
    <row customHeight="true" ht="13.5" outlineLevel="0" r="1025">
      <c r="A1025" s="8" t="n">
        <f aca="false" ca="false" dt2D="false" dtr="false" t="normal">A1024+1</f>
        <v>106</v>
      </c>
      <c r="B1025" s="8" t="n">
        <f aca="false" ca="false" dt2D="false" dtr="false" t="normal">B1016+1</f>
        <v>29</v>
      </c>
      <c r="C1025" s="106" t="s">
        <v>60</v>
      </c>
      <c r="D1025" s="8" t="s">
        <v>449</v>
      </c>
      <c r="E1025" s="260" t="n">
        <f aca="false" ca="false" dt2D="false" dtr="false" t="normal">SUM(F1025:T1025)</f>
        <v>60441882.449999996</v>
      </c>
      <c r="F1025" s="261" t="n"/>
      <c r="G1025" s="261" t="n"/>
      <c r="H1025" s="261" t="n"/>
      <c r="I1025" s="261" t="n"/>
      <c r="J1025" s="261" t="n"/>
      <c r="K1025" s="261" t="n"/>
      <c r="L1025" s="261" t="n"/>
      <c r="M1025" s="261" t="n"/>
      <c r="N1025" s="261" t="n">
        <v>31102327.371165</v>
      </c>
      <c r="O1025" s="261" t="n"/>
      <c r="P1025" s="261" t="n">
        <v>26208842.320905</v>
      </c>
      <c r="Q1025" s="261" t="n"/>
      <c r="R1025" s="261" t="n">
        <v>1813256.4735</v>
      </c>
      <c r="S1025" s="261" t="n">
        <v>24000</v>
      </c>
      <c r="T1025" s="261" t="n">
        <v>1293456.28443</v>
      </c>
    </row>
    <row customHeight="true" ht="13.5" outlineLevel="0" r="1026">
      <c r="A1026" s="8" t="n">
        <f aca="false" ca="false" dt2D="false" dtr="false" t="normal">A1025+1</f>
        <v>107</v>
      </c>
      <c r="B1026" s="8" t="s">
        <v>192</v>
      </c>
      <c r="C1026" s="106" t="s">
        <v>60</v>
      </c>
      <c r="D1026" s="8" t="s">
        <v>204</v>
      </c>
      <c r="E1026" s="260" t="n">
        <f aca="false" ca="false" dt2D="false" dtr="false" t="normal">SUM(F1026:T1026)</f>
        <v>32593354.78</v>
      </c>
      <c r="F1026" s="261" t="n"/>
      <c r="G1026" s="261" t="n"/>
      <c r="H1026" s="261" t="n"/>
      <c r="I1026" s="261" t="n"/>
      <c r="J1026" s="261" t="n"/>
      <c r="K1026" s="261" t="n"/>
      <c r="L1026" s="261" t="n"/>
      <c r="M1026" s="261" t="n"/>
      <c r="N1026" s="261" t="n"/>
      <c r="O1026" s="261" t="n"/>
      <c r="P1026" s="261" t="n">
        <v>32593354.78</v>
      </c>
      <c r="Q1026" s="261" t="n"/>
      <c r="R1026" s="261" t="n"/>
      <c r="S1026" s="261" t="n"/>
      <c r="T1026" s="261" t="n"/>
    </row>
    <row customHeight="true" ht="13.5" outlineLevel="0" r="1027">
      <c r="A1027" s="8" t="n">
        <f aca="false" ca="false" dt2D="false" dtr="false" t="normal">A1026+1</f>
        <v>108</v>
      </c>
      <c r="B1027" s="8" t="s">
        <v>192</v>
      </c>
      <c r="C1027" s="106" t="s">
        <v>60</v>
      </c>
      <c r="D1027" s="8" t="s">
        <v>206</v>
      </c>
      <c r="E1027" s="260" t="n">
        <f aca="false" ca="false" dt2D="false" dtr="false" t="normal">SUM(F1027:T1027)</f>
        <v>32634322.29</v>
      </c>
      <c r="F1027" s="261" t="n"/>
      <c r="G1027" s="261" t="n"/>
      <c r="H1027" s="261" t="n"/>
      <c r="I1027" s="261" t="n"/>
      <c r="J1027" s="261" t="n"/>
      <c r="K1027" s="261" t="n"/>
      <c r="L1027" s="261" t="n"/>
      <c r="M1027" s="261" t="n"/>
      <c r="N1027" s="261" t="n"/>
      <c r="O1027" s="261" t="n"/>
      <c r="P1027" s="261" t="n">
        <v>32634322.29</v>
      </c>
      <c r="Q1027" s="261" t="n"/>
      <c r="R1027" s="261" t="n"/>
      <c r="S1027" s="261" t="n"/>
      <c r="T1027" s="261" t="n"/>
    </row>
    <row customHeight="true" ht="13.5" outlineLevel="0" r="1028">
      <c r="A1028" s="8" t="n">
        <f aca="false" ca="false" dt2D="false" dtr="false" t="normal">A1027+1</f>
        <v>109</v>
      </c>
      <c r="B1028" s="8" t="s">
        <v>192</v>
      </c>
      <c r="C1028" s="106" t="s">
        <v>60</v>
      </c>
      <c r="D1028" s="8" t="s">
        <v>208</v>
      </c>
      <c r="E1028" s="260" t="n">
        <f aca="false" ca="false" dt2D="false" dtr="false" t="normal">SUM(F1028:T1028)</f>
        <v>34841768.99</v>
      </c>
      <c r="F1028" s="261" t="n"/>
      <c r="G1028" s="261" t="n">
        <v>7482565.33</v>
      </c>
      <c r="H1028" s="261" t="n"/>
      <c r="I1028" s="261" t="n">
        <v>4419866.9</v>
      </c>
      <c r="J1028" s="261" t="n"/>
      <c r="K1028" s="261" t="n"/>
      <c r="L1028" s="261" t="n"/>
      <c r="M1028" s="261" t="n"/>
      <c r="N1028" s="261" t="n"/>
      <c r="O1028" s="261" t="n"/>
      <c r="P1028" s="261" t="n">
        <v>22939336.76</v>
      </c>
      <c r="Q1028" s="261" t="n"/>
      <c r="R1028" s="261" t="n"/>
      <c r="S1028" s="261" t="n"/>
      <c r="T1028" s="261" t="n"/>
    </row>
    <row customHeight="true" ht="13.5" outlineLevel="0" r="1029">
      <c r="A1029" s="8" t="n">
        <f aca="false" ca="false" dt2D="false" dtr="false" t="normal">A1028+1</f>
        <v>110</v>
      </c>
      <c r="B1029" s="8" t="n">
        <f aca="false" ca="false" dt2D="false" dtr="false" t="normal">B1025+1</f>
        <v>30</v>
      </c>
      <c r="C1029" s="106" t="s">
        <v>60</v>
      </c>
      <c r="D1029" s="8" t="s">
        <v>453</v>
      </c>
      <c r="E1029" s="260" t="n">
        <f aca="false" ca="false" dt2D="false" dtr="false" t="normal">SUM(F1029:T1029)</f>
        <v>15099735.12</v>
      </c>
      <c r="F1029" s="261" t="n"/>
      <c r="G1029" s="261" t="n"/>
      <c r="H1029" s="261" t="n"/>
      <c r="I1029" s="261" t="n"/>
      <c r="J1029" s="261" t="n"/>
      <c r="K1029" s="261" t="n"/>
      <c r="L1029" s="261" t="n"/>
      <c r="M1029" s="261" t="n"/>
      <c r="N1029" s="261" t="n"/>
      <c r="O1029" s="261" t="n"/>
      <c r="P1029" s="261" t="n">
        <v>15099735.12</v>
      </c>
      <c r="Q1029" s="261" t="n"/>
      <c r="R1029" s="261" t="n"/>
      <c r="S1029" s="261" t="n"/>
      <c r="T1029" s="261" t="n"/>
    </row>
    <row customHeight="true" ht="13.5" outlineLevel="0" r="1030">
      <c r="A1030" s="8" t="n">
        <f aca="false" ca="false" dt2D="false" dtr="false" t="normal">A1029+1</f>
        <v>111</v>
      </c>
      <c r="B1030" s="8" t="s">
        <v>192</v>
      </c>
      <c r="C1030" s="106" t="s">
        <v>60</v>
      </c>
      <c r="D1030" s="8" t="s">
        <v>150</v>
      </c>
      <c r="E1030" s="260" t="n">
        <f aca="false" ca="false" dt2D="false" dtr="false" t="normal">SUM(F1030:T1030)</f>
        <v>20719173.520000003</v>
      </c>
      <c r="F1030" s="261" t="n"/>
      <c r="G1030" s="261" t="n"/>
      <c r="H1030" s="261" t="n"/>
      <c r="I1030" s="261" t="n"/>
      <c r="J1030" s="261" t="n"/>
      <c r="K1030" s="261" t="n"/>
      <c r="L1030" s="261" t="n">
        <v>0</v>
      </c>
      <c r="M1030" s="261" t="n"/>
      <c r="N1030" s="261" t="n"/>
      <c r="O1030" s="261" t="n"/>
      <c r="P1030" s="261" t="n">
        <v>19630208.001072</v>
      </c>
      <c r="Q1030" s="261" t="n"/>
      <c r="R1030" s="261" t="n">
        <v>621575.2056</v>
      </c>
      <c r="S1030" s="261" t="n">
        <v>24000</v>
      </c>
      <c r="T1030" s="261" t="n">
        <v>443390.313328</v>
      </c>
    </row>
    <row customHeight="true" ht="13.5" outlineLevel="0" r="1031">
      <c r="A1031" s="8" t="n">
        <f aca="false" ca="false" dt2D="false" dtr="false" t="normal">A1030+1</f>
        <v>112</v>
      </c>
      <c r="B1031" s="8" t="s">
        <v>192</v>
      </c>
      <c r="C1031" s="106" t="s">
        <v>60</v>
      </c>
      <c r="D1031" s="8" t="s">
        <v>153</v>
      </c>
      <c r="E1031" s="260" t="n">
        <f aca="false" ca="false" dt2D="false" dtr="false" t="normal">SUM(F1031:T1031)</f>
        <v>21359563.729999997</v>
      </c>
      <c r="F1031" s="261" t="n"/>
      <c r="G1031" s="261" t="n"/>
      <c r="H1031" s="261" t="n"/>
      <c r="I1031" s="261" t="n"/>
      <c r="J1031" s="261" t="n"/>
      <c r="K1031" s="261" t="n"/>
      <c r="L1031" s="261" t="n">
        <v>0</v>
      </c>
      <c r="M1031" s="261" t="n"/>
      <c r="N1031" s="261" t="n"/>
      <c r="O1031" s="261" t="n"/>
      <c r="P1031" s="261" t="n">
        <v>20237682.154278</v>
      </c>
      <c r="Q1031" s="261" t="n"/>
      <c r="R1031" s="261" t="n">
        <v>640786.9119</v>
      </c>
      <c r="S1031" s="261" t="n">
        <v>24000</v>
      </c>
      <c r="T1031" s="261" t="n">
        <v>457094.663822</v>
      </c>
    </row>
    <row customHeight="true" ht="13.5" outlineLevel="0" r="1032">
      <c r="A1032" s="8" t="n">
        <f aca="false" ca="false" dt2D="false" dtr="false" t="normal">A1031+1</f>
        <v>113</v>
      </c>
      <c r="B1032" s="8" t="s">
        <v>192</v>
      </c>
      <c r="C1032" s="106" t="s">
        <v>60</v>
      </c>
      <c r="D1032" s="8" t="s">
        <v>728</v>
      </c>
      <c r="E1032" s="260" t="n">
        <f aca="false" ca="false" dt2D="false" dtr="false" t="normal">SUM(F1032:T1032)</f>
        <v>21720183.2</v>
      </c>
      <c r="F1032" s="261" t="n"/>
      <c r="G1032" s="261" t="n"/>
      <c r="H1032" s="261" t="n"/>
      <c r="I1032" s="261" t="n"/>
      <c r="J1032" s="261" t="n"/>
      <c r="K1032" s="261" t="n"/>
      <c r="L1032" s="261" t="n"/>
      <c r="M1032" s="261" t="n"/>
      <c r="N1032" s="261" t="n"/>
      <c r="O1032" s="261" t="n"/>
      <c r="P1032" s="261" t="n">
        <v>21720183.2</v>
      </c>
      <c r="Q1032" s="261" t="n"/>
      <c r="R1032" s="261" t="n"/>
      <c r="S1032" s="261" t="n"/>
      <c r="T1032" s="261" t="n"/>
    </row>
    <row customHeight="true" ht="13.5" outlineLevel="0" r="1033">
      <c r="A1033" s="8" t="n">
        <f aca="false" ca="false" dt2D="false" dtr="false" t="normal">A1032+1</f>
        <v>114</v>
      </c>
      <c r="B1033" s="8" t="n">
        <f aca="false" ca="false" dt2D="false" dtr="false" t="normal">B1029+1</f>
        <v>31</v>
      </c>
      <c r="C1033" s="106" t="s">
        <v>60</v>
      </c>
      <c r="D1033" s="8" t="s">
        <v>454</v>
      </c>
      <c r="E1033" s="260" t="n">
        <f aca="false" ca="false" dt2D="false" dtr="false" t="normal">SUM(F1033:T1033)</f>
        <v>30896401.0662786</v>
      </c>
      <c r="F1033" s="261" t="n"/>
      <c r="G1033" s="261" t="n"/>
      <c r="H1033" s="261" t="n"/>
      <c r="I1033" s="261" t="n"/>
      <c r="J1033" s="261" t="n"/>
      <c r="K1033" s="261" t="n"/>
      <c r="L1033" s="261" t="n"/>
      <c r="M1033" s="261" t="n"/>
      <c r="N1033" s="261" t="n">
        <v>30896401.0662786</v>
      </c>
      <c r="O1033" s="261" t="n"/>
      <c r="P1033" s="261" t="n"/>
      <c r="Q1033" s="261" t="n"/>
      <c r="R1033" s="261" t="n"/>
      <c r="S1033" s="261" t="n"/>
      <c r="T1033" s="261" t="n"/>
    </row>
    <row customHeight="true" ht="13.5" outlineLevel="0" r="1034">
      <c r="A1034" s="8" t="n">
        <f aca="false" ca="false" dt2D="false" dtr="false" t="normal">A1033+1</f>
        <v>115</v>
      </c>
      <c r="B1034" s="8" t="s">
        <v>192</v>
      </c>
      <c r="C1034" s="106" t="s">
        <v>60</v>
      </c>
      <c r="D1034" s="8" t="s">
        <v>165</v>
      </c>
      <c r="E1034" s="260" t="n">
        <f aca="false" ca="false" dt2D="false" dtr="false" t="normal">SUM(F1034:T1034)</f>
        <v>27511138.253670566</v>
      </c>
      <c r="F1034" s="261" t="n"/>
      <c r="G1034" s="261" t="n"/>
      <c r="H1034" s="261" t="n"/>
      <c r="I1034" s="261" t="n"/>
      <c r="J1034" s="261" t="n"/>
      <c r="K1034" s="261" t="n"/>
      <c r="L1034" s="261" t="n">
        <v>0</v>
      </c>
      <c r="M1034" s="261" t="n"/>
      <c r="N1034" s="261" t="n"/>
      <c r="O1034" s="261" t="n"/>
      <c r="P1034" s="261" t="n">
        <v>26073065.7474319</v>
      </c>
      <c r="Q1034" s="261" t="n"/>
      <c r="R1034" s="261" t="n">
        <v>825334.147610116</v>
      </c>
      <c r="S1034" s="261" t="n">
        <v>24000</v>
      </c>
      <c r="T1034" s="261" t="n">
        <v>588738.358628549</v>
      </c>
    </row>
    <row customHeight="true" ht="13.5" outlineLevel="0" r="1035">
      <c r="A1035" s="8" t="n">
        <f aca="false" ca="false" dt2D="false" dtr="false" t="normal">A1034+1</f>
        <v>116</v>
      </c>
      <c r="B1035" s="8" t="s">
        <v>192</v>
      </c>
      <c r="C1035" s="106" t="s">
        <v>60</v>
      </c>
      <c r="D1035" s="8" t="s">
        <v>139</v>
      </c>
      <c r="E1035" s="260" t="n">
        <f aca="false" ca="false" dt2D="false" dtr="false" t="normal">SUM(F1035:T1035)</f>
        <v>23884854.890839346</v>
      </c>
      <c r="F1035" s="261" t="n"/>
      <c r="G1035" s="261" t="n"/>
      <c r="H1035" s="261" t="n"/>
      <c r="I1035" s="261" t="n"/>
      <c r="J1035" s="261" t="n"/>
      <c r="K1035" s="261" t="n"/>
      <c r="L1035" s="261" t="n">
        <v>0</v>
      </c>
      <c r="M1035" s="261" t="n"/>
      <c r="N1035" s="261" t="n"/>
      <c r="O1035" s="261" t="n"/>
      <c r="P1035" s="261" t="n">
        <v>22633173.3494502</v>
      </c>
      <c r="Q1035" s="261" t="n"/>
      <c r="R1035" s="261" t="n">
        <v>716545.64672518</v>
      </c>
      <c r="S1035" s="261" t="n">
        <v>24000</v>
      </c>
      <c r="T1035" s="261" t="n">
        <v>511135.894663962</v>
      </c>
    </row>
    <row customHeight="true" ht="13.5" outlineLevel="0" r="1036">
      <c r="A1036" s="8" t="n">
        <f aca="false" ca="false" dt2D="false" dtr="false" t="normal">A1035+1</f>
        <v>117</v>
      </c>
      <c r="B1036" s="8" t="s">
        <v>192</v>
      </c>
      <c r="C1036" s="106" t="s">
        <v>60</v>
      </c>
      <c r="D1036" s="8" t="s">
        <v>142</v>
      </c>
      <c r="E1036" s="260" t="n">
        <f aca="false" ca="false" dt2D="false" dtr="false" t="normal">SUM(F1036:T1036)</f>
        <v>21007065.755999997</v>
      </c>
      <c r="F1036" s="261" t="n"/>
      <c r="G1036" s="261" t="n"/>
      <c r="H1036" s="261" t="n"/>
      <c r="I1036" s="261" t="n"/>
      <c r="J1036" s="261" t="n"/>
      <c r="K1036" s="261" t="n"/>
      <c r="L1036" s="261" t="n">
        <v>0</v>
      </c>
      <c r="M1036" s="261" t="n"/>
      <c r="N1036" s="261" t="n"/>
      <c r="O1036" s="261" t="n"/>
      <c r="P1036" s="261" t="n">
        <v>19903302.5761416</v>
      </c>
      <c r="Q1036" s="261" t="n"/>
      <c r="R1036" s="261" t="n">
        <v>630211.97268</v>
      </c>
      <c r="S1036" s="261" t="n">
        <v>24000</v>
      </c>
      <c r="T1036" s="261" t="n">
        <v>449551.2071784</v>
      </c>
    </row>
    <row customHeight="true" ht="13.5" outlineLevel="0" r="1037">
      <c r="A1037" s="8" t="n">
        <f aca="false" ca="false" dt2D="false" dtr="false" t="normal">A1036+1</f>
        <v>118</v>
      </c>
      <c r="B1037" s="8" t="s">
        <v>192</v>
      </c>
      <c r="C1037" s="106" t="s">
        <v>60</v>
      </c>
      <c r="D1037" s="8" t="s">
        <v>149</v>
      </c>
      <c r="E1037" s="260" t="n">
        <f aca="false" ca="false" dt2D="false" dtr="false" t="normal">SUM(F1037:T1037)</f>
        <v>20868220.091</v>
      </c>
      <c r="F1037" s="261" t="n"/>
      <c r="G1037" s="261" t="n"/>
      <c r="H1037" s="261" t="n"/>
      <c r="I1037" s="261" t="n"/>
      <c r="J1037" s="261" t="n"/>
      <c r="K1037" s="261" t="n"/>
      <c r="L1037" s="261" t="n">
        <v>0</v>
      </c>
      <c r="M1037" s="261" t="n"/>
      <c r="N1037" s="261" t="n"/>
      <c r="O1037" s="261" t="n"/>
      <c r="P1037" s="261" t="n">
        <v>19771593.5783226</v>
      </c>
      <c r="Q1037" s="261" t="n"/>
      <c r="R1037" s="261" t="n">
        <v>626046.60273</v>
      </c>
      <c r="S1037" s="261" t="n">
        <v>24000</v>
      </c>
      <c r="T1037" s="261" t="n">
        <v>446579.9099474</v>
      </c>
    </row>
    <row customHeight="true" ht="13.5" outlineLevel="0" r="1038">
      <c r="A1038" s="8" t="n">
        <f aca="false" ca="false" dt2D="false" dtr="false" t="normal">A1037+1</f>
        <v>119</v>
      </c>
      <c r="B1038" s="8" t="n">
        <f aca="false" ca="false" dt2D="false" dtr="false" t="normal">B1033+1</f>
        <v>32</v>
      </c>
      <c r="C1038" s="106" t="s">
        <v>60</v>
      </c>
      <c r="D1038" s="8" t="s">
        <v>1108</v>
      </c>
      <c r="E1038" s="260" t="n">
        <f aca="false" ca="false" dt2D="false" dtr="false" t="normal">SUM(F1038:T1038)</f>
        <v>1698349.3565764814</v>
      </c>
      <c r="F1038" s="205" t="n"/>
      <c r="G1038" s="205" t="n"/>
      <c r="H1038" s="205" t="n"/>
      <c r="I1038" s="205" t="n">
        <v>1587054.19964845</v>
      </c>
      <c r="J1038" s="205" t="n"/>
      <c r="K1038" s="205" t="n"/>
      <c r="L1038" s="205" t="n">
        <v>0</v>
      </c>
      <c r="M1038" s="205" t="n"/>
      <c r="N1038" s="205" t="n"/>
      <c r="O1038" s="205" t="n"/>
      <c r="P1038" s="205" t="n"/>
      <c r="Q1038" s="205" t="n"/>
      <c r="R1038" s="205" t="n">
        <v>50950.4806972946</v>
      </c>
      <c r="S1038" s="205" t="n">
        <v>24000</v>
      </c>
      <c r="T1038" s="205" t="n">
        <v>36344.6762307368</v>
      </c>
      <c r="U1038" s="256" t="n">
        <f aca="false" ca="false" dt2D="false" dtr="false" t="normal">COUNTIF(F1038:Q1038, "&gt;0")</f>
        <v>1</v>
      </c>
      <c r="V1038" s="256" t="n">
        <f aca="false" ca="false" dt2D="false" dtr="false" t="normal">COUNTIF(R1038:T1038, "&gt;0")</f>
        <v>3</v>
      </c>
      <c r="W1038" s="256" t="n">
        <f aca="false" ca="false" dt2D="false" dtr="false" t="normal">+U1038+V1038</f>
        <v>4</v>
      </c>
    </row>
    <row customHeight="true" ht="13.5" outlineLevel="0" r="1039">
      <c r="A1039" s="8" t="n">
        <f aca="false" ca="false" dt2D="false" dtr="false" t="normal">A1038+1</f>
        <v>120</v>
      </c>
      <c r="B1039" s="8" t="s">
        <v>192</v>
      </c>
      <c r="C1039" s="106" t="s">
        <v>60</v>
      </c>
      <c r="D1039" s="8" t="s">
        <v>172</v>
      </c>
      <c r="E1039" s="260" t="n">
        <f aca="false" ca="false" dt2D="false" dtr="false" t="normal">SUM(F1039:T1039)</f>
        <v>24258887.902000003</v>
      </c>
      <c r="F1039" s="261" t="n"/>
      <c r="G1039" s="261" t="n"/>
      <c r="H1039" s="261" t="n"/>
      <c r="I1039" s="261" t="n"/>
      <c r="J1039" s="261" t="n"/>
      <c r="K1039" s="261" t="n"/>
      <c r="L1039" s="261" t="n">
        <v>0</v>
      </c>
      <c r="M1039" s="261" t="n"/>
      <c r="N1039" s="261" t="n"/>
      <c r="O1039" s="261" t="n"/>
      <c r="P1039" s="261" t="n">
        <v>22987981.0638372</v>
      </c>
      <c r="Q1039" s="261" t="n"/>
      <c r="R1039" s="261" t="n">
        <v>727766.63706</v>
      </c>
      <c r="S1039" s="261" t="n">
        <v>24000</v>
      </c>
      <c r="T1039" s="261" t="n">
        <v>519140.2011028</v>
      </c>
    </row>
    <row customHeight="true" ht="13.5" outlineLevel="0" r="1040">
      <c r="A1040" s="8" t="n">
        <f aca="false" ca="false" dt2D="false" dtr="false" t="normal">A1039+1</f>
        <v>121</v>
      </c>
      <c r="B1040" s="8" t="s">
        <v>192</v>
      </c>
      <c r="C1040" s="106" t="s">
        <v>60</v>
      </c>
      <c r="D1040" s="8" t="s">
        <v>174</v>
      </c>
      <c r="E1040" s="260" t="n">
        <f aca="false" ca="false" dt2D="false" dtr="false" t="normal">SUM(F1040:T1040)</f>
        <v>24229985.334999997</v>
      </c>
      <c r="F1040" s="261" t="n"/>
      <c r="G1040" s="261" t="n"/>
      <c r="H1040" s="261" t="n"/>
      <c r="I1040" s="261" t="n"/>
      <c r="J1040" s="261" t="n"/>
      <c r="K1040" s="261" t="n"/>
      <c r="L1040" s="261" t="n">
        <v>0</v>
      </c>
      <c r="M1040" s="261" t="n"/>
      <c r="N1040" s="261" t="n"/>
      <c r="O1040" s="261" t="n"/>
      <c r="P1040" s="261" t="n">
        <v>22960564.088781</v>
      </c>
      <c r="Q1040" s="261" t="n"/>
      <c r="R1040" s="261" t="n">
        <v>726899.56005</v>
      </c>
      <c r="S1040" s="261" t="n">
        <v>24000</v>
      </c>
      <c r="T1040" s="261" t="n">
        <v>518521.686169</v>
      </c>
    </row>
    <row customHeight="true" ht="13.5" outlineLevel="0" r="1041">
      <c r="A1041" s="8" t="n">
        <f aca="false" ca="false" dt2D="false" dtr="false" t="normal">A1040+1</f>
        <v>122</v>
      </c>
      <c r="B1041" s="8" t="s">
        <v>192</v>
      </c>
      <c r="C1041" s="106" t="s">
        <v>60</v>
      </c>
      <c r="D1041" s="8" t="s">
        <v>176</v>
      </c>
      <c r="E1041" s="260" t="n">
        <f aca="false" ca="false" dt2D="false" dtr="false" t="normal">SUM(F1041:T1041)</f>
        <v>24683925.652000003</v>
      </c>
      <c r="F1041" s="261" t="n"/>
      <c r="G1041" s="261" t="n"/>
      <c r="H1041" s="261" t="n"/>
      <c r="I1041" s="261" t="n"/>
      <c r="J1041" s="261" t="n"/>
      <c r="K1041" s="261" t="n"/>
      <c r="L1041" s="261" t="n">
        <v>0</v>
      </c>
      <c r="M1041" s="261" t="n"/>
      <c r="N1041" s="261" t="n"/>
      <c r="O1041" s="261" t="n"/>
      <c r="P1041" s="261" t="n">
        <v>23391171.8734872</v>
      </c>
      <c r="Q1041" s="261" t="n"/>
      <c r="R1041" s="261" t="n">
        <v>740517.76956</v>
      </c>
      <c r="S1041" s="261" t="n">
        <v>24000</v>
      </c>
      <c r="T1041" s="261" t="n">
        <v>528236.0089528</v>
      </c>
    </row>
    <row customHeight="true" ht="13.5" outlineLevel="0" r="1042">
      <c r="A1042" s="8" t="n">
        <f aca="false" ca="false" dt2D="false" dtr="false" t="normal">A1041+1</f>
        <v>123</v>
      </c>
      <c r="B1042" s="8" t="n">
        <f aca="false" ca="false" dt2D="false" dtr="false" t="normal">B1038+1</f>
        <v>33</v>
      </c>
      <c r="C1042" s="106" t="s">
        <v>60</v>
      </c>
      <c r="D1042" s="8" t="s">
        <v>738</v>
      </c>
      <c r="E1042" s="260" t="n">
        <f aca="false" ca="false" dt2D="false" dtr="false" t="normal">SUM(F1042:T1042)</f>
        <v>66372952.73002719</v>
      </c>
      <c r="F1042" s="205" t="n">
        <v>14777958.47</v>
      </c>
      <c r="G1042" s="205" t="n">
        <v>7119022.94</v>
      </c>
      <c r="H1042" s="205" t="n">
        <v>4347580.76</v>
      </c>
      <c r="I1042" s="205" t="n">
        <v>4205126.51</v>
      </c>
      <c r="J1042" s="261" t="n"/>
      <c r="K1042" s="261" t="n"/>
      <c r="L1042" s="261" t="n">
        <v>0</v>
      </c>
      <c r="M1042" s="261" t="n"/>
      <c r="N1042" s="261" t="n"/>
      <c r="O1042" s="205" t="n">
        <v>8888024.48</v>
      </c>
      <c r="P1042" s="261" t="n">
        <v>23746517.3737254</v>
      </c>
      <c r="Q1042" s="261" t="n"/>
      <c r="R1042" s="261" t="n">
        <v>1905479.88111</v>
      </c>
      <c r="S1042" s="261" t="n">
        <v>24000</v>
      </c>
      <c r="T1042" s="261" t="n">
        <v>1359242.3151918</v>
      </c>
    </row>
    <row customHeight="true" ht="13.5" outlineLevel="0" r="1043">
      <c r="A1043" s="8" t="n">
        <f aca="false" ca="false" dt2D="false" dtr="false" t="normal">A1042+1</f>
        <v>124</v>
      </c>
      <c r="B1043" s="8" t="s">
        <v>192</v>
      </c>
      <c r="C1043" s="106" t="s">
        <v>60</v>
      </c>
      <c r="D1043" s="8" t="s">
        <v>179</v>
      </c>
      <c r="E1043" s="260" t="n">
        <f aca="false" ca="false" dt2D="false" dtr="false" t="normal">SUM(F1043:T1043)</f>
        <v>21038801.908</v>
      </c>
      <c r="F1043" s="261" t="n"/>
      <c r="G1043" s="261" t="n"/>
      <c r="H1043" s="261" t="n"/>
      <c r="I1043" s="261" t="n"/>
      <c r="J1043" s="261" t="n"/>
      <c r="K1043" s="261" t="n"/>
      <c r="L1043" s="261" t="n">
        <v>0</v>
      </c>
      <c r="M1043" s="261" t="n"/>
      <c r="N1043" s="261" t="n"/>
      <c r="O1043" s="261" t="n"/>
      <c r="P1043" s="261" t="n">
        <v>19933407.4899288</v>
      </c>
      <c r="Q1043" s="261" t="n"/>
      <c r="R1043" s="261" t="n">
        <v>631164.05724</v>
      </c>
      <c r="S1043" s="261" t="n">
        <v>24000</v>
      </c>
      <c r="T1043" s="261" t="n">
        <v>450230.3608312</v>
      </c>
    </row>
    <row customHeight="true" ht="13.5" outlineLevel="0" r="1044">
      <c r="A1044" s="8" t="n">
        <f aca="false" ca="false" dt2D="false" dtr="false" t="normal">A1043+1</f>
        <v>125</v>
      </c>
      <c r="B1044" s="8" t="n">
        <f aca="false" ca="false" dt2D="false" dtr="false" t="normal">B1042+1</f>
        <v>34</v>
      </c>
      <c r="C1044" s="106" t="s">
        <v>60</v>
      </c>
      <c r="D1044" s="8" t="s">
        <v>739</v>
      </c>
      <c r="E1044" s="260" t="n">
        <f aca="false" ca="false" dt2D="false" dtr="false" t="normal">SUM(F1044:T1044)</f>
        <v>40663583.107999995</v>
      </c>
      <c r="F1044" s="261" t="n"/>
      <c r="G1044" s="261" t="n"/>
      <c r="H1044" s="261" t="n"/>
      <c r="I1044" s="261" t="n"/>
      <c r="J1044" s="261" t="n"/>
      <c r="K1044" s="261" t="n"/>
      <c r="L1044" s="261" t="n"/>
      <c r="M1044" s="261" t="n"/>
      <c r="N1044" s="261" t="n">
        <v>38549473.0390488</v>
      </c>
      <c r="O1044" s="261" t="n"/>
      <c r="P1044" s="261" t="n"/>
      <c r="Q1044" s="261" t="n"/>
      <c r="R1044" s="261" t="n">
        <v>1219907.43324</v>
      </c>
      <c r="S1044" s="261" t="n">
        <v>24002</v>
      </c>
      <c r="T1044" s="261" t="n">
        <v>870200.6357112</v>
      </c>
    </row>
    <row customHeight="true" ht="13.5" outlineLevel="0" r="1045">
      <c r="A1045" s="8" t="n">
        <f aca="false" ca="false" dt2D="false" dtr="false" t="normal">A1044+1</f>
        <v>126</v>
      </c>
      <c r="B1045" s="8" t="s">
        <v>192</v>
      </c>
      <c r="C1045" s="106" t="s">
        <v>60</v>
      </c>
      <c r="D1045" s="8" t="s">
        <v>181</v>
      </c>
      <c r="E1045" s="260" t="n">
        <f aca="false" ca="false" dt2D="false" dtr="false" t="normal">SUM(F1045:T1045)</f>
        <v>47587793.207</v>
      </c>
      <c r="F1045" s="261" t="n"/>
      <c r="G1045" s="261" t="n"/>
      <c r="H1045" s="261" t="n"/>
      <c r="I1045" s="261" t="n"/>
      <c r="J1045" s="261" t="n"/>
      <c r="K1045" s="261" t="n"/>
      <c r="L1045" s="261" t="n">
        <v>0</v>
      </c>
      <c r="M1045" s="261" t="n"/>
      <c r="N1045" s="261" t="n"/>
      <c r="O1045" s="261" t="n"/>
      <c r="P1045" s="261" t="n">
        <v>45117780.6361602</v>
      </c>
      <c r="Q1045" s="261" t="n"/>
      <c r="R1045" s="261" t="n">
        <v>1427633.79621</v>
      </c>
      <c r="S1045" s="261" t="n">
        <v>24000</v>
      </c>
      <c r="T1045" s="261" t="n">
        <v>1018378.7746298</v>
      </c>
    </row>
    <row customHeight="true" ht="13.5" outlineLevel="0" r="1046">
      <c r="A1046" s="8" t="n">
        <f aca="false" ca="false" dt2D="false" dtr="false" t="normal">A1045+1</f>
        <v>127</v>
      </c>
      <c r="B1046" s="8" t="s">
        <v>192</v>
      </c>
      <c r="C1046" s="106" t="s">
        <v>60</v>
      </c>
      <c r="D1046" s="8" t="s">
        <v>183</v>
      </c>
      <c r="E1046" s="260" t="n">
        <f aca="false" ca="false" dt2D="false" dtr="false" t="normal">SUM(F1046:T1046)</f>
        <v>17257099.367</v>
      </c>
      <c r="F1046" s="261" t="n"/>
      <c r="G1046" s="261" t="n"/>
      <c r="H1046" s="261" t="n"/>
      <c r="I1046" s="261" t="n"/>
      <c r="J1046" s="261" t="n"/>
      <c r="K1046" s="261" t="n"/>
      <c r="L1046" s="261" t="n">
        <v>0</v>
      </c>
      <c r="M1046" s="261" t="n"/>
      <c r="N1046" s="261" t="n"/>
      <c r="O1046" s="261" t="n"/>
      <c r="P1046" s="261" t="n">
        <v>16346084.4595362</v>
      </c>
      <c r="Q1046" s="261" t="n"/>
      <c r="R1046" s="261" t="n">
        <v>517712.98101</v>
      </c>
      <c r="S1046" s="261" t="n">
        <v>24000</v>
      </c>
      <c r="T1046" s="261" t="n">
        <v>369301.9264538</v>
      </c>
    </row>
    <row customHeight="true" ht="12.75" outlineLevel="0" r="1047">
      <c r="A1047" s="8" t="n">
        <f aca="false" ca="false" dt2D="false" dtr="false" t="normal">A1046+1</f>
        <v>128</v>
      </c>
      <c r="B1047" s="8" t="n">
        <f aca="false" ca="false" dt2D="false" dtr="false" t="normal">B1044+1</f>
        <v>35</v>
      </c>
      <c r="C1047" s="106" t="s">
        <v>60</v>
      </c>
      <c r="D1047" s="8" t="s">
        <v>461</v>
      </c>
      <c r="E1047" s="260" t="n">
        <f aca="false" ca="false" dt2D="false" dtr="false" t="normal">SUM(F1047:T1047)</f>
        <v>25667671.251999997</v>
      </c>
      <c r="F1047" s="205" t="n">
        <v>11466572.2036462</v>
      </c>
      <c r="G1047" s="205" t="n"/>
      <c r="H1047" s="205" t="n"/>
      <c r="I1047" s="205" t="n">
        <v>4573137.0372364</v>
      </c>
      <c r="J1047" s="205" t="n"/>
      <c r="K1047" s="205" t="n"/>
      <c r="L1047" s="205" t="n">
        <v>0</v>
      </c>
      <c r="M1047" s="205" t="n"/>
      <c r="N1047" s="205" t="n"/>
      <c r="O1047" s="205" t="n">
        <v>8284643.7087646</v>
      </c>
      <c r="P1047" s="205" t="n"/>
      <c r="Q1047" s="205" t="n"/>
      <c r="R1047" s="205" t="n">
        <v>770030.13756</v>
      </c>
      <c r="S1047" s="205" t="n">
        <v>24000</v>
      </c>
      <c r="T1047" s="205" t="n">
        <v>549288.1647928</v>
      </c>
      <c r="U1047" s="256" t="n">
        <f aca="false" ca="false" dt2D="false" dtr="false" t="normal">COUNTIF(F1047:Q1047, "&gt;0")</f>
        <v>3</v>
      </c>
      <c r="V1047" s="256" t="n">
        <f aca="false" ca="false" dt2D="false" dtr="false" t="normal">COUNTIF(R1047:T1047, "&gt;0")</f>
        <v>3</v>
      </c>
      <c r="W1047" s="256" t="n">
        <f aca="false" ca="false" dt2D="false" dtr="false" t="normal">+U1047+V1047</f>
        <v>6</v>
      </c>
    </row>
    <row customHeight="true" ht="13.5" outlineLevel="0" r="1048">
      <c r="A1048" s="8" t="n">
        <f aca="false" ca="false" dt2D="false" dtr="false" t="normal">A1047+1</f>
        <v>129</v>
      </c>
      <c r="B1048" s="8" t="n">
        <f aca="false" ca="false" dt2D="false" dtr="false" t="normal">+B1047+1</f>
        <v>36</v>
      </c>
      <c r="C1048" s="106" t="s">
        <v>60</v>
      </c>
      <c r="D1048" s="8" t="s">
        <v>742</v>
      </c>
      <c r="E1048" s="260" t="n">
        <f aca="false" ca="false" dt2D="false" dtr="false" t="normal">SUM(F1048:T1048)</f>
        <v>28126164.71</v>
      </c>
      <c r="F1048" s="261" t="n"/>
      <c r="G1048" s="261" t="n"/>
      <c r="H1048" s="261" t="n"/>
      <c r="I1048" s="261" t="n"/>
      <c r="J1048" s="261" t="n"/>
      <c r="K1048" s="261" t="n"/>
      <c r="L1048" s="261" t="n">
        <v>0</v>
      </c>
      <c r="M1048" s="261" t="n"/>
      <c r="N1048" s="261" t="n"/>
      <c r="O1048" s="261" t="n"/>
      <c r="P1048" s="261" t="n">
        <v>26656479.843906</v>
      </c>
      <c r="Q1048" s="261" t="n"/>
      <c r="R1048" s="261" t="n">
        <v>843784.9413</v>
      </c>
      <c r="S1048" s="261" t="n">
        <v>24000</v>
      </c>
      <c r="T1048" s="261" t="n">
        <v>601899.924794</v>
      </c>
    </row>
    <row customHeight="true" ht="13.5" outlineLevel="0" r="1049">
      <c r="A1049" s="8" t="n">
        <f aca="false" ca="false" dt2D="false" dtr="false" t="normal">A1048+1</f>
        <v>130</v>
      </c>
      <c r="B1049" s="8" t="s">
        <v>192</v>
      </c>
      <c r="C1049" s="106" t="s">
        <v>60</v>
      </c>
      <c r="D1049" s="8" t="s">
        <v>185</v>
      </c>
      <c r="E1049" s="260" t="n">
        <f aca="false" ca="false" dt2D="false" dtr="false" t="normal">SUM(F1049:T1049)</f>
        <v>51096904.87100001</v>
      </c>
      <c r="F1049" s="261" t="n"/>
      <c r="G1049" s="261" t="n"/>
      <c r="H1049" s="261" t="n"/>
      <c r="I1049" s="261" t="n"/>
      <c r="J1049" s="261" t="n"/>
      <c r="K1049" s="261" t="n"/>
      <c r="L1049" s="261" t="n">
        <v>0</v>
      </c>
      <c r="M1049" s="261" t="n"/>
      <c r="N1049" s="261" t="n"/>
      <c r="O1049" s="261" t="n"/>
      <c r="P1049" s="261" t="n">
        <v>48446523.9606306</v>
      </c>
      <c r="Q1049" s="261" t="n"/>
      <c r="R1049" s="261" t="n">
        <v>1532907.14613</v>
      </c>
      <c r="S1049" s="261" t="n">
        <v>24000</v>
      </c>
      <c r="T1049" s="261" t="n">
        <v>1093473.7642394</v>
      </c>
    </row>
    <row customHeight="true" ht="13.5" outlineLevel="0" r="1050">
      <c r="A1050" s="8" t="n">
        <f aca="false" ca="false" dt2D="false" dtr="false" t="normal">A1049+1</f>
        <v>131</v>
      </c>
      <c r="B1050" s="8" t="n">
        <f aca="false" ca="false" dt2D="false" dtr="false" t="normal">B1048+1</f>
        <v>37</v>
      </c>
      <c r="C1050" s="106" t="s">
        <v>60</v>
      </c>
      <c r="D1050" s="8" t="s">
        <v>744</v>
      </c>
      <c r="E1050" s="260" t="n">
        <f aca="false" ca="false" dt2D="false" dtr="false" t="normal">SUM(F1050:T1050)</f>
        <v>27220687.918</v>
      </c>
      <c r="F1050" s="261" t="n"/>
      <c r="G1050" s="261" t="n"/>
      <c r="H1050" s="261" t="n"/>
      <c r="I1050" s="261" t="n"/>
      <c r="J1050" s="261" t="n"/>
      <c r="K1050" s="261" t="n"/>
      <c r="L1050" s="261" t="n"/>
      <c r="M1050" s="261" t="n"/>
      <c r="N1050" s="261" t="n">
        <v>25797542.6618148</v>
      </c>
      <c r="O1050" s="261" t="n"/>
      <c r="P1050" s="261" t="n"/>
      <c r="Q1050" s="261" t="n"/>
      <c r="R1050" s="261" t="n">
        <v>816620.57754</v>
      </c>
      <c r="S1050" s="261" t="n">
        <v>24002</v>
      </c>
      <c r="T1050" s="261" t="n">
        <v>582522.6786452</v>
      </c>
    </row>
    <row customHeight="true" ht="13.5" outlineLevel="0" r="1051">
      <c r="A1051" s="8" t="n">
        <f aca="false" ca="false" dt2D="false" dtr="false" t="normal">A1050+1</f>
        <v>132</v>
      </c>
      <c r="B1051" s="8" t="s">
        <v>192</v>
      </c>
      <c r="C1051" s="106" t="s">
        <v>60</v>
      </c>
      <c r="D1051" s="8" t="s">
        <v>746</v>
      </c>
      <c r="E1051" s="260" t="n">
        <f aca="false" ca="false" dt2D="false" dtr="false" t="normal">SUM(F1051:T1051)</f>
        <v>76246793.23200001</v>
      </c>
      <c r="F1051" s="261" t="n">
        <v>11568040.5291378</v>
      </c>
      <c r="G1051" s="261" t="n">
        <v>5461982.1879774</v>
      </c>
      <c r="H1051" s="261" t="n"/>
      <c r="I1051" s="261" t="n">
        <v>4615569.9304116</v>
      </c>
      <c r="J1051" s="261" t="n"/>
      <c r="K1051" s="261" t="n"/>
      <c r="L1051" s="261" t="n"/>
      <c r="M1051" s="261" t="n"/>
      <c r="N1051" s="261" t="n">
        <v>27491270.7878898</v>
      </c>
      <c r="O1051" s="261" t="n"/>
      <c r="P1051" s="261" t="n">
        <v>23166844.6244586</v>
      </c>
      <c r="Q1051" s="261" t="n"/>
      <c r="R1051" s="261" t="n">
        <v>2287403.79696</v>
      </c>
      <c r="S1051" s="261" t="n">
        <v>24000</v>
      </c>
      <c r="T1051" s="261" t="n">
        <v>1631681.3751648</v>
      </c>
    </row>
    <row customHeight="true" ht="13.5" outlineLevel="0" r="1052">
      <c r="A1052" s="8" t="n">
        <f aca="false" ca="false" dt2D="false" dtr="false" t="normal">A1051+1</f>
        <v>133</v>
      </c>
      <c r="B1052" s="8" t="s">
        <v>192</v>
      </c>
      <c r="C1052" s="106" t="s">
        <v>60</v>
      </c>
      <c r="D1052" s="8" t="s">
        <v>187</v>
      </c>
      <c r="E1052" s="260" t="n">
        <f aca="false" ca="false" dt2D="false" dtr="false" t="normal">SUM(F1052:T1052)</f>
        <v>22173369.342</v>
      </c>
      <c r="F1052" s="261" t="n"/>
      <c r="G1052" s="261" t="n"/>
      <c r="H1052" s="261" t="n"/>
      <c r="I1052" s="261" t="n"/>
      <c r="J1052" s="261" t="n"/>
      <c r="K1052" s="261" t="n"/>
      <c r="L1052" s="261" t="n">
        <v>0</v>
      </c>
      <c r="M1052" s="261" t="n"/>
      <c r="N1052" s="261" t="n"/>
      <c r="O1052" s="261" t="n"/>
      <c r="P1052" s="261" t="n">
        <v>21009658.1578212</v>
      </c>
      <c r="Q1052" s="261" t="n"/>
      <c r="R1052" s="261" t="n">
        <v>665201.08026</v>
      </c>
      <c r="S1052" s="261" t="n">
        <v>24000</v>
      </c>
      <c r="T1052" s="261" t="n">
        <v>474510.1039188</v>
      </c>
    </row>
    <row customHeight="true" ht="13.5" outlineLevel="0" r="1053">
      <c r="A1053" s="8" t="n">
        <f aca="false" ca="false" dt2D="false" dtr="false" t="normal">A1052+1</f>
        <v>134</v>
      </c>
      <c r="B1053" s="8" t="s">
        <v>192</v>
      </c>
      <c r="C1053" s="106" t="s">
        <v>60</v>
      </c>
      <c r="D1053" s="8" t="s">
        <v>189</v>
      </c>
      <c r="E1053" s="260" t="n">
        <f aca="false" ca="false" dt2D="false" dtr="false" t="normal">SUM(F1053:T1053)</f>
        <v>14200857.579133248</v>
      </c>
      <c r="F1053" s="261" t="n"/>
      <c r="G1053" s="261" t="n"/>
      <c r="H1053" s="261" t="n"/>
      <c r="I1053" s="261" t="n"/>
      <c r="J1053" s="261" t="n"/>
      <c r="K1053" s="261" t="n"/>
      <c r="L1053" s="261" t="n">
        <v>0</v>
      </c>
      <c r="M1053" s="261" t="n"/>
      <c r="N1053" s="261" t="n"/>
      <c r="O1053" s="261" t="n"/>
      <c r="P1053" s="261" t="n">
        <v>13446933.4995658</v>
      </c>
      <c r="Q1053" s="261" t="n"/>
      <c r="R1053" s="261" t="n">
        <v>426025.727373997</v>
      </c>
      <c r="S1053" s="261" t="n">
        <v>24000</v>
      </c>
      <c r="T1053" s="261" t="n">
        <v>303898.352193451</v>
      </c>
    </row>
    <row customHeight="true" ht="13.5" outlineLevel="0" r="1054">
      <c r="A1054" s="8" t="n">
        <f aca="false" ca="false" dt2D="false" dtr="false" t="normal">A1053+1</f>
        <v>135</v>
      </c>
      <c r="B1054" s="8" t="s">
        <v>192</v>
      </c>
      <c r="C1054" s="106" t="s">
        <v>60</v>
      </c>
      <c r="D1054" s="8" t="s">
        <v>464</v>
      </c>
      <c r="E1054" s="260" t="n">
        <f aca="false" ca="false" dt2D="false" dtr="false" t="normal">SUM(F1054:T1054)</f>
        <v>12542062.772576524</v>
      </c>
      <c r="F1054" s="261" t="n">
        <v>4613478.22992201</v>
      </c>
      <c r="G1054" s="261" t="n">
        <v>2454822.94291182</v>
      </c>
      <c r="H1054" s="261" t="n"/>
      <c r="I1054" s="261" t="n">
        <v>541590.641214031</v>
      </c>
      <c r="J1054" s="261" t="n"/>
      <c r="K1054" s="261" t="n"/>
      <c r="L1054" s="261" t="n">
        <v>0</v>
      </c>
      <c r="M1054" s="261" t="n"/>
      <c r="N1054" s="261" t="n"/>
      <c r="O1054" s="261" t="n">
        <v>4263508.93201823</v>
      </c>
      <c r="P1054" s="261" t="n"/>
      <c r="Q1054" s="261" t="n"/>
      <c r="R1054" s="261" t="n">
        <v>376261.883177296</v>
      </c>
      <c r="S1054" s="261" t="n">
        <v>24000</v>
      </c>
      <c r="T1054" s="261" t="n">
        <v>268400.143333138</v>
      </c>
    </row>
    <row customHeight="true" ht="13.5" outlineLevel="0" r="1055">
      <c r="A1055" s="8" t="n">
        <f aca="false" ca="false" dt2D="false" dtr="false" t="normal">A1054+1</f>
        <v>136</v>
      </c>
      <c r="B1055" s="8" t="s">
        <v>192</v>
      </c>
      <c r="C1055" s="106" t="s">
        <v>60</v>
      </c>
      <c r="D1055" s="8" t="s">
        <v>750</v>
      </c>
      <c r="E1055" s="260" t="n">
        <f aca="false" ca="false" dt2D="false" dtr="false" t="normal">SUM(F1055:T1055)</f>
        <v>33539844.446423177</v>
      </c>
      <c r="F1055" s="261" t="n">
        <v>12347357.1841144</v>
      </c>
      <c r="G1055" s="261" t="n">
        <v>6574705.28046771</v>
      </c>
      <c r="H1055" s="261" t="n"/>
      <c r="I1055" s="261" t="n">
        <v>1458360.78814671</v>
      </c>
      <c r="J1055" s="261" t="n"/>
      <c r="K1055" s="261" t="n"/>
      <c r="L1055" s="261" t="n">
        <v>0</v>
      </c>
      <c r="M1055" s="261" t="n"/>
      <c r="N1055" s="261" t="n"/>
      <c r="O1055" s="261" t="n">
        <v>11411473.1891482</v>
      </c>
      <c r="P1055" s="261" t="n"/>
      <c r="Q1055" s="261" t="n"/>
      <c r="R1055" s="261" t="n">
        <v>1006195.3333927</v>
      </c>
      <c r="S1055" s="261" t="n">
        <v>24000</v>
      </c>
      <c r="T1055" s="261" t="n">
        <v>717752.671153456</v>
      </c>
    </row>
    <row customHeight="true" ht="13.5" outlineLevel="0" r="1056">
      <c r="A1056" s="8" t="n">
        <f aca="false" ca="false" dt2D="false" dtr="false" t="normal">A1055+1</f>
        <v>137</v>
      </c>
      <c r="B1056" s="8" t="s">
        <v>192</v>
      </c>
      <c r="C1056" s="106" t="s">
        <v>60</v>
      </c>
      <c r="D1056" s="8" t="s">
        <v>191</v>
      </c>
      <c r="E1056" s="260" t="n">
        <f aca="false" ca="false" dt2D="false" dtr="false" t="normal">SUM(F1056:T1056)</f>
        <v>12765759.206737507</v>
      </c>
      <c r="F1056" s="261" t="n"/>
      <c r="G1056" s="261" t="n"/>
      <c r="H1056" s="261" t="n"/>
      <c r="I1056" s="261" t="n"/>
      <c r="J1056" s="261" t="n"/>
      <c r="K1056" s="261" t="n"/>
      <c r="L1056" s="261" t="n">
        <v>0</v>
      </c>
      <c r="M1056" s="261" t="n"/>
      <c r="N1056" s="261" t="n"/>
      <c r="O1056" s="261" t="n">
        <v>12085599.1835112</v>
      </c>
      <c r="P1056" s="261" t="n"/>
      <c r="Q1056" s="261" t="n"/>
      <c r="R1056" s="261" t="n">
        <v>382972.776202126</v>
      </c>
      <c r="S1056" s="261" t="n">
        <v>24000</v>
      </c>
      <c r="T1056" s="261" t="n">
        <v>273187.247024183</v>
      </c>
    </row>
    <row customHeight="true" ht="13.5" outlineLevel="0" r="1057">
      <c r="A1057" s="8" t="n">
        <f aca="false" ca="false" dt2D="false" dtr="false" t="normal">A1056+1</f>
        <v>138</v>
      </c>
      <c r="B1057" s="8" t="s">
        <v>192</v>
      </c>
      <c r="C1057" s="106" t="s">
        <v>60</v>
      </c>
      <c r="D1057" s="8" t="s">
        <v>752</v>
      </c>
      <c r="E1057" s="260" t="n">
        <f aca="false" ca="false" dt2D="false" dtr="false" t="normal">SUM(F1057:T1057)</f>
        <v>8425821.970228031</v>
      </c>
      <c r="F1057" s="261" t="n"/>
      <c r="G1057" s="261" t="n">
        <v>3580916.17495933</v>
      </c>
      <c r="H1057" s="261" t="n">
        <v>2642765.93214205</v>
      </c>
      <c r="I1057" s="261" t="n">
        <v>1745052.61385693</v>
      </c>
      <c r="J1057" s="261" t="n"/>
      <c r="K1057" s="261" t="n"/>
      <c r="L1057" s="261" t="n">
        <v>0</v>
      </c>
      <c r="M1057" s="261" t="n"/>
      <c r="N1057" s="261" t="n"/>
      <c r="O1057" s="261" t="n"/>
      <c r="P1057" s="261" t="n"/>
      <c r="Q1057" s="261" t="n"/>
      <c r="R1057" s="261" t="n">
        <v>252774.659106841</v>
      </c>
      <c r="S1057" s="261" t="n">
        <v>24000</v>
      </c>
      <c r="T1057" s="261" t="n">
        <v>180312.59016288</v>
      </c>
    </row>
    <row customHeight="true" ht="13.5" outlineLevel="0" r="1058">
      <c r="A1058" s="8" t="n">
        <f aca="false" ca="false" dt2D="false" dtr="false" t="normal">A1057+1</f>
        <v>139</v>
      </c>
      <c r="B1058" s="8" t="s">
        <v>192</v>
      </c>
      <c r="C1058" s="106" t="s">
        <v>60</v>
      </c>
      <c r="D1058" s="8" t="s">
        <v>753</v>
      </c>
      <c r="E1058" s="260" t="n">
        <f aca="false" ca="false" dt2D="false" dtr="false" t="normal">SUM(F1058:T1058)</f>
        <v>2714049.7403072948</v>
      </c>
      <c r="F1058" s="261" t="n"/>
      <c r="G1058" s="261" t="n"/>
      <c r="H1058" s="261" t="n">
        <v>2550547.5836555</v>
      </c>
      <c r="I1058" s="261" t="n"/>
      <c r="J1058" s="261" t="n"/>
      <c r="K1058" s="261" t="n"/>
      <c r="L1058" s="261" t="n">
        <v>0</v>
      </c>
      <c r="M1058" s="261" t="n"/>
      <c r="N1058" s="261" t="n"/>
      <c r="O1058" s="261" t="n"/>
      <c r="P1058" s="261" t="n"/>
      <c r="Q1058" s="261" t="n"/>
      <c r="R1058" s="261" t="n">
        <v>81421.4922092187</v>
      </c>
      <c r="S1058" s="261" t="n">
        <v>24000</v>
      </c>
      <c r="T1058" s="261" t="n">
        <v>58080.664442576</v>
      </c>
    </row>
    <row customHeight="true" ht="13.5" outlineLevel="0" r="1059">
      <c r="A1059" s="8" t="n">
        <f aca="false" ca="false" dt2D="false" dtr="false" t="normal">A1058+1</f>
        <v>140</v>
      </c>
      <c r="B1059" s="8" t="n">
        <f aca="false" ca="false" dt2D="false" dtr="false" t="normal">B1050+1</f>
        <v>38</v>
      </c>
      <c r="C1059" s="106" t="s">
        <v>60</v>
      </c>
      <c r="D1059" s="8" t="s">
        <v>754</v>
      </c>
      <c r="E1059" s="260" t="n">
        <f aca="false" ca="false" dt2D="false" dtr="false" t="normal">SUM(F1059:T1059)</f>
        <v>26121686.681</v>
      </c>
      <c r="F1059" s="261" t="n"/>
      <c r="G1059" s="261" t="n"/>
      <c r="H1059" s="261" t="n"/>
      <c r="I1059" s="261" t="n"/>
      <c r="J1059" s="261" t="n"/>
      <c r="K1059" s="261" t="n"/>
      <c r="L1059" s="261" t="n">
        <v>0</v>
      </c>
      <c r="M1059" s="261" t="n"/>
      <c r="N1059" s="261" t="n"/>
      <c r="O1059" s="261" t="n"/>
      <c r="P1059" s="261" t="n">
        <v>24755031.9855966</v>
      </c>
      <c r="Q1059" s="261" t="n"/>
      <c r="R1059" s="261" t="n">
        <v>783650.60043</v>
      </c>
      <c r="S1059" s="261" t="n">
        <v>24000</v>
      </c>
      <c r="T1059" s="261" t="n">
        <v>559004.0949734</v>
      </c>
    </row>
    <row customHeight="true" ht="13.5" outlineLevel="0" r="1060">
      <c r="A1060" s="8" t="n">
        <f aca="false" ca="false" dt2D="false" dtr="false" t="normal">A1059+1</f>
        <v>141</v>
      </c>
      <c r="B1060" s="8" t="n">
        <f aca="false" ca="false" dt2D="false" dtr="false" t="normal">+B1059+1</f>
        <v>39</v>
      </c>
      <c r="C1060" s="106" t="s">
        <v>60</v>
      </c>
      <c r="D1060" s="8" t="s">
        <v>756</v>
      </c>
      <c r="E1060" s="260" t="n">
        <f aca="false" ca="false" dt2D="false" dtr="false" t="normal">SUM(F1060:T1060)</f>
        <v>26564292.657999996</v>
      </c>
      <c r="F1060" s="261" t="n"/>
      <c r="G1060" s="261" t="n"/>
      <c r="H1060" s="261" t="n"/>
      <c r="I1060" s="261" t="n"/>
      <c r="J1060" s="261" t="n"/>
      <c r="K1060" s="261" t="n"/>
      <c r="L1060" s="261" t="n">
        <v>0</v>
      </c>
      <c r="M1060" s="261" t="n"/>
      <c r="N1060" s="261" t="n"/>
      <c r="O1060" s="261" t="n"/>
      <c r="P1060" s="261" t="n">
        <v>25174888.0153788</v>
      </c>
      <c r="Q1060" s="261" t="n"/>
      <c r="R1060" s="261" t="n">
        <v>796928.77974</v>
      </c>
      <c r="S1060" s="261" t="n">
        <v>24000</v>
      </c>
      <c r="T1060" s="261" t="n">
        <v>568475.8628812</v>
      </c>
    </row>
    <row customHeight="true" ht="13.5" outlineLevel="0" r="1061">
      <c r="A1061" s="8" t="n">
        <f aca="false" ca="false" dt2D="false" dtr="false" t="normal">A1060+1</f>
        <v>142</v>
      </c>
      <c r="B1061" s="8" t="n">
        <f aca="false" ca="false" dt2D="false" dtr="false" t="normal">+B1060+1</f>
        <v>40</v>
      </c>
      <c r="C1061" s="106" t="s">
        <v>60</v>
      </c>
      <c r="D1061" s="8" t="s">
        <v>758</v>
      </c>
      <c r="E1061" s="260" t="n">
        <f aca="false" ca="false" dt2D="false" dtr="false" t="normal">SUM(F1061:T1061)</f>
        <v>25937503.656000003</v>
      </c>
      <c r="F1061" s="261" t="n"/>
      <c r="G1061" s="261" t="n"/>
      <c r="H1061" s="261" t="n"/>
      <c r="I1061" s="261" t="n"/>
      <c r="J1061" s="261" t="n"/>
      <c r="K1061" s="261" t="n"/>
      <c r="L1061" s="261" t="n">
        <v>0</v>
      </c>
      <c r="M1061" s="261" t="n"/>
      <c r="N1061" s="261" t="n"/>
      <c r="O1061" s="261" t="n"/>
      <c r="P1061" s="261" t="n">
        <v>24580315.9680816</v>
      </c>
      <c r="Q1061" s="261" t="n"/>
      <c r="R1061" s="261" t="n">
        <v>778125.10968</v>
      </c>
      <c r="S1061" s="261" t="n">
        <v>24000</v>
      </c>
      <c r="T1061" s="261" t="n">
        <v>555062.5782384</v>
      </c>
    </row>
    <row customHeight="true" ht="13.5" outlineLevel="0" r="1062">
      <c r="A1062" s="8" t="n">
        <f aca="false" ca="false" dt2D="false" dtr="false" t="normal">A1061+1</f>
        <v>143</v>
      </c>
      <c r="B1062" s="8" t="s">
        <v>192</v>
      </c>
      <c r="C1062" s="106" t="s">
        <v>60</v>
      </c>
      <c r="D1062" s="8" t="s">
        <v>197</v>
      </c>
      <c r="E1062" s="260" t="n">
        <f aca="false" ca="false" dt2D="false" dtr="false" t="normal">SUM(F1062:T1062)</f>
        <v>20195541.431999996</v>
      </c>
      <c r="F1062" s="261" t="n">
        <v>19133490.6023952</v>
      </c>
      <c r="G1062" s="261" t="n"/>
      <c r="H1062" s="261" t="n"/>
      <c r="I1062" s="261" t="n"/>
      <c r="J1062" s="261" t="n"/>
      <c r="K1062" s="261" t="n"/>
      <c r="L1062" s="261" t="n">
        <v>0</v>
      </c>
      <c r="M1062" s="261" t="n"/>
      <c r="N1062" s="261" t="n"/>
      <c r="O1062" s="261" t="n"/>
      <c r="P1062" s="261" t="n"/>
      <c r="Q1062" s="261" t="n"/>
      <c r="R1062" s="261" t="n">
        <v>605866.24296</v>
      </c>
      <c r="S1062" s="261" t="n">
        <v>24000</v>
      </c>
      <c r="T1062" s="261" t="n">
        <v>432184.5866448</v>
      </c>
    </row>
    <row customHeight="true" ht="13.5" outlineLevel="0" r="1063">
      <c r="A1063" s="8" t="n">
        <f aca="false" ca="false" dt2D="false" dtr="false" t="normal">A1062+1</f>
        <v>144</v>
      </c>
      <c r="B1063" s="8" t="s">
        <v>192</v>
      </c>
      <c r="C1063" s="106" t="s">
        <v>60</v>
      </c>
      <c r="D1063" s="8" t="s">
        <v>201</v>
      </c>
      <c r="E1063" s="260" t="n">
        <f aca="false" ca="false" dt2D="false" dtr="false" t="normal">SUM(F1063:T1063)</f>
        <v>5167468.458</v>
      </c>
      <c r="F1063" s="261" t="n"/>
      <c r="G1063" s="261" t="n"/>
      <c r="H1063" s="261" t="n"/>
      <c r="I1063" s="261" t="n">
        <v>4877860.5792588</v>
      </c>
      <c r="J1063" s="261" t="n"/>
      <c r="K1063" s="261" t="n"/>
      <c r="L1063" s="261" t="n">
        <v>0</v>
      </c>
      <c r="M1063" s="261" t="n"/>
      <c r="N1063" s="261" t="n"/>
      <c r="O1063" s="261" t="n"/>
      <c r="P1063" s="261" t="n"/>
      <c r="Q1063" s="261" t="n"/>
      <c r="R1063" s="261" t="n">
        <v>155024.05374</v>
      </c>
      <c r="S1063" s="261" t="n">
        <v>24000</v>
      </c>
      <c r="T1063" s="261" t="n">
        <v>110583.8250012</v>
      </c>
    </row>
    <row customHeight="true" ht="13.5" outlineLevel="0" r="1064">
      <c r="A1064" s="8" t="n">
        <f aca="false" ca="false" dt2D="false" dtr="false" t="normal">A1063+1</f>
        <v>145</v>
      </c>
      <c r="B1064" s="8" t="s">
        <v>192</v>
      </c>
      <c r="C1064" s="106" t="s">
        <v>60</v>
      </c>
      <c r="D1064" s="8" t="s">
        <v>66</v>
      </c>
      <c r="E1064" s="260" t="n">
        <f aca="false" ca="false" dt2D="false" dtr="false" t="normal">SUM(F1064:T1064)</f>
        <v>23301583.172966845</v>
      </c>
      <c r="F1064" s="261" t="n">
        <v>5004039.35730622</v>
      </c>
      <c r="G1064" s="261" t="n"/>
      <c r="H1064" s="261" t="n">
        <v>1098346.51075938</v>
      </c>
      <c r="I1064" s="261" t="n"/>
      <c r="J1064" s="261" t="n"/>
      <c r="K1064" s="261" t="n"/>
      <c r="L1064" s="261" t="n">
        <v>0</v>
      </c>
      <c r="M1064" s="261" t="n"/>
      <c r="N1064" s="261" t="n">
        <v>11353014.5808072</v>
      </c>
      <c r="O1064" s="261" t="n">
        <v>4624481.34900355</v>
      </c>
      <c r="P1064" s="261" t="n"/>
      <c r="Q1064" s="261" t="n"/>
      <c r="R1064" s="261" t="n">
        <v>699047.495189007</v>
      </c>
      <c r="S1064" s="261" t="n">
        <v>24000</v>
      </c>
      <c r="T1064" s="261" t="n">
        <v>498653.879901492</v>
      </c>
    </row>
    <row customHeight="true" ht="13.5" outlineLevel="0" r="1065">
      <c r="A1065" s="8" t="n">
        <f aca="false" ca="false" dt2D="false" dtr="false" t="normal">A1064+1</f>
        <v>146</v>
      </c>
      <c r="B1065" s="8" t="s">
        <v>192</v>
      </c>
      <c r="C1065" s="106" t="s">
        <v>60</v>
      </c>
      <c r="D1065" s="8" t="s">
        <v>203</v>
      </c>
      <c r="E1065" s="260" t="n">
        <f aca="false" ca="false" dt2D="false" dtr="false" t="normal">SUM(F1065:T1065)</f>
        <v>23644340.20238204</v>
      </c>
      <c r="F1065" s="261" t="n"/>
      <c r="G1065" s="261" t="n"/>
      <c r="H1065" s="261" t="n"/>
      <c r="I1065" s="261" t="n"/>
      <c r="J1065" s="261" t="n"/>
      <c r="K1065" s="261" t="n"/>
      <c r="L1065" s="261" t="n">
        <v>0</v>
      </c>
      <c r="M1065" s="261" t="n"/>
      <c r="N1065" s="261" t="n"/>
      <c r="O1065" s="261" t="n"/>
      <c r="P1065" s="261" t="n">
        <v>22405021.1159796</v>
      </c>
      <c r="Q1065" s="261" t="n"/>
      <c r="R1065" s="261" t="n">
        <v>709330.206071462</v>
      </c>
      <c r="S1065" s="261" t="n">
        <v>24000</v>
      </c>
      <c r="T1065" s="261" t="n">
        <v>505988.880330977</v>
      </c>
    </row>
    <row customHeight="true" ht="13.5" outlineLevel="0" r="1066">
      <c r="A1066" s="8" t="n">
        <f aca="false" ca="false" dt2D="false" dtr="false" t="normal">A1065+1</f>
        <v>147</v>
      </c>
      <c r="B1066" s="8" t="s">
        <v>192</v>
      </c>
      <c r="C1066" s="106" t="s">
        <v>60</v>
      </c>
      <c r="D1066" s="8" t="s">
        <v>210</v>
      </c>
      <c r="E1066" s="260" t="n">
        <f aca="false" ca="false" dt2D="false" dtr="false" t="normal">SUM(F1066:T1066)</f>
        <v>82190267.016</v>
      </c>
      <c r="F1066" s="261" t="n"/>
      <c r="G1066" s="261" t="n"/>
      <c r="H1066" s="261" t="n">
        <v>5433633.799656</v>
      </c>
      <c r="I1066" s="261" t="n"/>
      <c r="J1066" s="261" t="n"/>
      <c r="K1066" s="261" t="n"/>
      <c r="L1066" s="261" t="n">
        <v>0</v>
      </c>
      <c r="M1066" s="261" t="n"/>
      <c r="N1066" s="261" t="n">
        <v>26996886.2935248</v>
      </c>
      <c r="O1066" s="261" t="n">
        <v>8208481.7676624</v>
      </c>
      <c r="P1066" s="261" t="n">
        <v>22750214.1211536</v>
      </c>
      <c r="Q1066" s="261" t="n">
        <v>14552471.3093808</v>
      </c>
      <c r="R1066" s="261" t="n">
        <v>2465708.01048</v>
      </c>
      <c r="S1066" s="261" t="n">
        <v>24000</v>
      </c>
      <c r="T1066" s="261" t="n">
        <v>1758871.7141424</v>
      </c>
    </row>
    <row customHeight="true" ht="13.5" outlineLevel="0" r="1067">
      <c r="A1067" s="8" t="n">
        <f aca="false" ca="false" dt2D="false" dtr="false" t="normal">A1066+1</f>
        <v>148</v>
      </c>
      <c r="B1067" s="8" t="s">
        <v>192</v>
      </c>
      <c r="C1067" s="106" t="s">
        <v>92</v>
      </c>
      <c r="D1067" s="106" t="s">
        <v>93</v>
      </c>
      <c r="E1067" s="260" t="n">
        <f aca="false" ca="false" dt2D="false" dtr="false" t="normal">SUM(F1067:T1067)</f>
        <v>57133732.084</v>
      </c>
      <c r="F1067" s="261" t="n"/>
      <c r="G1067" s="261" t="n"/>
      <c r="H1067" s="261" t="n">
        <v>4642391.051733</v>
      </c>
      <c r="I1067" s="261" t="n"/>
      <c r="J1067" s="261" t="n"/>
      <c r="K1067" s="261" t="n"/>
      <c r="L1067" s="261" t="n">
        <v>0</v>
      </c>
      <c r="M1067" s="261" t="n"/>
      <c r="N1067" s="261" t="n">
        <v>23073144.0279114</v>
      </c>
      <c r="O1067" s="261" t="n">
        <v>7014136.1054682</v>
      </c>
      <c r="P1067" s="261" t="n">
        <v>19443387.0697698</v>
      </c>
      <c r="Q1067" s="261" t="n"/>
      <c r="R1067" s="261" t="n">
        <v>1714011.96252</v>
      </c>
      <c r="S1067" s="261" t="n">
        <v>24000</v>
      </c>
      <c r="T1067" s="261" t="n">
        <v>1222661.8665976</v>
      </c>
    </row>
    <row customHeight="true" ht="13.5" outlineLevel="0" r="1068">
      <c r="A1068" s="8" t="n">
        <f aca="false" ca="false" dt2D="false" dtr="false" t="normal">A1067+1</f>
        <v>149</v>
      </c>
      <c r="B1068" s="8" t="s">
        <v>192</v>
      </c>
      <c r="C1068" s="106" t="s">
        <v>92</v>
      </c>
      <c r="D1068" s="106" t="s">
        <v>711</v>
      </c>
      <c r="E1068" s="260" t="n">
        <f aca="false" ca="false" dt2D="false" dtr="false" t="normal">SUM(F1068:T1068)</f>
        <v>21426817.653999995</v>
      </c>
      <c r="F1068" s="261" t="n"/>
      <c r="G1068" s="261" t="n"/>
      <c r="H1068" s="261" t="n"/>
      <c r="I1068" s="261" t="n"/>
      <c r="J1068" s="261" t="n"/>
      <c r="K1068" s="261" t="n"/>
      <c r="L1068" s="261" t="n">
        <v>0</v>
      </c>
      <c r="M1068" s="261" t="n"/>
      <c r="N1068" s="261" t="n">
        <v>15572913.0088146</v>
      </c>
      <c r="O1068" s="261" t="n">
        <v>4728566.2177698</v>
      </c>
      <c r="P1068" s="261" t="n"/>
      <c r="Q1068" s="261" t="n"/>
      <c r="R1068" s="261" t="n">
        <v>642804.52962</v>
      </c>
      <c r="S1068" s="261" t="n">
        <v>24000</v>
      </c>
      <c r="T1068" s="261" t="n">
        <v>458533.8977956</v>
      </c>
    </row>
    <row customHeight="true" ht="13.5" outlineLevel="0" r="1069">
      <c r="A1069" s="8" t="n">
        <f aca="false" ca="false" dt2D="false" dtr="false" t="normal">A1068+1</f>
        <v>150</v>
      </c>
      <c r="B1069" s="8" t="s">
        <v>192</v>
      </c>
      <c r="C1069" s="106" t="s">
        <v>92</v>
      </c>
      <c r="D1069" s="106" t="s">
        <v>714</v>
      </c>
      <c r="E1069" s="260" t="n">
        <f aca="false" ca="false" dt2D="false" dtr="false" t="normal">SUM(F1069:T1069)</f>
        <v>16508063.588000001</v>
      </c>
      <c r="F1069" s="261" t="n"/>
      <c r="G1069" s="261" t="n"/>
      <c r="H1069" s="261" t="n"/>
      <c r="I1069" s="261" t="n"/>
      <c r="J1069" s="261" t="n"/>
      <c r="K1069" s="261" t="n"/>
      <c r="L1069" s="261" t="n">
        <v>0</v>
      </c>
      <c r="M1069" s="261" t="n"/>
      <c r="N1069" s="261" t="n">
        <v>15635549.1195768</v>
      </c>
      <c r="O1069" s="261" t="n"/>
      <c r="P1069" s="261" t="n"/>
      <c r="Q1069" s="261" t="n"/>
      <c r="R1069" s="261" t="n">
        <v>495241.90764</v>
      </c>
      <c r="S1069" s="261" t="n">
        <v>24000</v>
      </c>
      <c r="T1069" s="261" t="n">
        <v>353272.5607832</v>
      </c>
    </row>
    <row customHeight="true" ht="13.5" outlineLevel="0" r="1070">
      <c r="A1070" s="8" t="n">
        <f aca="false" ca="false" dt2D="false" dtr="false" t="normal">A1069+1</f>
        <v>151</v>
      </c>
      <c r="B1070" s="8" t="s">
        <v>192</v>
      </c>
      <c r="C1070" s="106" t="s">
        <v>92</v>
      </c>
      <c r="D1070" s="106" t="s">
        <v>98</v>
      </c>
      <c r="E1070" s="260" t="n">
        <f aca="false" ca="false" dt2D="false" dtr="false" t="normal">SUM(F1070:T1070)</f>
        <v>38404467.524</v>
      </c>
      <c r="F1070" s="261" t="n"/>
      <c r="G1070" s="261" t="n"/>
      <c r="H1070" s="261" t="n">
        <v>3118581.165513</v>
      </c>
      <c r="I1070" s="261" t="n"/>
      <c r="J1070" s="261" t="n"/>
      <c r="K1070" s="261" t="n"/>
      <c r="L1070" s="261" t="n">
        <v>0</v>
      </c>
      <c r="M1070" s="261" t="n"/>
      <c r="N1070" s="261" t="n">
        <v>15507466.4754354</v>
      </c>
      <c r="O1070" s="261" t="n">
        <v>4712833.8524802</v>
      </c>
      <c r="P1070" s="261" t="n">
        <v>13067596.3998378</v>
      </c>
      <c r="Q1070" s="261" t="n"/>
      <c r="R1070" s="261" t="n">
        <v>1152134.02572</v>
      </c>
      <c r="S1070" s="261" t="n">
        <v>24000</v>
      </c>
      <c r="T1070" s="261" t="n">
        <v>821855.6050136</v>
      </c>
    </row>
    <row customHeight="true" ht="13.5" outlineLevel="0" r="1071">
      <c r="A1071" s="8" t="n">
        <f aca="false" ca="false" dt2D="false" dtr="false" t="normal">A1070+1</f>
        <v>152</v>
      </c>
      <c r="B1071" s="8" t="s">
        <v>192</v>
      </c>
      <c r="C1071" s="106" t="s">
        <v>92</v>
      </c>
      <c r="D1071" s="106" t="s">
        <v>101</v>
      </c>
      <c r="E1071" s="260" t="n">
        <f aca="false" ca="false" dt2D="false" dtr="false" t="normal">SUM(F1071:T1071)</f>
        <v>38443947.424</v>
      </c>
      <c r="F1071" s="261" t="n"/>
      <c r="G1071" s="261" t="n"/>
      <c r="H1071" s="261" t="n">
        <v>3121793.243688</v>
      </c>
      <c r="I1071" s="261" t="n"/>
      <c r="J1071" s="261" t="n"/>
      <c r="K1071" s="261" t="n"/>
      <c r="L1071" s="261" t="n">
        <v>0</v>
      </c>
      <c r="M1071" s="261" t="n"/>
      <c r="N1071" s="261" t="n">
        <v>15523414.3623504</v>
      </c>
      <c r="O1071" s="261" t="n">
        <v>4717684.8268752</v>
      </c>
      <c r="P1071" s="261" t="n">
        <v>13081036.0934928</v>
      </c>
      <c r="Q1071" s="261" t="n"/>
      <c r="R1071" s="261" t="n">
        <v>1153318.42272</v>
      </c>
      <c r="S1071" s="261" t="n">
        <v>24000</v>
      </c>
      <c r="T1071" s="261" t="n">
        <v>822700.4748736</v>
      </c>
    </row>
    <row customHeight="true" ht="13.5" outlineLevel="0" r="1072">
      <c r="A1072" s="8" t="n">
        <f aca="false" ca="false" dt2D="false" dtr="false" t="normal">A1071+1</f>
        <v>153</v>
      </c>
      <c r="B1072" s="8" t="s">
        <v>192</v>
      </c>
      <c r="C1072" s="106" t="s">
        <v>92</v>
      </c>
      <c r="D1072" s="106" t="s">
        <v>103</v>
      </c>
      <c r="E1072" s="260" t="n">
        <f aca="false" ca="false" dt2D="false" dtr="false" t="normal">SUM(F1072:T1072)</f>
        <v>38570283.103999995</v>
      </c>
      <c r="F1072" s="261" t="n"/>
      <c r="G1072" s="261" t="n"/>
      <c r="H1072" s="261" t="n">
        <v>3132071.893848</v>
      </c>
      <c r="I1072" s="261" t="n"/>
      <c r="J1072" s="261" t="n"/>
      <c r="K1072" s="261" t="n"/>
      <c r="L1072" s="261" t="n">
        <v>0</v>
      </c>
      <c r="M1072" s="261" t="n"/>
      <c r="N1072" s="261" t="n">
        <v>15574447.6004784</v>
      </c>
      <c r="O1072" s="261" t="n">
        <v>4733207.9449392</v>
      </c>
      <c r="P1072" s="261" t="n">
        <v>13124043.1131888</v>
      </c>
      <c r="Q1072" s="261" t="n"/>
      <c r="R1072" s="261" t="n">
        <v>1157108.49312</v>
      </c>
      <c r="S1072" s="261" t="n">
        <v>24000</v>
      </c>
      <c r="T1072" s="261" t="n">
        <v>825404.0584256</v>
      </c>
    </row>
    <row customHeight="true" ht="13.5" outlineLevel="0" r="1073">
      <c r="A1073" s="8" t="n">
        <f aca="false" ca="false" dt2D="false" dtr="false" t="normal">A1072+1</f>
        <v>154</v>
      </c>
      <c r="B1073" s="8" t="s">
        <v>192</v>
      </c>
      <c r="C1073" s="106" t="s">
        <v>92</v>
      </c>
      <c r="D1073" s="106" t="s">
        <v>151</v>
      </c>
      <c r="E1073" s="260" t="n">
        <f aca="false" ca="false" dt2D="false" dtr="false" t="normal">SUM(F1073:T1073)</f>
        <v>34602352.57</v>
      </c>
      <c r="F1073" s="261" t="n"/>
      <c r="G1073" s="261" t="n">
        <v>3886264.92</v>
      </c>
      <c r="H1073" s="261" t="n"/>
      <c r="I1073" s="261" t="n">
        <v>2295572.83</v>
      </c>
      <c r="J1073" s="261" t="n"/>
      <c r="K1073" s="261" t="n"/>
      <c r="L1073" s="261" t="n"/>
      <c r="M1073" s="261" t="n"/>
      <c r="N1073" s="261" t="n">
        <v>11654413.2</v>
      </c>
      <c r="O1073" s="261" t="n">
        <v>4851960.45</v>
      </c>
      <c r="P1073" s="261" t="n">
        <v>11914141.17</v>
      </c>
      <c r="Q1073" s="261" t="n"/>
      <c r="R1073" s="261" t="n"/>
      <c r="S1073" s="261" t="n"/>
      <c r="T1073" s="261" t="n"/>
    </row>
    <row customHeight="true" ht="13.5" outlineLevel="0" r="1074">
      <c r="A1074" s="8" t="n">
        <f aca="false" ca="false" dt2D="false" dtr="false" t="normal">A1073+1</f>
        <v>155</v>
      </c>
      <c r="B1074" s="8" t="s">
        <v>192</v>
      </c>
      <c r="C1074" s="106" t="s">
        <v>92</v>
      </c>
      <c r="D1074" s="106" t="s">
        <v>106</v>
      </c>
      <c r="E1074" s="260" t="n">
        <f aca="false" ca="false" dt2D="false" dtr="false" t="normal">SUM(F1074:T1074)</f>
        <v>39113526.528000005</v>
      </c>
      <c r="F1074" s="261" t="n"/>
      <c r="G1074" s="261" t="n"/>
      <c r="H1074" s="261" t="n">
        <v>3176270.089536</v>
      </c>
      <c r="I1074" s="261" t="n"/>
      <c r="J1074" s="261" t="n"/>
      <c r="K1074" s="261" t="n"/>
      <c r="L1074" s="261" t="n">
        <v>0</v>
      </c>
      <c r="M1074" s="261" t="n"/>
      <c r="N1074" s="261" t="n">
        <v>15793890.5244288</v>
      </c>
      <c r="O1074" s="261" t="n">
        <v>4799957.3526144</v>
      </c>
      <c r="P1074" s="261" t="n">
        <v>13308973.2978816</v>
      </c>
      <c r="Q1074" s="261" t="n"/>
      <c r="R1074" s="261" t="n">
        <v>1173405.79584</v>
      </c>
      <c r="S1074" s="261" t="n">
        <v>24000</v>
      </c>
      <c r="T1074" s="261" t="n">
        <v>837029.4676992</v>
      </c>
    </row>
    <row customHeight="true" ht="13.5" outlineLevel="0" r="1075">
      <c r="A1075" s="8" t="n">
        <f aca="false" ca="false" dt2D="false" dtr="false" t="normal">A1074+1</f>
        <v>156</v>
      </c>
      <c r="B1075" s="8" t="s">
        <v>192</v>
      </c>
      <c r="C1075" s="106" t="s">
        <v>92</v>
      </c>
      <c r="D1075" s="106" t="s">
        <v>108</v>
      </c>
      <c r="E1075" s="260" t="n">
        <f aca="false" ca="false" dt2D="false" dtr="false" t="normal">SUM(F1075:T1075)</f>
        <v>38267077.472</v>
      </c>
      <c r="F1075" s="261" t="n"/>
      <c r="G1075" s="261" t="n"/>
      <c r="H1075" s="261" t="n">
        <v>3107403.133464</v>
      </c>
      <c r="I1075" s="261" t="n"/>
      <c r="J1075" s="261" t="n"/>
      <c r="K1075" s="261" t="n"/>
      <c r="L1075" s="261" t="n">
        <v>0</v>
      </c>
      <c r="M1075" s="261" t="n"/>
      <c r="N1075" s="261" t="n">
        <v>15451967.8289712</v>
      </c>
      <c r="O1075" s="261" t="n">
        <v>4695952.4615856</v>
      </c>
      <c r="P1075" s="261" t="n">
        <v>13020826.2659184</v>
      </c>
      <c r="Q1075" s="261" t="n"/>
      <c r="R1075" s="261" t="n">
        <v>1148012.32416</v>
      </c>
      <c r="S1075" s="261" t="n">
        <v>24000</v>
      </c>
      <c r="T1075" s="261" t="n">
        <v>818915.4579008</v>
      </c>
    </row>
    <row customHeight="true" ht="13.5" outlineLevel="0" r="1076">
      <c r="A1076" s="8" t="n">
        <f aca="false" ca="false" dt2D="false" dtr="false" t="normal">A1075+1</f>
        <v>157</v>
      </c>
      <c r="B1076" s="8" t="s">
        <v>192</v>
      </c>
      <c r="C1076" s="106" t="s">
        <v>92</v>
      </c>
      <c r="D1076" s="106" t="s">
        <v>110</v>
      </c>
      <c r="E1076" s="260" t="n">
        <f aca="false" ca="false" dt2D="false" dtr="false" t="normal">SUM(F1076:T1076)</f>
        <v>38492902.50000001</v>
      </c>
      <c r="F1076" s="261" t="n"/>
      <c r="G1076" s="261" t="n"/>
      <c r="H1076" s="261" t="n">
        <v>3125776.220625</v>
      </c>
      <c r="I1076" s="261" t="n"/>
      <c r="J1076" s="261" t="n"/>
      <c r="K1076" s="261" t="n"/>
      <c r="L1076" s="261" t="n">
        <v>0</v>
      </c>
      <c r="M1076" s="261" t="n"/>
      <c r="N1076" s="261" t="n">
        <v>15543189.742125</v>
      </c>
      <c r="O1076" s="261" t="n">
        <v>4723700.035125</v>
      </c>
      <c r="P1076" s="261" t="n">
        <v>13097701.313625</v>
      </c>
      <c r="Q1076" s="261" t="n"/>
      <c r="R1076" s="261" t="n">
        <v>1154787.075</v>
      </c>
      <c r="S1076" s="261" t="n">
        <v>24000</v>
      </c>
      <c r="T1076" s="261" t="n">
        <v>823748.1135</v>
      </c>
    </row>
    <row customHeight="true" ht="13.5" outlineLevel="0" r="1077">
      <c r="A1077" s="8" t="n">
        <f aca="false" ca="false" dt2D="false" dtr="false" t="normal">A1076+1</f>
        <v>158</v>
      </c>
      <c r="B1077" s="8" t="s">
        <v>192</v>
      </c>
      <c r="C1077" s="106" t="s">
        <v>92</v>
      </c>
      <c r="D1077" s="106" t="s">
        <v>112</v>
      </c>
      <c r="E1077" s="260" t="n">
        <f aca="false" ca="false" dt2D="false" dtr="false" t="normal">SUM(F1077:T1077)</f>
        <v>19827311.966000002</v>
      </c>
      <c r="F1077" s="261" t="n"/>
      <c r="G1077" s="261" t="n"/>
      <c r="H1077" s="261" t="n">
        <v>3141104.419707</v>
      </c>
      <c r="I1077" s="261" t="n"/>
      <c r="J1077" s="261" t="n"/>
      <c r="K1077" s="261" t="n"/>
      <c r="L1077" s="261" t="n">
        <v>0</v>
      </c>
      <c r="M1077" s="261" t="n"/>
      <c r="N1077" s="261" t="n">
        <v>15643083.7112406</v>
      </c>
      <c r="O1077" s="261" t="n"/>
      <c r="P1077" s="261" t="n"/>
      <c r="Q1077" s="261" t="n"/>
      <c r="R1077" s="261" t="n">
        <v>594819.35898</v>
      </c>
      <c r="S1077" s="261" t="n">
        <v>24000</v>
      </c>
      <c r="T1077" s="261" t="n">
        <v>424304.4760724</v>
      </c>
    </row>
    <row customHeight="true" ht="13.5" outlineLevel="0" r="1078">
      <c r="A1078" s="8" t="n">
        <f aca="false" ca="false" dt2D="false" dtr="false" t="normal">A1077+1</f>
        <v>159</v>
      </c>
      <c r="B1078" s="8" t="n">
        <f aca="false" ca="false" dt2D="false" dtr="false" t="normal">B1061+1</f>
        <v>41</v>
      </c>
      <c r="C1078" s="106" t="s">
        <v>717</v>
      </c>
      <c r="D1078" s="106" t="s">
        <v>771</v>
      </c>
      <c r="E1078" s="260" t="n">
        <f aca="false" ca="false" dt2D="false" dtr="false" t="normal">SUM(F1078:T1078)</f>
        <v>13900023.638577692</v>
      </c>
      <c r="F1078" s="261" t="n"/>
      <c r="G1078" s="261" t="n"/>
      <c r="H1078" s="261" t="n"/>
      <c r="I1078" s="261" t="n"/>
      <c r="J1078" s="261" t="n"/>
      <c r="K1078" s="261" t="n"/>
      <c r="L1078" s="261" t="n"/>
      <c r="M1078" s="261" t="n"/>
      <c r="N1078" s="261" t="n">
        <v>13161562.4235548</v>
      </c>
      <c r="O1078" s="261" t="n"/>
      <c r="P1078" s="261" t="n"/>
      <c r="Q1078" s="261" t="n"/>
      <c r="R1078" s="261" t="n">
        <v>417000.70915733</v>
      </c>
      <c r="S1078" s="261" t="n">
        <v>24000</v>
      </c>
      <c r="T1078" s="261" t="n">
        <v>297460.505865562</v>
      </c>
    </row>
    <row customHeight="true" ht="13.5" outlineLevel="0" r="1079">
      <c r="A1079" s="8" t="n">
        <f aca="false" ca="false" dt2D="false" dtr="false" t="normal">A1078+1</f>
        <v>160</v>
      </c>
      <c r="B1079" s="8" t="s">
        <v>192</v>
      </c>
      <c r="C1079" s="106" t="s">
        <v>717</v>
      </c>
      <c r="D1079" s="8" t="s">
        <v>1103</v>
      </c>
      <c r="E1079" s="260" t="n">
        <f aca="false" ca="false" dt2D="false" dtr="false" t="normal">SUM(F1079:T1079)</f>
        <v>2711359.782149705</v>
      </c>
      <c r="F1079" s="261" t="n"/>
      <c r="G1079" s="261" t="n"/>
      <c r="H1079" s="261" t="n"/>
      <c r="I1079" s="261" t="n"/>
      <c r="J1079" s="261" t="n"/>
      <c r="K1079" s="261" t="n"/>
      <c r="L1079" s="261" t="n">
        <v>0</v>
      </c>
      <c r="M1079" s="261" t="n"/>
      <c r="N1079" s="261" t="n"/>
      <c r="O1079" s="261" t="n"/>
      <c r="P1079" s="261" t="n"/>
      <c r="Q1079" s="261" t="n">
        <v>2547995.88934721</v>
      </c>
      <c r="R1079" s="261" t="n">
        <v>81340.7934644911</v>
      </c>
      <c r="S1079" s="261" t="n">
        <v>24000</v>
      </c>
      <c r="T1079" s="261" t="n">
        <v>58023.0993380037</v>
      </c>
    </row>
    <row customHeight="true" ht="13.5" outlineLevel="0" r="1080">
      <c r="A1080" s="8" t="n">
        <f aca="false" ca="false" dt2D="false" dtr="false" t="normal">A1079+1</f>
        <v>161</v>
      </c>
      <c r="B1080" s="8" t="s">
        <v>192</v>
      </c>
      <c r="C1080" s="106" t="s">
        <v>717</v>
      </c>
      <c r="D1080" s="8" t="s">
        <v>1104</v>
      </c>
      <c r="E1080" s="260" t="n">
        <f aca="false" ca="false" dt2D="false" dtr="false" t="normal">SUM(F1080:T1080)</f>
        <v>9364815.693417646</v>
      </c>
      <c r="F1080" s="261" t="n">
        <v>8859464.16677598</v>
      </c>
      <c r="G1080" s="261" t="n"/>
      <c r="H1080" s="261" t="n"/>
      <c r="I1080" s="261" t="n"/>
      <c r="J1080" s="261" t="n"/>
      <c r="K1080" s="261" t="n"/>
      <c r="L1080" s="261" t="n">
        <v>0</v>
      </c>
      <c r="M1080" s="261" t="n"/>
      <c r="N1080" s="261" t="n"/>
      <c r="O1080" s="261" t="n"/>
      <c r="P1080" s="261" t="n"/>
      <c r="Q1080" s="261" t="n"/>
      <c r="R1080" s="261" t="n">
        <v>280944.470802529</v>
      </c>
      <c r="S1080" s="261" t="n">
        <v>24000</v>
      </c>
      <c r="T1080" s="261" t="n">
        <v>200407.055839138</v>
      </c>
    </row>
    <row customHeight="true" ht="13.5" outlineLevel="0" r="1081">
      <c r="A1081" s="8" t="n">
        <f aca="false" ca="false" dt2D="false" dtr="false" t="normal">A1080+1</f>
        <v>162</v>
      </c>
      <c r="B1081" s="8" t="s">
        <v>192</v>
      </c>
      <c r="C1081" s="106" t="s">
        <v>717</v>
      </c>
      <c r="D1081" s="8" t="s">
        <v>1105</v>
      </c>
      <c r="E1081" s="260" t="n">
        <f aca="false" ca="false" dt2D="false" dtr="false" t="normal">SUM(F1081:T1081)</f>
        <v>2436930.65440176</v>
      </c>
      <c r="F1081" s="261" t="n"/>
      <c r="G1081" s="261" t="n"/>
      <c r="H1081" s="261" t="n"/>
      <c r="I1081" s="261" t="n"/>
      <c r="J1081" s="261" t="n"/>
      <c r="K1081" s="261" t="n"/>
      <c r="L1081" s="261" t="n">
        <v>0</v>
      </c>
      <c r="M1081" s="261" t="n"/>
      <c r="N1081" s="261" t="n"/>
      <c r="O1081" s="261" t="n"/>
      <c r="P1081" s="261" t="n"/>
      <c r="Q1081" s="261" t="n">
        <v>2287672.41876551</v>
      </c>
      <c r="R1081" s="261" t="n">
        <v>73107.9196320527</v>
      </c>
      <c r="S1081" s="261" t="n">
        <v>24000</v>
      </c>
      <c r="T1081" s="261" t="n">
        <v>52150.3160041976</v>
      </c>
    </row>
    <row customHeight="true" ht="13.5" outlineLevel="0" r="1082">
      <c r="A1082" s="8" t="n">
        <f aca="false" ca="false" dt2D="false" dtr="false" t="normal">A1081+1</f>
        <v>163</v>
      </c>
      <c r="B1082" s="8" t="s">
        <v>192</v>
      </c>
      <c r="C1082" s="106" t="s">
        <v>717</v>
      </c>
      <c r="D1082" s="8" t="s">
        <v>1106</v>
      </c>
      <c r="E1082" s="260" t="n">
        <f aca="false" ca="false" dt2D="false" dtr="false" t="normal">SUM(F1082:T1082)</f>
        <v>1777145.256742484</v>
      </c>
      <c r="F1082" s="261" t="n"/>
      <c r="G1082" s="261" t="n"/>
      <c r="H1082" s="261" t="n"/>
      <c r="I1082" s="261" t="n"/>
      <c r="J1082" s="261" t="n"/>
      <c r="K1082" s="261" t="n"/>
      <c r="L1082" s="261" t="n">
        <v>0</v>
      </c>
      <c r="M1082" s="261" t="n"/>
      <c r="N1082" s="261" t="n"/>
      <c r="O1082" s="261" t="n"/>
      <c r="P1082" s="261" t="n"/>
      <c r="Q1082" s="261" t="n">
        <v>1661799.99054592</v>
      </c>
      <c r="R1082" s="261" t="n">
        <v>53314.3577022746</v>
      </c>
      <c r="S1082" s="261" t="n">
        <v>24000</v>
      </c>
      <c r="T1082" s="261" t="n">
        <v>38030.9084942892</v>
      </c>
    </row>
    <row customHeight="true" ht="13.5" outlineLevel="0" r="1083">
      <c r="A1083" s="8" t="n">
        <f aca="false" ca="false" dt2D="false" dtr="false" t="normal">A1082+1</f>
        <v>164</v>
      </c>
      <c r="B1083" s="8" t="s">
        <v>192</v>
      </c>
      <c r="C1083" s="106" t="s">
        <v>114</v>
      </c>
      <c r="D1083" s="8" t="s">
        <v>724</v>
      </c>
      <c r="E1083" s="260" t="n">
        <f aca="false" ca="false" dt2D="false" dtr="false" t="normal">SUM(F1083:T1083)</f>
        <v>21887833.275</v>
      </c>
      <c r="F1083" s="261" t="n"/>
      <c r="G1083" s="261" t="n"/>
      <c r="H1083" s="261" t="n">
        <v>2381858.915295</v>
      </c>
      <c r="I1083" s="261" t="n">
        <v>1986194.862462</v>
      </c>
      <c r="J1083" s="261" t="n"/>
      <c r="K1083" s="261" t="n"/>
      <c r="L1083" s="261" t="n">
        <v>0</v>
      </c>
      <c r="M1083" s="261" t="n"/>
      <c r="N1083" s="261" t="n"/>
      <c r="O1083" s="261" t="n"/>
      <c r="P1083" s="261" t="n">
        <v>9985068.263127</v>
      </c>
      <c r="Q1083" s="261" t="n">
        <v>6385676.603781</v>
      </c>
      <c r="R1083" s="261" t="n">
        <v>656634.99825</v>
      </c>
      <c r="S1083" s="261" t="n">
        <v>24000</v>
      </c>
      <c r="T1083" s="261" t="n">
        <v>468399.632085</v>
      </c>
    </row>
    <row customHeight="true" ht="13.5" outlineLevel="0" r="1084">
      <c r="A1084" s="8" t="n">
        <f aca="false" ca="false" dt2D="false" dtr="false" t="normal">A1083+1</f>
        <v>165</v>
      </c>
      <c r="B1084" s="8" t="s">
        <v>192</v>
      </c>
      <c r="C1084" s="106" t="s">
        <v>114</v>
      </c>
      <c r="D1084" s="8" t="s">
        <v>727</v>
      </c>
      <c r="E1084" s="260" t="n">
        <f aca="false" ca="false" dt2D="false" dtr="false" t="normal">SUM(F1084:T1084)</f>
        <v>27147664.018000003</v>
      </c>
      <c r="F1084" s="261" t="n"/>
      <c r="G1084" s="261" t="n">
        <v>2620721.6127258</v>
      </c>
      <c r="H1084" s="261" t="n">
        <v>2654929.212027</v>
      </c>
      <c r="I1084" s="261" t="n">
        <v>2214216.7257372</v>
      </c>
      <c r="J1084" s="261" t="n"/>
      <c r="K1084" s="261" t="n"/>
      <c r="L1084" s="261" t="n">
        <v>0</v>
      </c>
      <c r="M1084" s="261" t="n"/>
      <c r="N1084" s="261" t="n"/>
      <c r="O1084" s="261" t="n"/>
      <c r="P1084" s="261" t="n">
        <v>11123803.9340862</v>
      </c>
      <c r="Q1084" s="261" t="n">
        <v>7114602.6028986</v>
      </c>
      <c r="R1084" s="261" t="n">
        <v>814429.92054</v>
      </c>
      <c r="S1084" s="261" t="n">
        <v>24000</v>
      </c>
      <c r="T1084" s="261" t="n">
        <v>580960.0099852</v>
      </c>
    </row>
    <row customHeight="true" ht="13.5" outlineLevel="0" r="1085">
      <c r="A1085" s="8" t="n">
        <f aca="false" ca="false" dt2D="false" dtr="false" t="normal">A1084+1</f>
        <v>166</v>
      </c>
      <c r="B1085" s="8" t="s">
        <v>192</v>
      </c>
      <c r="C1085" s="106" t="s">
        <v>114</v>
      </c>
      <c r="D1085" s="8" t="s">
        <v>731</v>
      </c>
      <c r="E1085" s="260" t="n">
        <f aca="false" ca="false" dt2D="false" dtr="false" t="normal">SUM(F1085:T1085)</f>
        <v>32179324.109999996</v>
      </c>
      <c r="F1085" s="261" t="n">
        <v>5561053.517598</v>
      </c>
      <c r="G1085" s="261" t="n"/>
      <c r="H1085" s="261" t="n">
        <v>2658655.22271</v>
      </c>
      <c r="I1085" s="261" t="n"/>
      <c r="J1085" s="261" t="n"/>
      <c r="K1085" s="261" t="n"/>
      <c r="L1085" s="261" t="n">
        <v>0</v>
      </c>
      <c r="M1085" s="261" t="n"/>
      <c r="N1085" s="261" t="n"/>
      <c r="O1085" s="261" t="n">
        <v>4017627.968334</v>
      </c>
      <c r="P1085" s="261" t="n">
        <v>11139393.978726</v>
      </c>
      <c r="Q1085" s="261" t="n">
        <v>7124576.163378</v>
      </c>
      <c r="R1085" s="261" t="n">
        <v>965379.7233</v>
      </c>
      <c r="S1085" s="261" t="n">
        <v>24000</v>
      </c>
      <c r="T1085" s="261" t="n">
        <v>688637.535954</v>
      </c>
    </row>
    <row customHeight="true" ht="13.5" outlineLevel="0" r="1086">
      <c r="A1086" s="8" t="n">
        <f aca="false" ca="false" dt2D="false" dtr="false" t="normal">A1085+1</f>
        <v>167</v>
      </c>
      <c r="B1086" s="8" t="s">
        <v>192</v>
      </c>
      <c r="C1086" s="106" t="s">
        <v>114</v>
      </c>
      <c r="D1086" s="8" t="s">
        <v>732</v>
      </c>
      <c r="E1086" s="260" t="n">
        <f aca="false" ca="false" dt2D="false" dtr="false" t="normal">SUM(F1086:T1086)</f>
        <v>31572673.22569996</v>
      </c>
      <c r="F1086" s="261" t="n"/>
      <c r="G1086" s="261" t="n">
        <v>2637464.22741686</v>
      </c>
      <c r="H1086" s="261" t="n">
        <v>2671879.5410909</v>
      </c>
      <c r="I1086" s="261" t="n">
        <v>2228490.97347524</v>
      </c>
      <c r="J1086" s="261" t="n"/>
      <c r="K1086" s="261" t="n"/>
      <c r="L1086" s="261" t="n">
        <v>0</v>
      </c>
      <c r="M1086" s="261" t="n"/>
      <c r="N1086" s="261" t="n"/>
      <c r="O1086" s="261" t="n">
        <v>4037191.53729386</v>
      </c>
      <c r="P1086" s="261" t="n">
        <v>11192178.7137835</v>
      </c>
      <c r="Q1086" s="261" t="n">
        <v>7158632.82883862</v>
      </c>
      <c r="R1086" s="261" t="n">
        <v>947180.196771</v>
      </c>
      <c r="S1086" s="261" t="n">
        <v>24000</v>
      </c>
      <c r="T1086" s="261" t="n">
        <v>675655.20702998</v>
      </c>
    </row>
    <row customHeight="true" ht="13.5" outlineLevel="0" r="1087">
      <c r="A1087" s="8" t="n">
        <f aca="false" ca="false" dt2D="false" dtr="false" t="normal">A1086+1</f>
        <v>168</v>
      </c>
      <c r="B1087" s="8" t="s">
        <v>192</v>
      </c>
      <c r="C1087" s="106" t="s">
        <v>114</v>
      </c>
      <c r="D1087" s="106" t="s">
        <v>442</v>
      </c>
      <c r="E1087" s="260" t="n">
        <f aca="false" ca="false" dt2D="false" dtr="false" t="normal">SUM(F1087:T1087)</f>
        <v>39027723.06</v>
      </c>
      <c r="F1087" s="261" t="n"/>
      <c r="G1087" s="261" t="n"/>
      <c r="H1087" s="261" t="n">
        <v>4543874.28</v>
      </c>
      <c r="I1087" s="261" t="n"/>
      <c r="J1087" s="261" t="n"/>
      <c r="K1087" s="261" t="n"/>
      <c r="L1087" s="261" t="n"/>
      <c r="M1087" s="261" t="n"/>
      <c r="N1087" s="261" t="n"/>
      <c r="O1087" s="261" t="n"/>
      <c r="P1087" s="261" t="n">
        <v>22810215.07</v>
      </c>
      <c r="Q1087" s="205" t="n">
        <v>11673633.71</v>
      </c>
      <c r="R1087" s="261" t="n"/>
      <c r="S1087" s="261" t="n"/>
      <c r="T1087" s="261" t="n"/>
      <c r="AC1087" s="0" t="s">
        <v>1109</v>
      </c>
    </row>
    <row customHeight="true" ht="13.5" outlineLevel="0" r="1088">
      <c r="A1088" s="8" t="n">
        <f aca="false" ca="false" dt2D="false" dtr="false" t="normal">A1087+1</f>
        <v>169</v>
      </c>
      <c r="B1088" s="8" t="s">
        <v>192</v>
      </c>
      <c r="C1088" s="106" t="s">
        <v>114</v>
      </c>
      <c r="D1088" s="106" t="s">
        <v>116</v>
      </c>
      <c r="E1088" s="260" t="n">
        <f aca="false" ca="false" dt2D="false" dtr="false" t="normal">SUM(F1088:T1088)</f>
        <v>34172468.383</v>
      </c>
      <c r="F1088" s="261" t="n"/>
      <c r="G1088" s="261" t="n"/>
      <c r="H1088" s="261" t="n"/>
      <c r="I1088" s="261" t="n"/>
      <c r="J1088" s="261" t="n"/>
      <c r="K1088" s="261" t="n"/>
      <c r="L1088" s="261" t="n">
        <v>0</v>
      </c>
      <c r="M1088" s="261" t="n"/>
      <c r="N1088" s="261" t="n"/>
      <c r="O1088" s="261" t="n"/>
      <c r="P1088" s="261" t="n">
        <v>32392003.5081138</v>
      </c>
      <c r="Q1088" s="261" t="n"/>
      <c r="R1088" s="261" t="n">
        <v>1025174.05149</v>
      </c>
      <c r="S1088" s="261" t="n">
        <v>24000</v>
      </c>
      <c r="T1088" s="261" t="n">
        <v>731290.8233962</v>
      </c>
    </row>
    <row customHeight="true" ht="13.5" outlineLevel="0" r="1089">
      <c r="A1089" s="8" t="n">
        <f aca="false" ca="false" dt2D="false" dtr="false" t="normal">A1088+1</f>
        <v>170</v>
      </c>
      <c r="B1089" s="8" t="s">
        <v>192</v>
      </c>
      <c r="C1089" s="106" t="s">
        <v>114</v>
      </c>
      <c r="D1089" s="8" t="s">
        <v>733</v>
      </c>
      <c r="E1089" s="260" t="n">
        <f aca="false" ca="false" dt2D="false" dtr="false" t="normal">SUM(F1089:T1089)</f>
        <v>647228.7293193748</v>
      </c>
      <c r="F1089" s="261" t="n"/>
      <c r="G1089" s="261" t="n"/>
      <c r="H1089" s="261" t="n">
        <v>589961.172632359</v>
      </c>
      <c r="I1089" s="261" t="n"/>
      <c r="J1089" s="261" t="n"/>
      <c r="K1089" s="261" t="n"/>
      <c r="L1089" s="261" t="n">
        <v>0</v>
      </c>
      <c r="M1089" s="261" t="n"/>
      <c r="N1089" s="261" t="n"/>
      <c r="O1089" s="261" t="n"/>
      <c r="P1089" s="261" t="n"/>
      <c r="Q1089" s="261" t="n"/>
      <c r="R1089" s="261" t="n">
        <v>19416.8618795812</v>
      </c>
      <c r="S1089" s="261" t="n">
        <v>24000</v>
      </c>
      <c r="T1089" s="261" t="n">
        <v>13850.6948074346</v>
      </c>
    </row>
    <row customHeight="true" ht="13.5" outlineLevel="0" r="1090">
      <c r="A1090" s="8" t="n">
        <f aca="false" ca="false" dt2D="false" dtr="false" t="normal">A1089+1</f>
        <v>171</v>
      </c>
      <c r="B1090" s="8" t="s">
        <v>192</v>
      </c>
      <c r="C1090" s="106" t="s">
        <v>114</v>
      </c>
      <c r="D1090" s="106" t="s">
        <v>154</v>
      </c>
      <c r="E1090" s="260" t="n">
        <f aca="false" ca="false" dt2D="false" dtr="false" t="normal">SUM(F1090:T1090)</f>
        <v>14916294.19</v>
      </c>
      <c r="F1090" s="261" t="n"/>
      <c r="G1090" s="261" t="n"/>
      <c r="H1090" s="261" t="n"/>
      <c r="I1090" s="261" t="n"/>
      <c r="J1090" s="261" t="n"/>
      <c r="K1090" s="261" t="n"/>
      <c r="L1090" s="261" t="n"/>
      <c r="M1090" s="261" t="n"/>
      <c r="N1090" s="261" t="n"/>
      <c r="O1090" s="261" t="n">
        <v>3842053.02</v>
      </c>
      <c r="P1090" s="261" t="n">
        <v>11074241.17</v>
      </c>
      <c r="Q1090" s="261" t="n"/>
      <c r="R1090" s="261" t="n"/>
      <c r="S1090" s="261" t="n"/>
      <c r="T1090" s="261" t="n"/>
    </row>
    <row customHeight="true" ht="13.5" outlineLevel="0" r="1091">
      <c r="A1091" s="8" t="n">
        <f aca="false" ca="false" dt2D="false" dtr="false" t="normal">A1090+1</f>
        <v>172</v>
      </c>
      <c r="B1091" s="8" t="s">
        <v>192</v>
      </c>
      <c r="C1091" s="106" t="s">
        <v>114</v>
      </c>
      <c r="D1091" s="106" t="s">
        <v>156</v>
      </c>
      <c r="E1091" s="260" t="n">
        <f aca="false" ca="false" dt2D="false" dtr="false" t="normal">SUM(F1091:T1091)</f>
        <v>23075326.37</v>
      </c>
      <c r="F1091" s="261" t="n"/>
      <c r="G1091" s="261" t="n">
        <v>5027784.79</v>
      </c>
      <c r="H1091" s="261" t="n"/>
      <c r="I1091" s="261" t="n">
        <v>2969855.74</v>
      </c>
      <c r="J1091" s="261" t="n"/>
      <c r="K1091" s="261" t="n"/>
      <c r="L1091" s="261" t="n"/>
      <c r="M1091" s="261" t="n"/>
      <c r="N1091" s="261" t="n">
        <v>15077685.84</v>
      </c>
      <c r="O1091" s="261" t="n"/>
      <c r="P1091" s="261" t="n"/>
      <c r="Q1091" s="261" t="n"/>
      <c r="R1091" s="261" t="n"/>
      <c r="S1091" s="261" t="n"/>
      <c r="T1091" s="261" t="n"/>
    </row>
    <row customHeight="true" ht="13.5" outlineLevel="0" r="1092">
      <c r="A1092" s="8" t="n">
        <f aca="false" ca="false" dt2D="false" dtr="false" t="normal">A1091+1</f>
        <v>173</v>
      </c>
      <c r="B1092" s="8" t="s">
        <v>192</v>
      </c>
      <c r="C1092" s="106" t="s">
        <v>114</v>
      </c>
      <c r="D1092" s="106" t="s">
        <v>126</v>
      </c>
      <c r="E1092" s="260" t="n">
        <f aca="false" ca="false" dt2D="false" dtr="false" t="normal">SUM(F1092:T1092)</f>
        <v>23115680.224000003</v>
      </c>
      <c r="F1092" s="261" t="n"/>
      <c r="G1092" s="261" t="n"/>
      <c r="H1092" s="261" t="n"/>
      <c r="I1092" s="261" t="n">
        <v>5198471.2334976</v>
      </c>
      <c r="J1092" s="261" t="n"/>
      <c r="K1092" s="261" t="n"/>
      <c r="L1092" s="261" t="n">
        <v>0</v>
      </c>
      <c r="M1092" s="261" t="n"/>
      <c r="N1092" s="261" t="n"/>
      <c r="O1092" s="261" t="n"/>
      <c r="P1092" s="261" t="n"/>
      <c r="Q1092" s="261" t="n">
        <v>16705063.0269888</v>
      </c>
      <c r="R1092" s="261" t="n">
        <v>693470.40672</v>
      </c>
      <c r="S1092" s="261" t="n">
        <v>24000</v>
      </c>
      <c r="T1092" s="261" t="n">
        <v>494675.5567936</v>
      </c>
    </row>
    <row customHeight="true" ht="13.5" outlineLevel="0" r="1093">
      <c r="A1093" s="8" t="n">
        <f aca="false" ca="false" dt2D="false" dtr="false" t="normal">A1092+1</f>
        <v>174</v>
      </c>
      <c r="B1093" s="8" t="s">
        <v>192</v>
      </c>
      <c r="C1093" s="106" t="s">
        <v>114</v>
      </c>
      <c r="D1093" s="8" t="s">
        <v>737</v>
      </c>
      <c r="E1093" s="260" t="n">
        <f aca="false" ca="false" dt2D="false" dtr="false" t="normal">SUM(F1093:T1093)</f>
        <v>4423157.622668164</v>
      </c>
      <c r="F1093" s="261" t="n"/>
      <c r="G1093" s="261" t="n">
        <v>2955779.08370927</v>
      </c>
      <c r="H1093" s="261" t="n">
        <v>1216028.23715375</v>
      </c>
      <c r="I1093" s="261" t="n"/>
      <c r="J1093" s="261" t="n"/>
      <c r="K1093" s="261" t="n"/>
      <c r="L1093" s="261" t="n">
        <v>0</v>
      </c>
      <c r="M1093" s="261" t="n"/>
      <c r="N1093" s="261" t="n"/>
      <c r="O1093" s="261" t="n"/>
      <c r="P1093" s="261" t="n"/>
      <c r="Q1093" s="261" t="n"/>
      <c r="R1093" s="261" t="n">
        <v>132694.728680045</v>
      </c>
      <c r="S1093" s="261" t="n">
        <v>24000</v>
      </c>
      <c r="T1093" s="261" t="n">
        <v>94655.5731250989</v>
      </c>
    </row>
    <row customHeight="true" ht="13.5" outlineLevel="0" r="1094">
      <c r="A1094" s="8" t="n">
        <f aca="false" ca="false" dt2D="false" dtr="false" t="normal">A1093+1</f>
        <v>175</v>
      </c>
      <c r="B1094" s="8" t="s">
        <v>192</v>
      </c>
      <c r="C1094" s="106" t="s">
        <v>214</v>
      </c>
      <c r="D1094" s="8" t="s">
        <v>220</v>
      </c>
      <c r="E1094" s="260" t="n">
        <f aca="false" ca="false" dt2D="false" dtr="false" t="normal">SUM(F1094:T1094)</f>
        <v>28662502.22151383</v>
      </c>
      <c r="F1094" s="261" t="n"/>
      <c r="G1094" s="261" t="n"/>
      <c r="H1094" s="261" t="n"/>
      <c r="I1094" s="261" t="n"/>
      <c r="J1094" s="261" t="n"/>
      <c r="K1094" s="261" t="n"/>
      <c r="L1094" s="261" t="n">
        <v>0</v>
      </c>
      <c r="M1094" s="261" t="n"/>
      <c r="N1094" s="261" t="n"/>
      <c r="O1094" s="261" t="n"/>
      <c r="P1094" s="261" t="n">
        <v>19086503.16165</v>
      </c>
      <c r="Q1094" s="261" t="n">
        <v>8078746.44567802</v>
      </c>
      <c r="R1094" s="261" t="n">
        <v>859875.066645415</v>
      </c>
      <c r="S1094" s="261" t="n">
        <v>24000</v>
      </c>
      <c r="T1094" s="261" t="n">
        <v>613377.547540396</v>
      </c>
    </row>
    <row customHeight="true" ht="13.5" outlineLevel="0" r="1095">
      <c r="A1095" s="8" t="n">
        <f aca="false" ca="false" dt2D="false" dtr="false" t="normal">A1094+1</f>
        <v>176</v>
      </c>
      <c r="B1095" s="8" t="n">
        <f aca="false" ca="false" dt2D="false" dtr="false" t="normal">B1078+1</f>
        <v>42</v>
      </c>
      <c r="C1095" s="106" t="s">
        <v>214</v>
      </c>
      <c r="D1095" s="8" t="s">
        <v>782</v>
      </c>
      <c r="E1095" s="260" t="n">
        <f aca="false" ca="false" dt2D="false" dtr="false" t="normal">SUM(F1095:T1095)</f>
        <v>9171665.18524848</v>
      </c>
      <c r="F1095" s="261" t="n"/>
      <c r="G1095" s="261" t="n"/>
      <c r="H1095" s="261" t="n"/>
      <c r="I1095" s="261" t="n"/>
      <c r="J1095" s="261" t="n"/>
      <c r="K1095" s="261" t="n"/>
      <c r="L1095" s="261" t="n"/>
      <c r="M1095" s="261" t="n"/>
      <c r="N1095" s="261" t="n"/>
      <c r="O1095" s="261" t="n"/>
      <c r="P1095" s="261" t="n"/>
      <c r="Q1095" s="261" t="n">
        <v>9171665.18524848</v>
      </c>
      <c r="R1095" s="261" t="n"/>
      <c r="S1095" s="261" t="n"/>
      <c r="T1095" s="261" t="n"/>
      <c r="X1095" s="0" t="s">
        <v>783</v>
      </c>
    </row>
    <row customHeight="true" ht="13.5" outlineLevel="0" r="1096">
      <c r="A1096" s="8" t="n">
        <f aca="false" ca="false" dt2D="false" dtr="false" t="normal">A1095+1</f>
        <v>177</v>
      </c>
      <c r="B1096" s="8" t="s">
        <v>192</v>
      </c>
      <c r="C1096" s="106" t="s">
        <v>214</v>
      </c>
      <c r="D1096" s="8" t="s">
        <v>226</v>
      </c>
      <c r="E1096" s="260" t="n">
        <f aca="false" ca="false" dt2D="false" dtr="false" t="normal">SUM(F1096:T1096)</f>
        <v>58546090.93</v>
      </c>
      <c r="F1096" s="261" t="n"/>
      <c r="G1096" s="261" t="n">
        <v>3946614.42</v>
      </c>
      <c r="H1096" s="261" t="n"/>
      <c r="I1096" s="261" t="n">
        <v>3181046.78</v>
      </c>
      <c r="J1096" s="261" t="n"/>
      <c r="K1096" s="261" t="n"/>
      <c r="L1096" s="261" t="n"/>
      <c r="M1096" s="261" t="n"/>
      <c r="N1096" s="261" t="n">
        <v>17841388.54</v>
      </c>
      <c r="O1096" s="261" t="n"/>
      <c r="P1096" s="261" t="n">
        <v>23585479.29</v>
      </c>
      <c r="Q1096" s="261" t="n">
        <v>9991561.9</v>
      </c>
      <c r="R1096" s="261" t="n"/>
      <c r="S1096" s="261" t="n"/>
      <c r="T1096" s="261" t="n"/>
    </row>
    <row customHeight="true" ht="13.5" outlineLevel="0" r="1097">
      <c r="A1097" s="8" t="n">
        <f aca="false" ca="false" dt2D="false" dtr="false" t="normal">A1096+1</f>
        <v>178</v>
      </c>
      <c r="B1097" s="8" t="s">
        <v>192</v>
      </c>
      <c r="C1097" s="106" t="s">
        <v>214</v>
      </c>
      <c r="D1097" s="8" t="s">
        <v>229</v>
      </c>
      <c r="E1097" s="260" t="n">
        <f aca="false" ca="false" dt2D="false" dtr="false" t="normal">SUM(F1097:T1097)</f>
        <v>53928451.58</v>
      </c>
      <c r="F1097" s="261" t="n"/>
      <c r="G1097" s="261" t="n"/>
      <c r="H1097" s="261" t="n"/>
      <c r="I1097" s="261" t="n"/>
      <c r="J1097" s="261" t="n">
        <v>1752847.68</v>
      </c>
      <c r="K1097" s="261" t="n"/>
      <c r="L1097" s="261" t="n"/>
      <c r="M1097" s="261" t="n"/>
      <c r="N1097" s="261" t="n">
        <v>22470567.3</v>
      </c>
      <c r="O1097" s="261" t="n"/>
      <c r="P1097" s="261" t="n">
        <v>29705036.6</v>
      </c>
      <c r="Q1097" s="261" t="n"/>
      <c r="R1097" s="261" t="n"/>
      <c r="S1097" s="261" t="n"/>
      <c r="T1097" s="261" t="n"/>
    </row>
    <row customHeight="true" ht="13.5" outlineLevel="0" r="1098">
      <c r="A1098" s="8" t="n">
        <f aca="false" ca="false" dt2D="false" dtr="false" t="normal">A1097+1</f>
        <v>179</v>
      </c>
      <c r="B1098" s="8" t="s">
        <v>192</v>
      </c>
      <c r="C1098" s="106" t="s">
        <v>214</v>
      </c>
      <c r="D1098" s="8" t="s">
        <v>785</v>
      </c>
      <c r="E1098" s="260" t="n">
        <f aca="false" ca="false" dt2D="false" dtr="false" t="normal">SUM(F1098:T1098)</f>
        <v>6287897.47308092</v>
      </c>
      <c r="F1098" s="261" t="n"/>
      <c r="G1098" s="261" t="n"/>
      <c r="H1098" s="261" t="n"/>
      <c r="I1098" s="261" t="n"/>
      <c r="J1098" s="261" t="n"/>
      <c r="K1098" s="261" t="n"/>
      <c r="L1098" s="261" t="n">
        <v>0</v>
      </c>
      <c r="M1098" s="261" t="n"/>
      <c r="N1098" s="261" t="n"/>
      <c r="O1098" s="261" t="n"/>
      <c r="P1098" s="261" t="n">
        <v>5940699.54296456</v>
      </c>
      <c r="Q1098" s="261" t="n"/>
      <c r="R1098" s="261" t="n">
        <v>188636.924192428</v>
      </c>
      <c r="S1098" s="261" t="n">
        <v>24000</v>
      </c>
      <c r="T1098" s="261" t="n">
        <v>134561.005923932</v>
      </c>
    </row>
    <row customHeight="true" ht="13.5" outlineLevel="0" r="1099">
      <c r="A1099" s="8" t="n">
        <f aca="false" ca="false" dt2D="false" dtr="false" t="normal">A1098+1</f>
        <v>180</v>
      </c>
      <c r="B1099" s="8" t="s">
        <v>192</v>
      </c>
      <c r="C1099" s="106" t="s">
        <v>214</v>
      </c>
      <c r="D1099" s="8" t="s">
        <v>786</v>
      </c>
      <c r="E1099" s="260" t="n">
        <f aca="false" ca="false" dt2D="false" dtr="false" t="normal">SUM(F1099:T1099)</f>
        <v>28553019.171307564</v>
      </c>
      <c r="F1099" s="261" t="n"/>
      <c r="G1099" s="261" t="n"/>
      <c r="H1099" s="261" t="n">
        <v>966970.626334911</v>
      </c>
      <c r="I1099" s="261" t="n">
        <v>852246.842587105</v>
      </c>
      <c r="J1099" s="261" t="n"/>
      <c r="K1099" s="261" t="n"/>
      <c r="L1099" s="261" t="n">
        <v>0</v>
      </c>
      <c r="M1099" s="261" t="n"/>
      <c r="N1099" s="261" t="n">
        <v>9690763.90769428</v>
      </c>
      <c r="O1099" s="261" t="n"/>
      <c r="P1099" s="261" t="n">
        <v>8011996.61450882</v>
      </c>
      <c r="Q1099" s="261" t="n">
        <v>7539415.99477724</v>
      </c>
      <c r="R1099" s="261" t="n">
        <v>856590.575139227</v>
      </c>
      <c r="S1099" s="261" t="n">
        <v>24000</v>
      </c>
      <c r="T1099" s="261" t="n">
        <v>611034.610265982</v>
      </c>
    </row>
    <row customHeight="true" ht="13.5" outlineLevel="0" r="1100">
      <c r="A1100" s="8" t="n">
        <f aca="false" ca="false" dt2D="false" dtr="false" t="normal">A1099+1</f>
        <v>181</v>
      </c>
      <c r="B1100" s="8" t="s">
        <v>192</v>
      </c>
      <c r="C1100" s="106" t="s">
        <v>214</v>
      </c>
      <c r="D1100" s="8" t="s">
        <v>787</v>
      </c>
      <c r="E1100" s="260" t="n">
        <f aca="false" ca="false" dt2D="false" dtr="false" t="normal">SUM(F1100:T1100)</f>
        <v>30727276.723012086</v>
      </c>
      <c r="F1100" s="261" t="n"/>
      <c r="G1100" s="261" t="n"/>
      <c r="H1100" s="261" t="n">
        <v>1040969.09249209</v>
      </c>
      <c r="I1100" s="261" t="n">
        <v>917509.313027782</v>
      </c>
      <c r="J1100" s="261" t="n"/>
      <c r="K1100" s="261" t="n"/>
      <c r="L1100" s="261" t="n">
        <v>0</v>
      </c>
      <c r="M1100" s="261" t="n"/>
      <c r="N1100" s="261" t="n">
        <v>10429062.4714245</v>
      </c>
      <c r="O1100" s="261" t="n"/>
      <c r="P1100" s="261" t="n">
        <v>8622460.27423594</v>
      </c>
      <c r="Q1100" s="261" t="n">
        <v>8113893.54826895</v>
      </c>
      <c r="R1100" s="261" t="n">
        <v>921818.301690363</v>
      </c>
      <c r="S1100" s="261" t="n">
        <v>24000</v>
      </c>
      <c r="T1100" s="261" t="n">
        <v>657563.721872459</v>
      </c>
    </row>
    <row customHeight="true" ht="13.5" outlineLevel="0" r="1101">
      <c r="A1101" s="8" t="n">
        <f aca="false" ca="false" dt2D="false" dtr="false" t="normal">A1100+1</f>
        <v>182</v>
      </c>
      <c r="B1101" s="8" t="s">
        <v>192</v>
      </c>
      <c r="C1101" s="106" t="s">
        <v>214</v>
      </c>
      <c r="D1101" s="8" t="s">
        <v>789</v>
      </c>
      <c r="E1101" s="260" t="n">
        <f aca="false" ca="false" dt2D="false" dtr="false" t="normal">SUM(F1101:T1101)</f>
        <v>20417950.916314583</v>
      </c>
      <c r="F1101" s="261" t="n"/>
      <c r="G1101" s="261" t="n"/>
      <c r="H1101" s="261" t="n">
        <v>690102.519112968</v>
      </c>
      <c r="I1101" s="261" t="n">
        <v>608064.799338295</v>
      </c>
      <c r="J1101" s="261" t="n"/>
      <c r="K1101" s="261" t="n"/>
      <c r="L1101" s="261" t="n">
        <v>0</v>
      </c>
      <c r="M1101" s="261" t="n"/>
      <c r="N1101" s="261" t="n">
        <v>6928391.435399</v>
      </c>
      <c r="O1101" s="261" t="n"/>
      <c r="P1101" s="261" t="n">
        <v>5727923.35226825</v>
      </c>
      <c r="Q1101" s="261" t="n">
        <v>5389986.1330975</v>
      </c>
      <c r="R1101" s="261" t="n">
        <v>612538.527489438</v>
      </c>
      <c r="S1101" s="261" t="n">
        <v>24000</v>
      </c>
      <c r="T1101" s="261" t="n">
        <v>436944.149609132</v>
      </c>
    </row>
    <row customHeight="true" ht="13.5" outlineLevel="0" r="1102">
      <c r="A1102" s="8" t="n">
        <f aca="false" ca="false" dt2D="false" dtr="false" t="normal">A1101+1</f>
        <v>183</v>
      </c>
      <c r="B1102" s="8" t="s">
        <v>192</v>
      </c>
      <c r="C1102" s="106" t="s">
        <v>214</v>
      </c>
      <c r="D1102" s="8" t="s">
        <v>790</v>
      </c>
      <c r="E1102" s="260" t="n">
        <f aca="false" ca="false" dt2D="false" dtr="false" t="normal">SUM(F1102:T1102)</f>
        <v>20407915.881460574</v>
      </c>
      <c r="F1102" s="261" t="n"/>
      <c r="G1102" s="261" t="n"/>
      <c r="H1102" s="261" t="n">
        <v>689760.987730704</v>
      </c>
      <c r="I1102" s="261" t="n">
        <v>607763.587936261</v>
      </c>
      <c r="J1102" s="261" t="n"/>
      <c r="K1102" s="261" t="n"/>
      <c r="L1102" s="261" t="n">
        <v>0</v>
      </c>
      <c r="M1102" s="261" t="n"/>
      <c r="N1102" s="261" t="n">
        <v>6924983.9035664</v>
      </c>
      <c r="O1102" s="261" t="n"/>
      <c r="P1102" s="261" t="n">
        <v>5725105.8276849</v>
      </c>
      <c r="Q1102" s="261" t="n">
        <v>5387334.69823524</v>
      </c>
      <c r="R1102" s="261" t="n">
        <v>612237.476443817</v>
      </c>
      <c r="S1102" s="261" t="n">
        <v>24000</v>
      </c>
      <c r="T1102" s="261" t="n">
        <v>436729.399863256</v>
      </c>
    </row>
    <row customHeight="true" ht="13.5" outlineLevel="0" r="1103">
      <c r="A1103" s="8" t="n">
        <f aca="false" ca="false" dt2D="false" dtr="false" t="normal">A1102+1</f>
        <v>184</v>
      </c>
      <c r="B1103" s="8" t="s">
        <v>192</v>
      </c>
      <c r="C1103" s="106" t="s">
        <v>214</v>
      </c>
      <c r="D1103" s="8" t="s">
        <v>215</v>
      </c>
      <c r="E1103" s="260" t="n">
        <f aca="false" ca="false" dt2D="false" dtr="false" t="normal">SUM(F1103:T1103)</f>
        <v>19689891.695130497</v>
      </c>
      <c r="F1103" s="261" t="n">
        <v>2881205.30196984</v>
      </c>
      <c r="G1103" s="261" t="n"/>
      <c r="H1103" s="261" t="n">
        <v>402079.182574198</v>
      </c>
      <c r="I1103" s="261" t="n"/>
      <c r="J1103" s="261" t="n"/>
      <c r="K1103" s="261" t="n"/>
      <c r="L1103" s="261" t="n">
        <v>0</v>
      </c>
      <c r="M1103" s="261" t="n"/>
      <c r="N1103" s="261" t="n">
        <v>3552423.25561798</v>
      </c>
      <c r="O1103" s="261" t="n"/>
      <c r="P1103" s="261" t="n">
        <v>6133971.30843978</v>
      </c>
      <c r="Q1103" s="261" t="n">
        <v>5684152.21339899</v>
      </c>
      <c r="R1103" s="261" t="n">
        <v>590696.750853915</v>
      </c>
      <c r="S1103" s="261" t="n">
        <v>24000</v>
      </c>
      <c r="T1103" s="261" t="n">
        <v>421363.682275793</v>
      </c>
      <c r="AC1103" s="0" t="s">
        <v>81</v>
      </c>
    </row>
    <row customHeight="true" ht="13.5" outlineLevel="0" r="1104">
      <c r="A1104" s="8" t="n">
        <f aca="false" ca="false" dt2D="false" dtr="false" t="normal">A1103+1</f>
        <v>185</v>
      </c>
      <c r="B1104" s="8" t="s">
        <v>192</v>
      </c>
      <c r="C1104" s="106" t="s">
        <v>214</v>
      </c>
      <c r="D1104" s="8" t="s">
        <v>793</v>
      </c>
      <c r="E1104" s="260" t="n">
        <f aca="false" ca="false" dt2D="false" dtr="false" t="normal">SUM(F1104:T1104)</f>
        <v>26265265.44963083</v>
      </c>
      <c r="F1104" s="261" t="n"/>
      <c r="G1104" s="261" t="n">
        <v>1566010.4987228</v>
      </c>
      <c r="H1104" s="261" t="n">
        <v>1655611.7411084</v>
      </c>
      <c r="I1104" s="261" t="n">
        <v>1305602.422268</v>
      </c>
      <c r="J1104" s="261" t="n"/>
      <c r="K1104" s="261" t="n"/>
      <c r="L1104" s="261" t="n">
        <v>0</v>
      </c>
      <c r="M1104" s="261" t="n"/>
      <c r="N1104" s="261" t="n">
        <v>7014651.53864657</v>
      </c>
      <c r="O1104" s="261" t="n"/>
      <c r="P1104" s="261" t="n">
        <v>9378586.23665</v>
      </c>
      <c r="Q1104" s="261" t="n">
        <v>3970768.36812404</v>
      </c>
      <c r="R1104" s="261" t="n">
        <v>787957.963488925</v>
      </c>
      <c r="S1104" s="261" t="n">
        <v>24000</v>
      </c>
      <c r="T1104" s="261" t="n">
        <v>562076.6806221</v>
      </c>
    </row>
    <row customHeight="true" ht="13.5" outlineLevel="0" r="1105">
      <c r="A1105" s="8" t="n">
        <f aca="false" ca="false" dt2D="false" dtr="false" t="normal">A1104+1</f>
        <v>186</v>
      </c>
      <c r="B1105" s="8" t="s">
        <v>192</v>
      </c>
      <c r="C1105" s="106" t="s">
        <v>214</v>
      </c>
      <c r="D1105" s="8" t="s">
        <v>794</v>
      </c>
      <c r="E1105" s="260" t="n">
        <f aca="false" ca="false" dt2D="false" dtr="false" t="normal">SUM(F1105:T1105)</f>
        <v>25058075.855522424</v>
      </c>
      <c r="F1105" s="261" t="n"/>
      <c r="G1105" s="261" t="n">
        <v>1493850.5451014</v>
      </c>
      <c r="H1105" s="261" t="n">
        <v>1579333.5847742</v>
      </c>
      <c r="I1105" s="261" t="n">
        <v>1245411.200534</v>
      </c>
      <c r="J1105" s="261" t="n"/>
      <c r="K1105" s="261" t="n"/>
      <c r="L1105" s="261" t="n">
        <v>0</v>
      </c>
      <c r="M1105" s="261" t="n"/>
      <c r="N1105" s="261" t="n">
        <v>6692064.16109367</v>
      </c>
      <c r="O1105" s="261" t="n"/>
      <c r="P1105" s="261" t="n">
        <v>8947349.000825</v>
      </c>
      <c r="Q1105" s="261" t="n">
        <v>3788082.2642203</v>
      </c>
      <c r="R1105" s="261" t="n">
        <v>751742.275665672</v>
      </c>
      <c r="S1105" s="261" t="n">
        <v>24000</v>
      </c>
      <c r="T1105" s="261" t="n">
        <v>536242.82330818</v>
      </c>
    </row>
    <row customHeight="true" ht="13.5" outlineLevel="0" r="1106">
      <c r="A1106" s="8" t="n">
        <f aca="false" ca="false" dt2D="false" dtr="false" t="normal">A1105+1</f>
        <v>187</v>
      </c>
      <c r="B1106" s="8" t="s">
        <v>192</v>
      </c>
      <c r="C1106" s="106" t="s">
        <v>214</v>
      </c>
      <c r="D1106" s="8" t="s">
        <v>218</v>
      </c>
      <c r="E1106" s="260" t="n">
        <f aca="false" ca="false" dt2D="false" dtr="false" t="normal">SUM(F1106:T1106)</f>
        <v>31319435.28170348</v>
      </c>
      <c r="F1106" s="261" t="n"/>
      <c r="G1106" s="261" t="n"/>
      <c r="H1106" s="261" t="n"/>
      <c r="I1106" s="261" t="n"/>
      <c r="J1106" s="261" t="n"/>
      <c r="K1106" s="261" t="n"/>
      <c r="L1106" s="261" t="n">
        <v>0</v>
      </c>
      <c r="M1106" s="261" t="n"/>
      <c r="N1106" s="261" t="n">
        <v>11397009.0437158</v>
      </c>
      <c r="O1106" s="261" t="n"/>
      <c r="P1106" s="261" t="n">
        <v>9422254.78049239</v>
      </c>
      <c r="Q1106" s="261" t="n">
        <v>8866352.48401573</v>
      </c>
      <c r="R1106" s="261" t="n">
        <v>939583.058451105</v>
      </c>
      <c r="S1106" s="261" t="n">
        <v>24000</v>
      </c>
      <c r="T1106" s="261" t="n">
        <v>670235.915028455</v>
      </c>
    </row>
    <row customHeight="true" ht="13.5" outlineLevel="0" r="1107">
      <c r="A1107" s="8" t="n">
        <f aca="false" ca="false" dt2D="false" dtr="false" t="normal">A1106+1</f>
        <v>188</v>
      </c>
      <c r="B1107" s="8" t="s">
        <v>192</v>
      </c>
      <c r="C1107" s="106" t="s">
        <v>214</v>
      </c>
      <c r="D1107" s="8" t="s">
        <v>797</v>
      </c>
      <c r="E1107" s="260" t="n">
        <f aca="false" ca="false" dt2D="false" dtr="false" t="normal">SUM(F1107:T1107)</f>
        <v>1058865.2983157886</v>
      </c>
      <c r="F1107" s="261" t="n"/>
      <c r="G1107" s="261" t="n"/>
      <c r="H1107" s="261" t="n"/>
      <c r="I1107" s="261" t="n">
        <v>980439.621982357</v>
      </c>
      <c r="J1107" s="261" t="n"/>
      <c r="K1107" s="261" t="n"/>
      <c r="L1107" s="261" t="n">
        <v>0</v>
      </c>
      <c r="M1107" s="261" t="n"/>
      <c r="N1107" s="261" t="n"/>
      <c r="O1107" s="261" t="n"/>
      <c r="P1107" s="261" t="n"/>
      <c r="Q1107" s="261" t="n"/>
      <c r="R1107" s="261" t="n">
        <v>31765.9589494737</v>
      </c>
      <c r="S1107" s="261" t="n">
        <v>24000</v>
      </c>
      <c r="T1107" s="261" t="n">
        <v>22659.7173839579</v>
      </c>
    </row>
    <row customHeight="true" ht="13.5" outlineLevel="0" r="1108">
      <c r="A1108" s="8" t="n">
        <f aca="false" ca="false" dt2D="false" dtr="false" t="normal">A1107+1</f>
        <v>189</v>
      </c>
      <c r="B1108" s="8" t="s">
        <v>192</v>
      </c>
      <c r="C1108" s="106" t="s">
        <v>214</v>
      </c>
      <c r="D1108" s="8" t="s">
        <v>221</v>
      </c>
      <c r="E1108" s="260" t="n">
        <f aca="false" ca="false" dt2D="false" dtr="false" t="normal">SUM(F1108:T1108)</f>
        <v>7318636.32</v>
      </c>
      <c r="F1108" s="261" t="n"/>
      <c r="G1108" s="261" t="n"/>
      <c r="H1108" s="261" t="n"/>
      <c r="I1108" s="261" t="n"/>
      <c r="J1108" s="261" t="n"/>
      <c r="K1108" s="261" t="n"/>
      <c r="L1108" s="261" t="n"/>
      <c r="M1108" s="261" t="n"/>
      <c r="N1108" s="261" t="n"/>
      <c r="O1108" s="261" t="n"/>
      <c r="P1108" s="261" t="n"/>
      <c r="Q1108" s="261" t="n">
        <v>7318636.32</v>
      </c>
      <c r="R1108" s="261" t="n"/>
      <c r="S1108" s="261" t="n"/>
      <c r="T1108" s="261" t="n"/>
    </row>
    <row customHeight="true" ht="13.5" outlineLevel="0" r="1109">
      <c r="A1109" s="8" t="n">
        <f aca="false" ca="false" dt2D="false" dtr="false" t="normal">A1108+1</f>
        <v>190</v>
      </c>
      <c r="B1109" s="8" t="s">
        <v>192</v>
      </c>
      <c r="C1109" s="106" t="s">
        <v>214</v>
      </c>
      <c r="D1109" s="8" t="s">
        <v>224</v>
      </c>
      <c r="E1109" s="260" t="n">
        <f aca="false" ca="false" dt2D="false" dtr="false" t="normal">SUM(F1109:T1109)</f>
        <v>52059684.75691187</v>
      </c>
      <c r="F1109" s="261" t="n"/>
      <c r="G1109" s="261" t="n"/>
      <c r="H1109" s="261" t="n"/>
      <c r="I1109" s="261" t="n"/>
      <c r="J1109" s="261" t="n"/>
      <c r="K1109" s="261" t="n"/>
      <c r="L1109" s="261" t="n">
        <v>0</v>
      </c>
      <c r="M1109" s="261" t="n"/>
      <c r="N1109" s="261" t="n">
        <v>17002585.904506</v>
      </c>
      <c r="O1109" s="261" t="n"/>
      <c r="P1109" s="261" t="n">
        <v>22731879.349495</v>
      </c>
      <c r="Q1109" s="261" t="n">
        <v>9625351.70640559</v>
      </c>
      <c r="R1109" s="261" t="n">
        <v>1561790.54270736</v>
      </c>
      <c r="S1109" s="261" t="n">
        <v>24000</v>
      </c>
      <c r="T1109" s="261" t="n">
        <v>1114077.25379791</v>
      </c>
    </row>
    <row customHeight="true" ht="13.5" outlineLevel="0" r="1110">
      <c r="A1110" s="8" t="n">
        <f aca="false" ca="false" dt2D="false" dtr="false" t="normal">A1109+1</f>
        <v>191</v>
      </c>
      <c r="B1110" s="8" t="s">
        <v>192</v>
      </c>
      <c r="C1110" s="106" t="s">
        <v>214</v>
      </c>
      <c r="D1110" s="8" t="s">
        <v>227</v>
      </c>
      <c r="E1110" s="260" t="n">
        <f aca="false" ca="false" dt2D="false" dtr="false" t="normal">SUM(F1110:T1110)</f>
        <v>25074909.75</v>
      </c>
      <c r="F1110" s="261" t="n"/>
      <c r="G1110" s="261" t="n"/>
      <c r="H1110" s="261" t="n"/>
      <c r="I1110" s="261" t="n"/>
      <c r="J1110" s="261" t="n"/>
      <c r="K1110" s="261" t="n"/>
      <c r="L1110" s="261" t="n">
        <v>0</v>
      </c>
      <c r="M1110" s="261" t="n"/>
      <c r="N1110" s="261" t="n"/>
      <c r="O1110" s="261" t="n"/>
      <c r="P1110" s="261" t="n">
        <v>23762059.38885</v>
      </c>
      <c r="Q1110" s="261" t="n"/>
      <c r="R1110" s="261" t="n">
        <v>752247.2925</v>
      </c>
      <c r="S1110" s="261" t="n">
        <v>24000</v>
      </c>
      <c r="T1110" s="261" t="n">
        <v>536603.06865</v>
      </c>
    </row>
    <row customHeight="true" ht="13.5" outlineLevel="0" r="1111">
      <c r="A1111" s="8" t="n">
        <f aca="false" ca="false" dt2D="false" dtr="false" t="normal">A1110+1</f>
        <v>192</v>
      </c>
      <c r="B1111" s="8" t="s">
        <v>192</v>
      </c>
      <c r="C1111" s="106" t="s">
        <v>214</v>
      </c>
      <c r="D1111" s="8" t="s">
        <v>230</v>
      </c>
      <c r="E1111" s="260" t="n">
        <f aca="false" ca="false" dt2D="false" dtr="false" t="normal">SUM(F1111:T1111)</f>
        <v>47704089.495792486</v>
      </c>
      <c r="F1111" s="261" t="n"/>
      <c r="G1111" s="261" t="n"/>
      <c r="H1111" s="261" t="n"/>
      <c r="I1111" s="261" t="n"/>
      <c r="J1111" s="261" t="n">
        <v>1601802.91961835</v>
      </c>
      <c r="K1111" s="261" t="n"/>
      <c r="L1111" s="261" t="n">
        <v>0</v>
      </c>
      <c r="M1111" s="261" t="n"/>
      <c r="N1111" s="261" t="n"/>
      <c r="O1111" s="261" t="n"/>
      <c r="P1111" s="261" t="n">
        <v>22475846.1751805</v>
      </c>
      <c r="Q1111" s="261" t="n">
        <v>21150450.2009099</v>
      </c>
      <c r="R1111" s="261" t="n">
        <v>1431122.68487378</v>
      </c>
      <c r="S1111" s="261" t="n">
        <v>24000</v>
      </c>
      <c r="T1111" s="261" t="n">
        <v>1020867.51520996</v>
      </c>
    </row>
    <row customHeight="true" ht="13.5" outlineLevel="0" r="1112">
      <c r="A1112" s="8" t="n">
        <f aca="false" ca="false" dt2D="false" dtr="false" t="normal">A1111+1</f>
        <v>193</v>
      </c>
      <c r="B1112" s="8" t="s">
        <v>192</v>
      </c>
      <c r="C1112" s="106" t="s">
        <v>214</v>
      </c>
      <c r="D1112" s="8" t="s">
        <v>234</v>
      </c>
      <c r="E1112" s="260" t="n">
        <f aca="false" ca="false" dt2D="false" dtr="false" t="normal">SUM(F1112:T1112)</f>
        <v>20843967.43301558</v>
      </c>
      <c r="F1112" s="261" t="n"/>
      <c r="G1112" s="261" t="n"/>
      <c r="H1112" s="261" t="n"/>
      <c r="I1112" s="261" t="n"/>
      <c r="J1112" s="261" t="n"/>
      <c r="K1112" s="261" t="n"/>
      <c r="L1112" s="261" t="n">
        <v>0</v>
      </c>
      <c r="M1112" s="261" t="n"/>
      <c r="N1112" s="261" t="n"/>
      <c r="O1112" s="261" t="n"/>
      <c r="P1112" s="261" t="n">
        <v>13876828.506465</v>
      </c>
      <c r="Q1112" s="261" t="n">
        <v>5871759.00049358</v>
      </c>
      <c r="R1112" s="261" t="n">
        <v>625319.022990467</v>
      </c>
      <c r="S1112" s="261" t="n">
        <v>24000</v>
      </c>
      <c r="T1112" s="261" t="n">
        <v>446060.903066533</v>
      </c>
    </row>
    <row customHeight="true" ht="13.5" outlineLevel="0" r="1113">
      <c r="A1113" s="8" t="n">
        <f aca="false" ca="false" dt2D="false" dtr="false" t="normal">A1112+1</f>
        <v>194</v>
      </c>
      <c r="B1113" s="8" t="s">
        <v>192</v>
      </c>
      <c r="C1113" s="106" t="s">
        <v>214</v>
      </c>
      <c r="D1113" s="8" t="s">
        <v>237</v>
      </c>
      <c r="E1113" s="260" t="n">
        <f aca="false" ca="false" dt2D="false" dtr="false" t="normal">SUM(F1113:T1113)</f>
        <v>71610268.13142084</v>
      </c>
      <c r="F1113" s="261" t="n"/>
      <c r="G1113" s="261" t="n"/>
      <c r="H1113" s="261" t="n"/>
      <c r="I1113" s="261" t="n"/>
      <c r="J1113" s="261" t="n"/>
      <c r="K1113" s="261" t="n"/>
      <c r="L1113" s="261" t="n">
        <v>0</v>
      </c>
      <c r="M1113" s="261" t="n"/>
      <c r="N1113" s="261" t="n"/>
      <c r="O1113" s="261" t="n"/>
      <c r="P1113" s="261" t="n">
        <v>47703615.3969</v>
      </c>
      <c r="Q1113" s="261" t="n">
        <v>20201884.9525658</v>
      </c>
      <c r="R1113" s="261" t="n">
        <v>2148308.04394263</v>
      </c>
      <c r="S1113" s="261" t="n">
        <v>24000</v>
      </c>
      <c r="T1113" s="261" t="n">
        <v>1532459.73801241</v>
      </c>
    </row>
    <row customHeight="true" ht="13.5" outlineLevel="0" r="1114">
      <c r="A1114" s="8" t="n">
        <f aca="false" ca="false" dt2D="false" dtr="false" t="normal">A1113+1</f>
        <v>195</v>
      </c>
      <c r="B1114" s="8" t="s">
        <v>192</v>
      </c>
      <c r="C1114" s="106" t="s">
        <v>214</v>
      </c>
      <c r="D1114" s="8" t="s">
        <v>240</v>
      </c>
      <c r="E1114" s="260" t="n">
        <f aca="false" ca="false" dt2D="false" dtr="false" t="normal">SUM(F1114:T1114)</f>
        <v>34635974.449541844</v>
      </c>
      <c r="F1114" s="261" t="n"/>
      <c r="G1114" s="261" t="n"/>
      <c r="H1114" s="261" t="n"/>
      <c r="I1114" s="261" t="n"/>
      <c r="J1114" s="261" t="n"/>
      <c r="K1114" s="261" t="n"/>
      <c r="L1114" s="261" t="n">
        <v>0</v>
      </c>
      <c r="M1114" s="261" t="n"/>
      <c r="N1114" s="261" t="n"/>
      <c r="O1114" s="261" t="n"/>
      <c r="P1114" s="261" t="n">
        <v>16914748.5219415</v>
      </c>
      <c r="Q1114" s="261" t="n">
        <v>15916936.8408939</v>
      </c>
      <c r="R1114" s="261" t="n">
        <v>1039079.23348625</v>
      </c>
      <c r="S1114" s="261" t="n">
        <v>24000</v>
      </c>
      <c r="T1114" s="261" t="n">
        <v>741209.853220195</v>
      </c>
    </row>
    <row customHeight="true" ht="13.5" outlineLevel="0" r="1115">
      <c r="A1115" s="8" t="n">
        <f aca="false" ca="false" dt2D="false" dtr="false" t="normal">A1114+1</f>
        <v>196</v>
      </c>
      <c r="B1115" s="8" t="s">
        <v>192</v>
      </c>
      <c r="C1115" s="106" t="s">
        <v>214</v>
      </c>
      <c r="D1115" s="8" t="s">
        <v>243</v>
      </c>
      <c r="E1115" s="260" t="n">
        <f aca="false" ca="false" dt2D="false" dtr="false" t="normal">SUM(F1115:T1115)</f>
        <v>69662264.9293342</v>
      </c>
      <c r="F1115" s="261" t="n"/>
      <c r="G1115" s="261" t="n"/>
      <c r="H1115" s="261" t="n"/>
      <c r="I1115" s="261" t="n"/>
      <c r="J1115" s="261" t="n"/>
      <c r="K1115" s="261" t="n"/>
      <c r="L1115" s="261" t="n">
        <v>0</v>
      </c>
      <c r="M1115" s="261" t="n"/>
      <c r="N1115" s="261" t="n">
        <v>22754257.3478139</v>
      </c>
      <c r="O1115" s="261" t="n"/>
      <c r="P1115" s="261" t="n">
        <v>30420757.05265</v>
      </c>
      <c r="Q1115" s="261" t="n">
        <v>12882610.1115025</v>
      </c>
      <c r="R1115" s="261" t="n">
        <v>2089867.94788003</v>
      </c>
      <c r="S1115" s="261" t="n">
        <v>24000</v>
      </c>
      <c r="T1115" s="261" t="n">
        <v>1490772.46948775</v>
      </c>
    </row>
    <row customHeight="true" ht="13.5" outlineLevel="0" r="1116">
      <c r="A1116" s="8" t="n">
        <f aca="false" ca="false" dt2D="false" dtr="false" t="normal">A1115+1</f>
        <v>197</v>
      </c>
      <c r="B1116" s="8" t="s">
        <v>192</v>
      </c>
      <c r="C1116" s="106" t="s">
        <v>214</v>
      </c>
      <c r="D1116" s="8" t="s">
        <v>245</v>
      </c>
      <c r="E1116" s="260" t="n">
        <f aca="false" ca="false" dt2D="false" dtr="false" t="normal">SUM(F1116:T1116)</f>
        <v>42086758.316504955</v>
      </c>
      <c r="F1116" s="261" t="n"/>
      <c r="G1116" s="261" t="n"/>
      <c r="H1116" s="261" t="n"/>
      <c r="I1116" s="261" t="n"/>
      <c r="J1116" s="261" t="n"/>
      <c r="K1116" s="261" t="n"/>
      <c r="L1116" s="261" t="n">
        <v>0</v>
      </c>
      <c r="M1116" s="261" t="n"/>
      <c r="N1116" s="261" t="n">
        <v>15317942.3390955</v>
      </c>
      <c r="O1116" s="261" t="n"/>
      <c r="P1116" s="261" t="n">
        <v>12664286.401074</v>
      </c>
      <c r="Q1116" s="261" t="n">
        <v>11917270.1988671</v>
      </c>
      <c r="R1116" s="261" t="n">
        <v>1262602.74949515</v>
      </c>
      <c r="S1116" s="261" t="n">
        <v>24000</v>
      </c>
      <c r="T1116" s="261" t="n">
        <v>900656.627973204</v>
      </c>
      <c r="X1116" s="0" t="s">
        <v>1110</v>
      </c>
    </row>
    <row customHeight="true" ht="13.5" outlineLevel="0" r="1117">
      <c r="A1117" s="8" t="n">
        <f aca="false" ca="false" dt2D="false" dtr="false" t="normal">A1116+1</f>
        <v>198</v>
      </c>
      <c r="B1117" s="8" t="s">
        <v>192</v>
      </c>
      <c r="C1117" s="106" t="s">
        <v>214</v>
      </c>
      <c r="D1117" s="8" t="s">
        <v>249</v>
      </c>
      <c r="E1117" s="260" t="n">
        <f aca="false" ca="false" dt2D="false" dtr="false" t="normal">SUM(F1117:T1117)</f>
        <v>33393879.860141896</v>
      </c>
      <c r="F1117" s="261" t="n"/>
      <c r="G1117" s="261" t="n"/>
      <c r="H1117" s="261" t="n"/>
      <c r="I1117" s="261" t="n"/>
      <c r="J1117" s="261" t="n"/>
      <c r="K1117" s="261" t="n"/>
      <c r="L1117" s="261" t="n">
        <v>0</v>
      </c>
      <c r="M1117" s="261" t="n"/>
      <c r="N1117" s="261" t="n">
        <v>10903504.068804</v>
      </c>
      <c r="O1117" s="261" t="n"/>
      <c r="P1117" s="261" t="n">
        <v>14578580.817325</v>
      </c>
      <c r="Q1117" s="261" t="n">
        <v>6171349.5492016</v>
      </c>
      <c r="R1117" s="261" t="n">
        <v>1001816.39580426</v>
      </c>
      <c r="S1117" s="261" t="n">
        <v>24000</v>
      </c>
      <c r="T1117" s="261" t="n">
        <v>714629.029007036</v>
      </c>
    </row>
    <row customHeight="true" ht="13.5" outlineLevel="0" r="1118">
      <c r="A1118" s="8" t="n">
        <f aca="false" ca="false" dt2D="false" dtr="false" t="normal">A1117+1</f>
        <v>199</v>
      </c>
      <c r="B1118" s="8" t="s">
        <v>192</v>
      </c>
      <c r="C1118" s="106" t="s">
        <v>214</v>
      </c>
      <c r="D1118" s="8" t="s">
        <v>252</v>
      </c>
      <c r="E1118" s="260" t="n">
        <f aca="false" ca="false" dt2D="false" dtr="false" t="normal">SUM(F1118:T1118)</f>
        <v>40691358.85811826</v>
      </c>
      <c r="F1118" s="261" t="n"/>
      <c r="G1118" s="261" t="n"/>
      <c r="H1118" s="261" t="n"/>
      <c r="I1118" s="261" t="n"/>
      <c r="J1118" s="261" t="n"/>
      <c r="K1118" s="261" t="n"/>
      <c r="L1118" s="261" t="n">
        <v>0</v>
      </c>
      <c r="M1118" s="261" t="n"/>
      <c r="N1118" s="261" t="n">
        <v>13287967.0935234</v>
      </c>
      <c r="O1118" s="261" t="n"/>
      <c r="P1118" s="261" t="n">
        <v>17766148.94695</v>
      </c>
      <c r="Q1118" s="261" t="n">
        <v>7521706.97233758</v>
      </c>
      <c r="R1118" s="261" t="n">
        <v>1220740.76574355</v>
      </c>
      <c r="S1118" s="261" t="n">
        <v>24000</v>
      </c>
      <c r="T1118" s="261" t="n">
        <v>870795.079563731</v>
      </c>
    </row>
    <row customHeight="true" ht="13.5" outlineLevel="0" r="1119">
      <c r="A1119" s="8" t="n">
        <f aca="false" ca="false" dt2D="false" dtr="false" t="normal">A1118+1</f>
        <v>200</v>
      </c>
      <c r="B1119" s="8" t="s">
        <v>192</v>
      </c>
      <c r="C1119" s="106" t="s">
        <v>214</v>
      </c>
      <c r="D1119" s="8" t="s">
        <v>254</v>
      </c>
      <c r="E1119" s="260" t="n">
        <f aca="false" ca="false" dt2D="false" dtr="false" t="normal">SUM(F1119:T1119)</f>
        <v>25439695.875</v>
      </c>
      <c r="F1119" s="261" t="n"/>
      <c r="G1119" s="261" t="n"/>
      <c r="H1119" s="261" t="n"/>
      <c r="I1119" s="261" t="n"/>
      <c r="J1119" s="261" t="n"/>
      <c r="K1119" s="261" t="n"/>
      <c r="L1119" s="261" t="n">
        <v>0</v>
      </c>
      <c r="M1119" s="261" t="n"/>
      <c r="N1119" s="261" t="n"/>
      <c r="O1119" s="261" t="n"/>
      <c r="P1119" s="261" t="n">
        <v>24108095.507025</v>
      </c>
      <c r="Q1119" s="261" t="n"/>
      <c r="R1119" s="261" t="n">
        <v>763190.87625</v>
      </c>
      <c r="S1119" s="261" t="n">
        <v>24000</v>
      </c>
      <c r="T1119" s="261" t="n">
        <v>544409.491725</v>
      </c>
    </row>
    <row customHeight="true" ht="13.5" outlineLevel="0" r="1120">
      <c r="A1120" s="8" t="n">
        <f aca="false" ca="false" dt2D="false" dtr="false" t="normal">A1119+1</f>
        <v>201</v>
      </c>
      <c r="B1120" s="8" t="s">
        <v>192</v>
      </c>
      <c r="C1120" s="106" t="s">
        <v>214</v>
      </c>
      <c r="D1120" s="8" t="s">
        <v>256</v>
      </c>
      <c r="E1120" s="260" t="n">
        <f aca="false" ca="false" dt2D="false" dtr="false" t="normal">SUM(F1120:T1120)</f>
        <v>21846268.911654722</v>
      </c>
      <c r="F1120" s="261" t="n"/>
      <c r="G1120" s="261" t="n"/>
      <c r="H1120" s="261" t="n"/>
      <c r="I1120" s="261" t="n"/>
      <c r="J1120" s="261" t="n"/>
      <c r="K1120" s="261" t="n"/>
      <c r="L1120" s="261" t="n">
        <v>0</v>
      </c>
      <c r="M1120" s="261" t="n"/>
      <c r="N1120" s="261" t="n"/>
      <c r="O1120" s="261" t="n"/>
      <c r="P1120" s="261" t="n">
        <v>14544685.688325</v>
      </c>
      <c r="Q1120" s="261" t="n">
        <v>6154685.00127067</v>
      </c>
      <c r="R1120" s="261" t="n">
        <v>655388.067349642</v>
      </c>
      <c r="S1120" s="261" t="n">
        <v>24000</v>
      </c>
      <c r="T1120" s="261" t="n">
        <v>467510.154709411</v>
      </c>
    </row>
    <row customHeight="true" ht="13.5" outlineLevel="0" r="1121">
      <c r="A1121" s="8" t="n">
        <f aca="false" ca="false" dt2D="false" dtr="false" t="normal">A1120+1</f>
        <v>202</v>
      </c>
      <c r="B1121" s="8" t="s">
        <v>192</v>
      </c>
      <c r="C1121" s="106" t="s">
        <v>214</v>
      </c>
      <c r="D1121" s="8" t="s">
        <v>260</v>
      </c>
      <c r="E1121" s="260" t="n">
        <f aca="false" ca="false" dt2D="false" dtr="false" t="normal">SUM(F1121:T1121)</f>
        <v>32067785.560643684</v>
      </c>
      <c r="F1121" s="261" t="n"/>
      <c r="G1121" s="261" t="n"/>
      <c r="H1121" s="261" t="n"/>
      <c r="I1121" s="261" t="n"/>
      <c r="J1121" s="261" t="n"/>
      <c r="K1121" s="261" t="n"/>
      <c r="L1121" s="261" t="n">
        <v>0</v>
      </c>
      <c r="M1121" s="261" t="n"/>
      <c r="N1121" s="261" t="n">
        <v>13005546.7919266</v>
      </c>
      <c r="O1121" s="261" t="n"/>
      <c r="P1121" s="261" t="n">
        <v>17389954.5909</v>
      </c>
      <c r="Q1121" s="261" t="n"/>
      <c r="R1121" s="261" t="n">
        <v>962033.566819311</v>
      </c>
      <c r="S1121" s="261" t="n">
        <v>24000</v>
      </c>
      <c r="T1121" s="261" t="n">
        <v>686250.610997775</v>
      </c>
    </row>
    <row customHeight="true" ht="13.5" outlineLevel="0" r="1122">
      <c r="A1122" s="8" t="n">
        <f aca="false" ca="false" dt2D="false" dtr="false" t="normal">A1121+1</f>
        <v>203</v>
      </c>
      <c r="B1122" s="8" t="s">
        <v>192</v>
      </c>
      <c r="C1122" s="106" t="s">
        <v>214</v>
      </c>
      <c r="D1122" s="8" t="s">
        <v>262</v>
      </c>
      <c r="E1122" s="260" t="n">
        <f aca="false" ca="false" dt2D="false" dtr="false" t="normal">SUM(F1122:T1122)</f>
        <v>55046774.75331689</v>
      </c>
      <c r="F1122" s="261" t="n"/>
      <c r="G1122" s="261" t="n"/>
      <c r="H1122" s="261" t="n"/>
      <c r="I1122" s="261" t="n"/>
      <c r="J1122" s="261" t="n"/>
      <c r="K1122" s="261" t="n"/>
      <c r="L1122" s="261" t="n">
        <v>0</v>
      </c>
      <c r="M1122" s="261" t="n"/>
      <c r="N1122" s="261" t="n">
        <v>17978622.3754451</v>
      </c>
      <c r="O1122" s="261" t="n"/>
      <c r="P1122" s="261" t="n">
        <v>24036652.2547</v>
      </c>
      <c r="Q1122" s="261" t="n">
        <v>10178095.9008513</v>
      </c>
      <c r="R1122" s="261" t="n">
        <v>1651403.2425995</v>
      </c>
      <c r="S1122" s="261" t="n">
        <v>24000</v>
      </c>
      <c r="T1122" s="261" t="n">
        <v>1178000.97972098</v>
      </c>
    </row>
    <row customHeight="true" ht="13.5" outlineLevel="0" r="1123">
      <c r="A1123" s="8" t="n">
        <f aca="false" ca="false" dt2D="false" dtr="false" t="normal">A1122+1</f>
        <v>204</v>
      </c>
      <c r="B1123" s="8" t="s">
        <v>192</v>
      </c>
      <c r="C1123" s="106" t="s">
        <v>214</v>
      </c>
      <c r="D1123" s="8" t="s">
        <v>805</v>
      </c>
      <c r="E1123" s="260" t="n">
        <f aca="false" ca="false" dt2D="false" dtr="false" t="normal">SUM(F1123:T1123)</f>
        <v>16502434.82</v>
      </c>
      <c r="F1123" s="261" t="n">
        <v>2453070.12</v>
      </c>
      <c r="G1123" s="261" t="n">
        <v>1492660.54</v>
      </c>
      <c r="H1123" s="261" t="n"/>
      <c r="I1123" s="261" t="n"/>
      <c r="J1123" s="261" t="n"/>
      <c r="K1123" s="261" t="n"/>
      <c r="L1123" s="261" t="n"/>
      <c r="M1123" s="261" t="n"/>
      <c r="N1123" s="261" t="n">
        <v>7096331.19</v>
      </c>
      <c r="O1123" s="261" t="n"/>
      <c r="P1123" s="261" t="n"/>
      <c r="Q1123" s="261" t="n">
        <v>5460372.97</v>
      </c>
      <c r="R1123" s="261" t="n"/>
      <c r="S1123" s="261" t="n"/>
      <c r="T1123" s="261" t="n"/>
    </row>
    <row customHeight="true" ht="13.5" outlineLevel="0" r="1124">
      <c r="A1124" s="8" t="n">
        <f aca="false" ca="false" dt2D="false" dtr="false" t="normal">A1123+1</f>
        <v>205</v>
      </c>
      <c r="B1124" s="8" t="s">
        <v>192</v>
      </c>
      <c r="C1124" s="106" t="s">
        <v>214</v>
      </c>
      <c r="D1124" s="8" t="s">
        <v>265</v>
      </c>
      <c r="E1124" s="260" t="n">
        <f aca="false" ca="false" dt2D="false" dtr="false" t="normal">SUM(F1124:T1124)</f>
        <v>35459074.9716442</v>
      </c>
      <c r="F1124" s="261" t="n"/>
      <c r="G1124" s="261" t="n"/>
      <c r="H1124" s="261" t="n"/>
      <c r="I1124" s="261" t="n"/>
      <c r="J1124" s="261" t="n"/>
      <c r="K1124" s="261" t="n"/>
      <c r="L1124" s="261" t="n">
        <v>0</v>
      </c>
      <c r="M1124" s="261" t="n"/>
      <c r="N1124" s="261" t="n">
        <v>11578309.9001841</v>
      </c>
      <c r="O1124" s="261" t="n"/>
      <c r="P1124" s="261" t="n">
        <v>15480666.3349</v>
      </c>
      <c r="Q1124" s="261" t="n">
        <v>6553502.28301758</v>
      </c>
      <c r="R1124" s="261" t="n">
        <v>1063772.24914933</v>
      </c>
      <c r="S1124" s="261" t="n">
        <v>24000</v>
      </c>
      <c r="T1124" s="261" t="n">
        <v>758824.204393186</v>
      </c>
    </row>
    <row customHeight="true" ht="13.5" outlineLevel="0" r="1125">
      <c r="A1125" s="8" t="n">
        <f aca="false" ca="false" dt2D="false" dtr="false" t="normal">A1124+1</f>
        <v>206</v>
      </c>
      <c r="B1125" s="8" t="n">
        <f aca="false" ca="false" dt2D="false" dtr="false" t="normal">B1095+1</f>
        <v>43</v>
      </c>
      <c r="C1125" s="106" t="s">
        <v>214</v>
      </c>
      <c r="D1125" s="8" t="s">
        <v>806</v>
      </c>
      <c r="E1125" s="260" t="n">
        <f aca="false" ca="false" dt2D="false" dtr="false" t="normal">SUM(F1125:T1125)</f>
        <v>103406529.19916444</v>
      </c>
      <c r="F1125" s="261" t="n">
        <v>12968574.2464353</v>
      </c>
      <c r="G1125" s="261" t="n">
        <v>5360294.56699123</v>
      </c>
      <c r="H1125" s="261" t="n">
        <v>5666404.78562083</v>
      </c>
      <c r="I1125" s="261" t="n">
        <v>4470646.48740943</v>
      </c>
      <c r="J1125" s="261" t="n"/>
      <c r="K1125" s="261" t="n"/>
      <c r="L1125" s="261" t="n">
        <v>0</v>
      </c>
      <c r="M1125" s="261" t="n"/>
      <c r="N1125" s="261" t="n">
        <v>23974821.0574557</v>
      </c>
      <c r="O1125" s="261" t="n"/>
      <c r="P1125" s="261" t="n">
        <v>32050876.1205964</v>
      </c>
      <c r="Q1125" s="261" t="n">
        <v>13575816.3338185</v>
      </c>
      <c r="R1125" s="261" t="n">
        <v>3102195.87597493</v>
      </c>
      <c r="S1125" s="261" t="n">
        <v>24000</v>
      </c>
      <c r="T1125" s="261" t="n">
        <v>2212899.72486212</v>
      </c>
    </row>
    <row customHeight="true" ht="13.5" outlineLevel="0" r="1126">
      <c r="A1126" s="8" t="n">
        <f aca="false" ca="false" dt2D="false" dtr="false" t="normal">A1125+1</f>
        <v>207</v>
      </c>
      <c r="B1126" s="8" t="s">
        <v>192</v>
      </c>
      <c r="C1126" s="106" t="s">
        <v>214</v>
      </c>
      <c r="D1126" s="8" t="s">
        <v>242</v>
      </c>
      <c r="E1126" s="260" t="n">
        <f aca="false" ca="false" dt2D="false" dtr="false" t="normal">SUM(F1126:T1126)</f>
        <v>73587333.3516924</v>
      </c>
      <c r="F1126" s="261" t="n"/>
      <c r="G1126" s="261" t="n"/>
      <c r="H1126" s="261" t="n"/>
      <c r="I1126" s="261" t="n"/>
      <c r="J1126" s="261" t="n"/>
      <c r="K1126" s="261" t="n"/>
      <c r="L1126" s="261" t="n">
        <v>0</v>
      </c>
      <c r="M1126" s="261" t="n"/>
      <c r="N1126" s="261" t="n">
        <v>24036779.7812738</v>
      </c>
      <c r="O1126" s="261" t="n"/>
      <c r="P1126" s="261" t="n">
        <v>32135242.7008</v>
      </c>
      <c r="Q1126" s="261" t="n">
        <v>13608921.9353416</v>
      </c>
      <c r="R1126" s="261" t="n">
        <v>2207620.00055077</v>
      </c>
      <c r="S1126" s="261" t="n">
        <v>24000</v>
      </c>
      <c r="T1126" s="261" t="n">
        <v>1574768.93372622</v>
      </c>
    </row>
    <row customHeight="true" ht="13.5" outlineLevel="0" r="1127">
      <c r="A1127" s="8" t="n">
        <f aca="false" ca="false" dt2D="false" dtr="false" t="normal">A1126+1</f>
        <v>208</v>
      </c>
      <c r="B1127" s="8" t="n">
        <f aca="false" ca="false" dt2D="false" dtr="false" t="normal">B1125+1</f>
        <v>44</v>
      </c>
      <c r="C1127" s="106" t="s">
        <v>214</v>
      </c>
      <c r="D1127" s="8" t="s">
        <v>807</v>
      </c>
      <c r="E1127" s="260" t="n">
        <f aca="false" ca="false" dt2D="false" dtr="false" t="normal">SUM(F1127:T1127)</f>
        <v>12325473.256364536</v>
      </c>
      <c r="F1127" s="261" t="n"/>
      <c r="G1127" s="261" t="n"/>
      <c r="H1127" s="261" t="n"/>
      <c r="I1127" s="261" t="n"/>
      <c r="J1127" s="261" t="n"/>
      <c r="K1127" s="261" t="n"/>
      <c r="L1127" s="261" t="n">
        <v>0</v>
      </c>
      <c r="M1127" s="261" t="n"/>
      <c r="N1127" s="261" t="n"/>
      <c r="O1127" s="261" t="n"/>
      <c r="P1127" s="261" t="n"/>
      <c r="Q1127" s="261" t="n">
        <v>11667943.9309874</v>
      </c>
      <c r="R1127" s="261" t="n">
        <v>369764.197690935</v>
      </c>
      <c r="S1127" s="261" t="n">
        <v>24000</v>
      </c>
      <c r="T1127" s="261" t="n">
        <v>263765.1276862</v>
      </c>
    </row>
    <row customHeight="true" ht="13.5" outlineLevel="0" r="1128">
      <c r="A1128" s="8" t="n">
        <f aca="false" ca="false" dt2D="false" dtr="false" t="normal">A1127+1</f>
        <v>209</v>
      </c>
      <c r="B1128" s="8" t="n">
        <f aca="false" ca="false" dt2D="false" dtr="false" t="normal">+B1127+1</f>
        <v>45</v>
      </c>
      <c r="C1128" s="106" t="s">
        <v>214</v>
      </c>
      <c r="D1128" s="8" t="s">
        <v>809</v>
      </c>
      <c r="E1128" s="260" t="n">
        <f aca="false" ca="false" dt2D="false" dtr="false" t="normal">SUM(F1128:T1128)</f>
        <v>12836977.135549966</v>
      </c>
      <c r="F1128" s="261" t="n"/>
      <c r="G1128" s="261" t="n"/>
      <c r="H1128" s="261" t="n"/>
      <c r="I1128" s="261" t="n"/>
      <c r="J1128" s="261" t="n"/>
      <c r="K1128" s="261" t="n"/>
      <c r="L1128" s="261" t="n">
        <v>0</v>
      </c>
      <c r="M1128" s="261" t="n"/>
      <c r="N1128" s="261" t="n"/>
      <c r="O1128" s="261" t="n"/>
      <c r="P1128" s="261" t="n"/>
      <c r="Q1128" s="261" t="n">
        <v>12153156.5107827</v>
      </c>
      <c r="R1128" s="261" t="n">
        <v>385109.314066498</v>
      </c>
      <c r="S1128" s="261" t="n">
        <v>24000</v>
      </c>
      <c r="T1128" s="261" t="n">
        <v>274711.310700769</v>
      </c>
    </row>
    <row customHeight="true" ht="13.5" outlineLevel="0" r="1129">
      <c r="A1129" s="8" t="n">
        <f aca="false" ca="false" dt2D="false" dtr="false" t="normal">A1128+1</f>
        <v>210</v>
      </c>
      <c r="B1129" s="8" t="n">
        <f aca="false" ca="false" dt2D="false" dtr="false" t="normal">+B1128+1</f>
        <v>46</v>
      </c>
      <c r="C1129" s="106" t="s">
        <v>214</v>
      </c>
      <c r="D1129" s="8" t="s">
        <v>810</v>
      </c>
      <c r="E1129" s="260" t="n">
        <f aca="false" ca="false" dt2D="false" dtr="false" t="normal">SUM(F1129:T1129)</f>
        <v>32152706.025000002</v>
      </c>
      <c r="F1129" s="261" t="n"/>
      <c r="G1129" s="261" t="n"/>
      <c r="H1129" s="261" t="n"/>
      <c r="I1129" s="261" t="n"/>
      <c r="J1129" s="261" t="n"/>
      <c r="K1129" s="261" t="n"/>
      <c r="L1129" s="261" t="n">
        <v>0</v>
      </c>
      <c r="M1129" s="261" t="n"/>
      <c r="N1129" s="261" t="n"/>
      <c r="O1129" s="261" t="n"/>
      <c r="P1129" s="261" t="n">
        <v>30476056.935315</v>
      </c>
      <c r="Q1129" s="261" t="n"/>
      <c r="R1129" s="261" t="n">
        <v>964581.18075</v>
      </c>
      <c r="S1129" s="261" t="n">
        <v>24000</v>
      </c>
      <c r="T1129" s="261" t="n">
        <v>688067.908935</v>
      </c>
    </row>
    <row customHeight="true" ht="13.5" outlineLevel="0" r="1130">
      <c r="A1130" s="8" t="n">
        <f aca="false" ca="false" dt2D="false" dtr="false" t="normal">A1129+1</f>
        <v>211</v>
      </c>
      <c r="B1130" s="8" t="s">
        <v>192</v>
      </c>
      <c r="C1130" s="106" t="s">
        <v>214</v>
      </c>
      <c r="D1130" s="8" t="s">
        <v>273</v>
      </c>
      <c r="E1130" s="260" t="n">
        <f aca="false" ca="false" dt2D="false" dtr="false" t="normal">SUM(F1130:T1130)</f>
        <v>56981077.21690703</v>
      </c>
      <c r="F1130" s="261" t="n"/>
      <c r="G1130" s="261" t="n"/>
      <c r="H1130" s="261" t="n"/>
      <c r="I1130" s="261" t="n"/>
      <c r="J1130" s="261" t="n"/>
      <c r="K1130" s="261" t="n"/>
      <c r="L1130" s="261" t="n">
        <v>0</v>
      </c>
      <c r="M1130" s="261" t="n"/>
      <c r="N1130" s="261" t="n">
        <v>18610658.8231462</v>
      </c>
      <c r="O1130" s="261" t="n"/>
      <c r="P1130" s="261" t="n">
        <v>24881563.3380625</v>
      </c>
      <c r="Q1130" s="261" t="n">
        <v>10536027.6867493</v>
      </c>
      <c r="R1130" s="261" t="n">
        <v>1709432.31650721</v>
      </c>
      <c r="S1130" s="261" t="n">
        <v>24000</v>
      </c>
      <c r="T1130" s="261" t="n">
        <v>1219395.05244181</v>
      </c>
    </row>
    <row customHeight="true" ht="13.5" outlineLevel="0" r="1131">
      <c r="A1131" s="8" t="n">
        <f aca="false" ca="false" dt2D="false" dtr="false" t="normal">A1130+1</f>
        <v>212</v>
      </c>
      <c r="B1131" s="8" t="s">
        <v>192</v>
      </c>
      <c r="C1131" s="106" t="s">
        <v>214</v>
      </c>
      <c r="D1131" s="8" t="s">
        <v>813</v>
      </c>
      <c r="E1131" s="260" t="n">
        <f aca="false" ca="false" dt2D="false" dtr="false" t="normal">SUM(F1131:T1131)</f>
        <v>13400886.535658924</v>
      </c>
      <c r="F1131" s="261" t="n"/>
      <c r="G1131" s="261" t="n">
        <v>7273952.0335935</v>
      </c>
      <c r="H1131" s="261" t="n">
        <v>5201807.97119975</v>
      </c>
      <c r="I1131" s="261" t="n"/>
      <c r="J1131" s="261" t="n"/>
      <c r="K1131" s="261" t="n"/>
      <c r="L1131" s="261" t="n">
        <v>0</v>
      </c>
      <c r="M1131" s="261" t="n"/>
      <c r="N1131" s="261" t="n"/>
      <c r="O1131" s="261" t="n"/>
      <c r="P1131" s="261" t="n"/>
      <c r="Q1131" s="261" t="n"/>
      <c r="R1131" s="261" t="n">
        <v>525949.337081133</v>
      </c>
      <c r="S1131" s="261" t="n">
        <v>24000</v>
      </c>
      <c r="T1131" s="261" t="n">
        <v>375177.193784542</v>
      </c>
    </row>
    <row customHeight="true" ht="13.5" outlineLevel="0" r="1132">
      <c r="A1132" s="8" t="n">
        <f aca="false" ca="false" dt2D="false" dtr="false" t="normal">A1131+1</f>
        <v>213</v>
      </c>
      <c r="B1132" s="8" t="s">
        <v>192</v>
      </c>
      <c r="C1132" s="106" t="s">
        <v>214</v>
      </c>
      <c r="D1132" s="8" t="s">
        <v>814</v>
      </c>
      <c r="E1132" s="260" t="n">
        <f aca="false" ca="false" dt2D="false" dtr="false" t="normal">SUM(F1132:T1132)</f>
        <v>7329032.46496935</v>
      </c>
      <c r="F1132" s="261" t="n"/>
      <c r="G1132" s="261" t="n">
        <v>1051262.1281028</v>
      </c>
      <c r="H1132" s="261" t="n">
        <v>1111600.5782484</v>
      </c>
      <c r="I1132" s="261" t="n"/>
      <c r="J1132" s="261" t="n"/>
      <c r="K1132" s="261" t="n"/>
      <c r="L1132" s="261" t="n">
        <v>0</v>
      </c>
      <c r="M1132" s="261" t="n"/>
      <c r="N1132" s="261" t="n">
        <v>4720436.20421523</v>
      </c>
      <c r="O1132" s="261" t="n"/>
      <c r="P1132" s="261" t="n"/>
      <c r="Q1132" s="261" t="n"/>
      <c r="R1132" s="261" t="n">
        <v>246147.988951121</v>
      </c>
      <c r="S1132" s="261" t="n">
        <v>24000</v>
      </c>
      <c r="T1132" s="261" t="n">
        <v>175585.565451799</v>
      </c>
      <c r="X1132" s="0" t="s">
        <v>1111</v>
      </c>
    </row>
    <row customHeight="true" ht="13.5" outlineLevel="0" r="1133">
      <c r="A1133" s="8" t="n">
        <f aca="false" ca="false" dt2D="false" dtr="false" t="normal">A1132+1</f>
        <v>214</v>
      </c>
      <c r="B1133" s="8" t="s">
        <v>192</v>
      </c>
      <c r="C1133" s="106" t="s">
        <v>214</v>
      </c>
      <c r="D1133" s="8" t="s">
        <v>816</v>
      </c>
      <c r="E1133" s="260" t="n">
        <f aca="false" ca="false" dt2D="false" dtr="false" t="normal">SUM(F1133:T1133)</f>
        <v>18767648.84</v>
      </c>
      <c r="F1133" s="261" t="n"/>
      <c r="G1133" s="261" t="n"/>
      <c r="H1133" s="261" t="n"/>
      <c r="I1133" s="261" t="n"/>
      <c r="J1133" s="261" t="n"/>
      <c r="K1133" s="261" t="n"/>
      <c r="L1133" s="261" t="n"/>
      <c r="M1133" s="261" t="n"/>
      <c r="N1133" s="261" t="n"/>
      <c r="O1133" s="261" t="n"/>
      <c r="P1133" s="261" t="n">
        <v>18767648.84</v>
      </c>
      <c r="Q1133" s="261" t="n"/>
      <c r="R1133" s="261" t="n"/>
      <c r="S1133" s="261" t="n"/>
      <c r="T1133" s="261" t="n"/>
    </row>
    <row customHeight="true" ht="13.5" outlineLevel="0" r="1134">
      <c r="A1134" s="8" t="n">
        <f aca="false" ca="false" dt2D="false" dtr="false" t="normal">A1133+1</f>
        <v>215</v>
      </c>
      <c r="B1134" s="8" t="s">
        <v>192</v>
      </c>
      <c r="C1134" s="106" t="s">
        <v>214</v>
      </c>
      <c r="D1134" s="8" t="s">
        <v>244</v>
      </c>
      <c r="E1134" s="260" t="n">
        <f aca="false" ca="false" dt2D="false" dtr="false" t="normal">SUM(F1134:T1134)</f>
        <v>8643306.53</v>
      </c>
      <c r="F1134" s="261" t="n">
        <v>8643306.53</v>
      </c>
      <c r="G1134" s="261" t="n"/>
      <c r="H1134" s="261" t="n"/>
      <c r="I1134" s="261" t="n"/>
      <c r="J1134" s="261" t="n"/>
      <c r="K1134" s="261" t="n"/>
      <c r="L1134" s="261" t="n"/>
      <c r="M1134" s="261" t="n"/>
      <c r="N1134" s="261" t="n"/>
      <c r="O1134" s="261" t="n"/>
      <c r="P1134" s="261" t="n"/>
      <c r="Q1134" s="261" t="n"/>
      <c r="R1134" s="261" t="n"/>
      <c r="S1134" s="261" t="n"/>
      <c r="T1134" s="261" t="n"/>
    </row>
    <row outlineLevel="0" r="1135">
      <c r="A1135" s="8" t="n">
        <f aca="false" ca="false" dt2D="false" dtr="false" t="normal">A1134+1</f>
        <v>216</v>
      </c>
      <c r="B1135" s="8" t="s">
        <v>192</v>
      </c>
      <c r="C1135" s="106" t="s">
        <v>68</v>
      </c>
      <c r="D1135" s="8" t="s">
        <v>73</v>
      </c>
      <c r="E1135" s="205" t="n">
        <f aca="false" ca="true" dt2D="false" dtr="false" t="normal">SUBTOTAL(9, F1135:T1135)</f>
        <v>7144121.92</v>
      </c>
      <c r="F1135" s="205" t="n"/>
      <c r="G1135" s="205" t="n">
        <v>2451339</v>
      </c>
      <c r="H1135" s="205" t="n"/>
      <c r="I1135" s="205" t="n"/>
      <c r="J1135" s="205" t="n">
        <v>498007.81</v>
      </c>
      <c r="K1135" s="205" t="n"/>
      <c r="L1135" s="205" t="n"/>
      <c r="M1135" s="205" t="n">
        <v>0</v>
      </c>
      <c r="N1135" s="205" t="n"/>
      <c r="O1135" s="205" t="n">
        <v>0</v>
      </c>
      <c r="P1135" s="205" t="n"/>
      <c r="Q1135" s="205" t="n">
        <v>3978334.09</v>
      </c>
      <c r="R1135" s="205" t="n">
        <v>192441.02</v>
      </c>
      <c r="S1135" s="205" t="n">
        <v>24000</v>
      </c>
      <c r="T1135" s="205" t="n"/>
      <c r="AC1135" s="0" t="s">
        <v>1112</v>
      </c>
    </row>
    <row customHeight="true" ht="13.5" outlineLevel="0" r="1136">
      <c r="A1136" s="8" t="n">
        <f aca="false" ca="false" dt2D="false" dtr="false" t="normal">A1135+1</f>
        <v>217</v>
      </c>
      <c r="B1136" s="8" t="n">
        <f aca="false" ca="false" dt2D="false" dtr="false" t="normal">B1129+1</f>
        <v>47</v>
      </c>
      <c r="C1136" s="106" t="s">
        <v>214</v>
      </c>
      <c r="D1136" s="8" t="s">
        <v>818</v>
      </c>
      <c r="E1136" s="260" t="n">
        <f aca="false" ca="false" dt2D="false" dtr="false" t="normal">SUM(F1136:T1136)</f>
        <v>32196982.36</v>
      </c>
      <c r="F1136" s="261" t="n"/>
      <c r="G1136" s="261" t="n"/>
      <c r="H1136" s="261" t="n"/>
      <c r="I1136" s="261" t="n"/>
      <c r="J1136" s="261" t="n"/>
      <c r="K1136" s="261" t="n"/>
      <c r="L1136" s="261" t="n"/>
      <c r="M1136" s="261" t="n"/>
      <c r="N1136" s="261" t="n"/>
      <c r="O1136" s="261" t="n"/>
      <c r="P1136" s="261" t="n">
        <v>32196982.36</v>
      </c>
      <c r="Q1136" s="261" t="n"/>
      <c r="R1136" s="261" t="n"/>
      <c r="S1136" s="261" t="n"/>
      <c r="T1136" s="261" t="n"/>
    </row>
    <row customHeight="true" ht="12.75" outlineLevel="0" r="1137">
      <c r="A1137" s="8" t="n">
        <f aca="false" ca="false" dt2D="false" dtr="false" t="normal">A1136+1</f>
        <v>218</v>
      </c>
      <c r="B1137" s="8" t="s">
        <v>192</v>
      </c>
      <c r="C1137" s="106" t="s">
        <v>214</v>
      </c>
      <c r="D1137" s="8" t="s">
        <v>251</v>
      </c>
      <c r="E1137" s="260" t="n">
        <f aca="false" ca="false" dt2D="false" dtr="false" t="normal">SUM(F1137:T1137)</f>
        <v>31269970.875</v>
      </c>
      <c r="F1137" s="205" t="n"/>
      <c r="G1137" s="205" t="n"/>
      <c r="H1137" s="205" t="n"/>
      <c r="I1137" s="205" t="n"/>
      <c r="J1137" s="205" t="n"/>
      <c r="K1137" s="205" t="n"/>
      <c r="L1137" s="205" t="n">
        <v>0</v>
      </c>
      <c r="M1137" s="205" t="n"/>
      <c r="N1137" s="205" t="n"/>
      <c r="O1137" s="205" t="n"/>
      <c r="P1137" s="205" t="n">
        <v>29638694.372025</v>
      </c>
      <c r="Q1137" s="205" t="n"/>
      <c r="R1137" s="205" t="n">
        <v>938099.12625</v>
      </c>
      <c r="S1137" s="205" t="n">
        <v>24000</v>
      </c>
      <c r="T1137" s="205" t="n">
        <v>669177.376725</v>
      </c>
      <c r="U1137" s="256" t="n">
        <f aca="false" ca="false" dt2D="false" dtr="false" t="normal">COUNTIF(F1137:Q1137, "&gt;0")</f>
        <v>1</v>
      </c>
      <c r="V1137" s="256" t="n">
        <f aca="false" ca="false" dt2D="false" dtr="false" t="normal">COUNTIF(R1137:T1137, "&gt;0")</f>
        <v>3</v>
      </c>
      <c r="W1137" s="256" t="n">
        <f aca="false" ca="false" dt2D="false" dtr="false" t="normal">+U1137+V1137</f>
        <v>4</v>
      </c>
    </row>
    <row customHeight="true" ht="13.5" outlineLevel="0" r="1138">
      <c r="A1138" s="8" t="n">
        <f aca="false" ca="false" dt2D="false" dtr="false" t="normal">A1137+1</f>
        <v>219</v>
      </c>
      <c r="B1138" s="8" t="s">
        <v>192</v>
      </c>
      <c r="C1138" s="106" t="s">
        <v>214</v>
      </c>
      <c r="D1138" s="8" t="s">
        <v>253</v>
      </c>
      <c r="E1138" s="260" t="n">
        <f aca="false" ca="false" dt2D="false" dtr="false" t="normal">SUM(F1138:T1138)</f>
        <v>59352290.28000001</v>
      </c>
      <c r="F1138" s="261" t="n"/>
      <c r="G1138" s="261" t="n">
        <v>5754632.53</v>
      </c>
      <c r="H1138" s="261" t="n"/>
      <c r="I1138" s="261" t="n">
        <v>4638343.99</v>
      </c>
      <c r="J1138" s="261" t="n"/>
      <c r="K1138" s="261" t="n"/>
      <c r="L1138" s="261" t="n"/>
      <c r="M1138" s="261" t="n"/>
      <c r="N1138" s="261" t="n"/>
      <c r="O1138" s="261" t="n"/>
      <c r="P1138" s="261" t="n">
        <v>34390429.88</v>
      </c>
      <c r="Q1138" s="261" t="n">
        <v>14568883.88</v>
      </c>
      <c r="R1138" s="261" t="n"/>
      <c r="S1138" s="261" t="n"/>
      <c r="T1138" s="261" t="n"/>
    </row>
    <row customHeight="true" ht="13.5" outlineLevel="0" r="1139">
      <c r="A1139" s="8" t="n">
        <f aca="false" ca="false" dt2D="false" dtr="false" t="normal">A1138+1</f>
        <v>220</v>
      </c>
      <c r="B1139" s="8" t="s">
        <v>192</v>
      </c>
      <c r="C1139" s="106" t="s">
        <v>214</v>
      </c>
      <c r="D1139" s="8" t="s">
        <v>255</v>
      </c>
      <c r="E1139" s="260" t="n">
        <f aca="false" ca="false" dt2D="false" dtr="false" t="normal">SUM(F1139:T1139)</f>
        <v>86320707.02178389</v>
      </c>
      <c r="F1139" s="261" t="n"/>
      <c r="G1139" s="261" t="n"/>
      <c r="H1139" s="261" t="n"/>
      <c r="I1139" s="261" t="n"/>
      <c r="J1139" s="261" t="n"/>
      <c r="K1139" s="261" t="n"/>
      <c r="L1139" s="261" t="n">
        <v>0</v>
      </c>
      <c r="M1139" s="261" t="n"/>
      <c r="N1139" s="261" t="n">
        <v>28197430.1517221</v>
      </c>
      <c r="O1139" s="261" t="n"/>
      <c r="P1139" s="261" t="n">
        <v>37697231.45125</v>
      </c>
      <c r="Q1139" s="261" t="n">
        <v>15965161.0778921</v>
      </c>
      <c r="R1139" s="261" t="n">
        <v>2589621.21065352</v>
      </c>
      <c r="S1139" s="261" t="n">
        <v>24000</v>
      </c>
      <c r="T1139" s="261" t="n">
        <v>1847263.13026618</v>
      </c>
    </row>
    <row customHeight="true" ht="13.5" outlineLevel="0" r="1140">
      <c r="A1140" s="8" t="n">
        <f aca="false" ca="false" dt2D="false" dtr="false" t="normal">A1139+1</f>
        <v>221</v>
      </c>
      <c r="B1140" s="8" t="s">
        <v>192</v>
      </c>
      <c r="C1140" s="106" t="s">
        <v>214</v>
      </c>
      <c r="D1140" s="8" t="s">
        <v>258</v>
      </c>
      <c r="E1140" s="260" t="n">
        <f aca="false" ca="false" dt2D="false" dtr="false" t="normal">SUM(F1140:T1140)</f>
        <v>57544856.66118206</v>
      </c>
      <c r="F1140" s="261" t="n"/>
      <c r="G1140" s="261" t="n"/>
      <c r="H1140" s="261" t="n"/>
      <c r="I1140" s="261" t="n"/>
      <c r="J1140" s="261" t="n"/>
      <c r="K1140" s="261" t="n"/>
      <c r="L1140" s="261" t="n">
        <v>0</v>
      </c>
      <c r="M1140" s="261" t="n"/>
      <c r="N1140" s="261" t="n">
        <v>18794874.6652669</v>
      </c>
      <c r="O1140" s="261" t="n"/>
      <c r="P1140" s="261" t="n">
        <v>25127824.4632</v>
      </c>
      <c r="Q1140" s="261" t="n">
        <v>10640351.9003304</v>
      </c>
      <c r="R1140" s="261" t="n">
        <v>1726345.69983546</v>
      </c>
      <c r="S1140" s="261" t="n">
        <v>24000</v>
      </c>
      <c r="T1140" s="261" t="n">
        <v>1231459.9325493</v>
      </c>
    </row>
    <row customHeight="true" ht="13.5" outlineLevel="0" r="1141">
      <c r="A1141" s="8" t="n">
        <f aca="false" ca="false" dt2D="false" dtr="false" t="normal">A1140+1</f>
        <v>222</v>
      </c>
      <c r="B1141" s="8" t="s">
        <v>192</v>
      </c>
      <c r="C1141" s="106" t="s">
        <v>214</v>
      </c>
      <c r="D1141" s="8" t="s">
        <v>280</v>
      </c>
      <c r="E1141" s="260" t="n">
        <f aca="false" ca="false" dt2D="false" dtr="false" t="normal">SUM(F1141:T1141)</f>
        <v>30150556.706223432</v>
      </c>
      <c r="F1141" s="261" t="n"/>
      <c r="G1141" s="261" t="n"/>
      <c r="H1141" s="261" t="n"/>
      <c r="I1141" s="261" t="n"/>
      <c r="J1141" s="261" t="n"/>
      <c r="K1141" s="261" t="n"/>
      <c r="L1141" s="261" t="n">
        <v>0</v>
      </c>
      <c r="M1141" s="261" t="n"/>
      <c r="N1141" s="261" t="n">
        <v>2358096.80876113</v>
      </c>
      <c r="O1141" s="261" t="n"/>
      <c r="P1141" s="261" t="n">
        <v>20764142.0577583</v>
      </c>
      <c r="Q1141" s="261" t="n">
        <v>5454579.22500411</v>
      </c>
      <c r="R1141" s="261" t="n">
        <v>904516.701186704</v>
      </c>
      <c r="S1141" s="261" t="n">
        <v>24000</v>
      </c>
      <c r="T1141" s="261" t="n">
        <v>645221.913513182</v>
      </c>
    </row>
    <row customHeight="true" ht="13.5" outlineLevel="0" r="1142">
      <c r="A1142" s="8" t="n">
        <f aca="false" ca="false" dt2D="false" dtr="false" t="normal">A1141+1</f>
        <v>223</v>
      </c>
      <c r="B1142" s="8" t="s">
        <v>192</v>
      </c>
      <c r="C1142" s="106" t="s">
        <v>214</v>
      </c>
      <c r="D1142" s="8" t="s">
        <v>288</v>
      </c>
      <c r="E1142" s="260" t="n">
        <f aca="false" ca="false" dt2D="false" dtr="false" t="normal">SUM(F1142:T1142)</f>
        <v>26258947.287677262</v>
      </c>
      <c r="F1142" s="261" t="n"/>
      <c r="G1142" s="261" t="n"/>
      <c r="H1142" s="261" t="n"/>
      <c r="I1142" s="261" t="n"/>
      <c r="J1142" s="261" t="n"/>
      <c r="K1142" s="261" t="n"/>
      <c r="L1142" s="261" t="n">
        <v>0</v>
      </c>
      <c r="M1142" s="261" t="n"/>
      <c r="N1142" s="261" t="n">
        <v>8572153.35061405</v>
      </c>
      <c r="O1142" s="261" t="n"/>
      <c r="P1142" s="261" t="n">
        <v>11462013.619075</v>
      </c>
      <c r="Q1142" s="261" t="n">
        <v>4851070.4274016</v>
      </c>
      <c r="R1142" s="261" t="n">
        <v>787768.418630318</v>
      </c>
      <c r="S1142" s="261" t="n">
        <v>24000</v>
      </c>
      <c r="T1142" s="261" t="n">
        <v>561941.471956294</v>
      </c>
    </row>
    <row customHeight="true" ht="13.5" outlineLevel="0" r="1143">
      <c r="A1143" s="8" t="n">
        <f aca="false" ca="false" dt2D="false" dtr="false" t="normal">A1142+1</f>
        <v>224</v>
      </c>
      <c r="B1143" s="8" t="s">
        <v>192</v>
      </c>
      <c r="C1143" s="106" t="s">
        <v>214</v>
      </c>
      <c r="D1143" s="8" t="s">
        <v>282</v>
      </c>
      <c r="E1143" s="260" t="n">
        <f aca="false" ca="false" dt2D="false" dtr="false" t="normal">SUM(F1143:T1143)</f>
        <v>25620907.125000004</v>
      </c>
      <c r="F1143" s="261" t="n"/>
      <c r="G1143" s="261" t="n"/>
      <c r="H1143" s="261" t="n"/>
      <c r="I1143" s="261" t="n"/>
      <c r="J1143" s="261" t="n"/>
      <c r="K1143" s="261" t="n"/>
      <c r="L1143" s="261" t="n">
        <v>0</v>
      </c>
      <c r="M1143" s="261" t="n"/>
      <c r="N1143" s="261" t="n"/>
      <c r="O1143" s="261" t="n"/>
      <c r="P1143" s="261" t="n">
        <v>24279992.498775</v>
      </c>
      <c r="Q1143" s="261" t="n"/>
      <c r="R1143" s="261" t="n">
        <v>768627.21375</v>
      </c>
      <c r="S1143" s="261" t="n">
        <v>24000</v>
      </c>
      <c r="T1143" s="261" t="n">
        <v>548287.412475</v>
      </c>
    </row>
    <row customHeight="true" ht="13.5" outlineLevel="0" r="1144">
      <c r="A1144" s="8" t="n">
        <f aca="false" ca="false" dt2D="false" dtr="false" t="normal">A1143+1</f>
        <v>225</v>
      </c>
      <c r="B1144" s="8" t="s">
        <v>192</v>
      </c>
      <c r="C1144" s="106" t="s">
        <v>214</v>
      </c>
      <c r="D1144" s="8" t="s">
        <v>285</v>
      </c>
      <c r="E1144" s="260" t="n">
        <f aca="false" ca="false" dt2D="false" dtr="false" t="normal">SUM(F1144:T1144)</f>
        <v>47927854.21059252</v>
      </c>
      <c r="F1144" s="261" t="n"/>
      <c r="G1144" s="261" t="n">
        <v>6110213.6067004</v>
      </c>
      <c r="H1144" s="261" t="n"/>
      <c r="I1144" s="261" t="n"/>
      <c r="J1144" s="261" t="n">
        <v>2774911.37401766</v>
      </c>
      <c r="K1144" s="261" t="n"/>
      <c r="L1144" s="261" t="n">
        <v>0</v>
      </c>
      <c r="M1144" s="261" t="n"/>
      <c r="N1144" s="261" t="n"/>
      <c r="O1144" s="261" t="n"/>
      <c r="P1144" s="261" t="n">
        <v>36555237.52345</v>
      </c>
      <c r="Q1144" s="261" t="n"/>
      <c r="R1144" s="261" t="n">
        <v>1437835.62631778</v>
      </c>
      <c r="S1144" s="261" t="n">
        <v>24000</v>
      </c>
      <c r="T1144" s="261" t="n">
        <v>1025656.08010668</v>
      </c>
    </row>
    <row customHeight="true" ht="13.5" outlineLevel="0" r="1145">
      <c r="A1145" s="8" t="n">
        <f aca="false" ca="false" dt2D="false" dtr="false" t="normal">A1144+1</f>
        <v>226</v>
      </c>
      <c r="B1145" s="8" t="s">
        <v>192</v>
      </c>
      <c r="C1145" s="106" t="s">
        <v>214</v>
      </c>
      <c r="D1145" s="8" t="s">
        <v>474</v>
      </c>
      <c r="E1145" s="260" t="n">
        <f aca="false" ca="false" dt2D="false" dtr="false" t="normal">SUM(F1145:T1145)</f>
        <v>10954542.82</v>
      </c>
      <c r="F1145" s="261" t="n"/>
      <c r="G1145" s="261" t="n"/>
      <c r="H1145" s="261" t="n"/>
      <c r="I1145" s="261" t="n"/>
      <c r="J1145" s="261" t="n"/>
      <c r="K1145" s="261" t="n"/>
      <c r="L1145" s="261" t="n"/>
      <c r="M1145" s="261" t="n"/>
      <c r="N1145" s="261" t="n"/>
      <c r="O1145" s="261" t="n"/>
      <c r="P1145" s="261" t="n">
        <v>10954542.82</v>
      </c>
      <c r="Q1145" s="261" t="n"/>
      <c r="R1145" s="261" t="n"/>
      <c r="S1145" s="261" t="n"/>
      <c r="T1145" s="261" t="n"/>
    </row>
    <row customHeight="true" ht="13.5" outlineLevel="0" r="1146">
      <c r="A1146" s="8" t="n">
        <f aca="false" ca="false" dt2D="false" dtr="false" t="normal">A1145+1</f>
        <v>227</v>
      </c>
      <c r="B1146" s="8" t="s">
        <v>192</v>
      </c>
      <c r="C1146" s="106" t="s">
        <v>214</v>
      </c>
      <c r="D1146" s="8" t="s">
        <v>826</v>
      </c>
      <c r="E1146" s="260" t="n">
        <f aca="false" ca="false" dt2D="false" dtr="false" t="normal">SUM(F1146:T1146)</f>
        <v>26798978.0431513</v>
      </c>
      <c r="F1146" s="261" t="n"/>
      <c r="G1146" s="261" t="n">
        <v>1760496.54991876</v>
      </c>
      <c r="H1146" s="261" t="n">
        <v>827744.969207698</v>
      </c>
      <c r="I1146" s="261" t="n">
        <v>729619.577321249</v>
      </c>
      <c r="J1146" s="261" t="n">
        <v>487514.248794219</v>
      </c>
      <c r="K1146" s="261" t="n"/>
      <c r="L1146" s="261" t="n"/>
      <c r="M1146" s="261" t="n"/>
      <c r="N1146" s="261" t="n">
        <v>8289368.06517826</v>
      </c>
      <c r="O1146" s="261" t="n"/>
      <c r="P1146" s="261" t="n">
        <v>6853487.08959871</v>
      </c>
      <c r="Q1146" s="261" t="n">
        <v>6449280.07171443</v>
      </c>
      <c r="R1146" s="261" t="n">
        <v>803969.341294539</v>
      </c>
      <c r="S1146" s="261" t="n">
        <v>24000</v>
      </c>
      <c r="T1146" s="261" t="n">
        <v>573498.130123438</v>
      </c>
    </row>
    <row customHeight="true" ht="13.5" outlineLevel="0" r="1147">
      <c r="A1147" s="8" t="n">
        <f aca="false" ca="false" dt2D="false" dtr="false" t="normal">A1146+1</f>
        <v>228</v>
      </c>
      <c r="B1147" s="8" t="s">
        <v>192</v>
      </c>
      <c r="C1147" s="106" t="s">
        <v>214</v>
      </c>
      <c r="D1147" s="8" t="s">
        <v>259</v>
      </c>
      <c r="E1147" s="260" t="n">
        <f aca="false" ca="false" dt2D="false" dtr="false" t="normal">SUM(F1147:T1147)</f>
        <v>7083697.84</v>
      </c>
      <c r="F1147" s="261" t="n"/>
      <c r="G1147" s="261" t="n">
        <v>3922271.73</v>
      </c>
      <c r="H1147" s="261" t="n"/>
      <c r="I1147" s="261" t="n">
        <v>3161426.11</v>
      </c>
      <c r="J1147" s="261" t="n"/>
      <c r="K1147" s="261" t="n"/>
      <c r="L1147" s="261" t="n"/>
      <c r="M1147" s="261" t="n"/>
      <c r="N1147" s="261" t="n"/>
      <c r="O1147" s="261" t="n"/>
      <c r="P1147" s="261" t="n"/>
      <c r="Q1147" s="261" t="n"/>
      <c r="R1147" s="261" t="n"/>
      <c r="S1147" s="261" t="n"/>
      <c r="T1147" s="261" t="n"/>
    </row>
    <row customHeight="true" ht="13.5" outlineLevel="0" r="1148">
      <c r="A1148" s="8" t="n">
        <f aca="false" ca="false" dt2D="false" dtr="false" t="normal">A1147+1</f>
        <v>229</v>
      </c>
      <c r="B1148" s="8" t="s">
        <v>192</v>
      </c>
      <c r="C1148" s="106" t="s">
        <v>214</v>
      </c>
      <c r="D1148" s="8" t="s">
        <v>293</v>
      </c>
      <c r="E1148" s="260" t="n">
        <f aca="false" ca="false" dt2D="false" dtr="false" t="normal">SUM(F1148:T1148)</f>
        <v>28314894.673522454</v>
      </c>
      <c r="F1148" s="261" t="n"/>
      <c r="G1148" s="261" t="n">
        <v>4252313.6569612</v>
      </c>
      <c r="H1148" s="261" t="n"/>
      <c r="I1148" s="261" t="n">
        <v>3545681.385772</v>
      </c>
      <c r="J1148" s="261" t="n"/>
      <c r="K1148" s="261" t="n"/>
      <c r="L1148" s="261" t="n">
        <v>0</v>
      </c>
      <c r="M1148" s="261" t="n"/>
      <c r="N1148" s="261" t="n">
        <v>19037514.0445702</v>
      </c>
      <c r="O1148" s="261" t="n"/>
      <c r="P1148" s="261" t="n"/>
      <c r="Q1148" s="261" t="n"/>
      <c r="R1148" s="261" t="n">
        <v>849446.840205672</v>
      </c>
      <c r="S1148" s="261" t="n">
        <v>24000</v>
      </c>
      <c r="T1148" s="261" t="n">
        <v>605938.74601338</v>
      </c>
    </row>
    <row customHeight="true" ht="13.5" outlineLevel="0" r="1149">
      <c r="A1149" s="8" t="n">
        <f aca="false" ca="false" dt2D="false" dtr="false" t="normal">A1148+1</f>
        <v>230</v>
      </c>
      <c r="B1149" s="8" t="s">
        <v>192</v>
      </c>
      <c r="C1149" s="106" t="s">
        <v>214</v>
      </c>
      <c r="D1149" s="8" t="s">
        <v>263</v>
      </c>
      <c r="E1149" s="260" t="n">
        <f aca="false" ca="false" dt2D="false" dtr="false" t="normal">SUM(F1149:T1149)</f>
        <v>33730414.54</v>
      </c>
      <c r="F1149" s="261" t="n"/>
      <c r="G1149" s="261" t="n"/>
      <c r="H1149" s="261" t="n"/>
      <c r="I1149" s="261" t="n"/>
      <c r="J1149" s="261" t="n"/>
      <c r="K1149" s="261" t="n"/>
      <c r="L1149" s="261" t="n"/>
      <c r="M1149" s="261" t="n"/>
      <c r="N1149" s="261" t="n"/>
      <c r="O1149" s="261" t="n"/>
      <c r="P1149" s="261" t="n">
        <v>23693213.14</v>
      </c>
      <c r="Q1149" s="261" t="n">
        <v>10037201.4</v>
      </c>
      <c r="R1149" s="261" t="n"/>
      <c r="S1149" s="261" t="n"/>
      <c r="T1149" s="261" t="n"/>
    </row>
    <row customHeight="true" ht="13.5" outlineLevel="0" r="1150">
      <c r="A1150" s="8" t="n">
        <f aca="false" ca="false" dt2D="false" dtr="false" t="normal">A1149+1</f>
        <v>231</v>
      </c>
      <c r="B1150" s="8" t="s">
        <v>192</v>
      </c>
      <c r="C1150" s="106" t="s">
        <v>214</v>
      </c>
      <c r="D1150" s="8" t="s">
        <v>827</v>
      </c>
      <c r="E1150" s="260" t="n">
        <f aca="false" ca="false" dt2D="false" dtr="false" t="normal">SUM(F1150:T1150)</f>
        <v>33472512.85</v>
      </c>
      <c r="F1150" s="261" t="n"/>
      <c r="G1150" s="261" t="n"/>
      <c r="H1150" s="261" t="n"/>
      <c r="I1150" s="261" t="n"/>
      <c r="J1150" s="261" t="n"/>
      <c r="K1150" s="261" t="n"/>
      <c r="L1150" s="261" t="n"/>
      <c r="M1150" s="261" t="n"/>
      <c r="N1150" s="261" t="n"/>
      <c r="O1150" s="261" t="n"/>
      <c r="P1150" s="261" t="n">
        <v>23512055.57</v>
      </c>
      <c r="Q1150" s="261" t="n">
        <v>9960457.28</v>
      </c>
      <c r="R1150" s="261" t="n"/>
      <c r="S1150" s="261" t="n"/>
      <c r="T1150" s="261" t="n"/>
    </row>
    <row customHeight="true" ht="13.5" outlineLevel="0" r="1151">
      <c r="A1151" s="8" t="n">
        <f aca="false" ca="false" dt2D="false" dtr="false" t="normal">A1150+1</f>
        <v>232</v>
      </c>
      <c r="B1151" s="8" t="s">
        <v>192</v>
      </c>
      <c r="C1151" s="106" t="s">
        <v>214</v>
      </c>
      <c r="D1151" s="8" t="s">
        <v>828</v>
      </c>
      <c r="E1151" s="260" t="n">
        <f aca="false" ca="false" dt2D="false" dtr="false" t="normal">SUM(F1151:T1151)</f>
        <v>15187450.418876743</v>
      </c>
      <c r="F1151" s="261" t="n"/>
      <c r="G1151" s="261" t="n">
        <v>818623.220432865</v>
      </c>
      <c r="H1151" s="261" t="n">
        <v>313248.162796254</v>
      </c>
      <c r="I1151" s="261" t="n">
        <v>1267132.28321198</v>
      </c>
      <c r="J1151" s="261" t="n"/>
      <c r="K1151" s="261" t="n"/>
      <c r="L1151" s="261" t="n">
        <v>0</v>
      </c>
      <c r="M1151" s="261" t="n"/>
      <c r="N1151" s="261" t="n">
        <v>2769606.00107654</v>
      </c>
      <c r="O1151" s="261" t="n"/>
      <c r="P1151" s="261" t="n">
        <v>4782467.34174887</v>
      </c>
      <c r="Q1151" s="261" t="n">
        <v>4431738.45807997</v>
      </c>
      <c r="R1151" s="261" t="n">
        <v>455623.512566302</v>
      </c>
      <c r="S1151" s="261" t="n">
        <v>24000</v>
      </c>
      <c r="T1151" s="261" t="n">
        <v>325011.438963962</v>
      </c>
      <c r="AC1151" s="0" t="s">
        <v>81</v>
      </c>
    </row>
    <row customHeight="true" ht="13.5" outlineLevel="0" r="1152">
      <c r="A1152" s="8" t="n">
        <f aca="false" ca="false" dt2D="false" dtr="false" t="normal">A1151+1</f>
        <v>233</v>
      </c>
      <c r="B1152" s="8" t="s">
        <v>192</v>
      </c>
      <c r="C1152" s="106" t="s">
        <v>214</v>
      </c>
      <c r="D1152" s="8" t="s">
        <v>830</v>
      </c>
      <c r="E1152" s="260" t="n">
        <f aca="false" ca="false" dt2D="false" dtr="false" t="normal">SUM(F1152:T1152)</f>
        <v>14935591.71177185</v>
      </c>
      <c r="F1152" s="261" t="n"/>
      <c r="G1152" s="261" t="n">
        <v>804981.377001714</v>
      </c>
      <c r="H1152" s="261" t="n">
        <v>307987.127539543</v>
      </c>
      <c r="I1152" s="261" t="n">
        <v>1246052.65993228</v>
      </c>
      <c r="J1152" s="261" t="n"/>
      <c r="K1152" s="261" t="n"/>
      <c r="L1152" s="261" t="n">
        <v>0</v>
      </c>
      <c r="M1152" s="261" t="n"/>
      <c r="N1152" s="261" t="n">
        <v>2723610.34004174</v>
      </c>
      <c r="O1152" s="261" t="n"/>
      <c r="P1152" s="261" t="n">
        <v>4703091.7096945</v>
      </c>
      <c r="Q1152" s="261" t="n">
        <v>4358179.083577</v>
      </c>
      <c r="R1152" s="261" t="n">
        <v>448067.751353156</v>
      </c>
      <c r="S1152" s="261" t="n">
        <v>24000</v>
      </c>
      <c r="T1152" s="261" t="n">
        <v>319621.662631918</v>
      </c>
      <c r="AC1152" s="0" t="s">
        <v>81</v>
      </c>
    </row>
    <row customHeight="true" ht="13.5" outlineLevel="0" r="1153">
      <c r="A1153" s="8" t="n">
        <f aca="false" ca="false" dt2D="false" dtr="false" t="normal">A1152+1</f>
        <v>234</v>
      </c>
      <c r="B1153" s="8" t="n">
        <f aca="false" ca="false" dt2D="false" dtr="false" t="normal">B1136+1</f>
        <v>48</v>
      </c>
      <c r="C1153" s="106" t="s">
        <v>214</v>
      </c>
      <c r="D1153" s="8" t="s">
        <v>831</v>
      </c>
      <c r="E1153" s="260" t="n">
        <f aca="false" ca="false" dt2D="false" dtr="false" t="normal">SUM(F1153:T1153)</f>
        <v>33912146.47</v>
      </c>
      <c r="F1153" s="261" t="n"/>
      <c r="G1153" s="261" t="n"/>
      <c r="H1153" s="261" t="n"/>
      <c r="I1153" s="261" t="n"/>
      <c r="J1153" s="261" t="n"/>
      <c r="K1153" s="261" t="n"/>
      <c r="L1153" s="261" t="n"/>
      <c r="M1153" s="261" t="n"/>
      <c r="N1153" s="261" t="n"/>
      <c r="O1153" s="261" t="n"/>
      <c r="P1153" s="261" t="n">
        <v>33912146.47</v>
      </c>
      <c r="Q1153" s="261" t="n"/>
      <c r="R1153" s="261" t="n"/>
      <c r="S1153" s="261" t="n"/>
      <c r="T1153" s="261" t="n"/>
    </row>
    <row customHeight="true" ht="13.5" outlineLevel="0" r="1154">
      <c r="A1154" s="8" t="n">
        <f aca="false" ca="false" dt2D="false" dtr="false" t="normal">A1153+1</f>
        <v>235</v>
      </c>
      <c r="B1154" s="8" t="s">
        <v>192</v>
      </c>
      <c r="C1154" s="106" t="s">
        <v>214</v>
      </c>
      <c r="D1154" s="8" t="s">
        <v>297</v>
      </c>
      <c r="E1154" s="260" t="n">
        <f aca="false" ca="false" dt2D="false" dtr="false" t="normal">SUM(F1154:T1154)</f>
        <v>65892736.37203179</v>
      </c>
      <c r="F1154" s="261" t="n"/>
      <c r="G1154" s="261" t="n"/>
      <c r="H1154" s="261" t="n"/>
      <c r="I1154" s="261" t="n"/>
      <c r="J1154" s="261" t="n"/>
      <c r="K1154" s="261" t="n"/>
      <c r="L1154" s="261" t="n">
        <v>0</v>
      </c>
      <c r="M1154" s="261" t="n"/>
      <c r="N1154" s="261" t="n">
        <v>5163002.14001095</v>
      </c>
      <c r="O1154" s="261" t="n"/>
      <c r="P1154" s="261" t="n">
        <v>45388617.1779422</v>
      </c>
      <c r="Q1154" s="261" t="n">
        <v>11930230.4045562</v>
      </c>
      <c r="R1154" s="261" t="n">
        <v>1976782.09116096</v>
      </c>
      <c r="S1154" s="261" t="n">
        <v>24000</v>
      </c>
      <c r="T1154" s="261" t="n">
        <v>1410104.55836148</v>
      </c>
    </row>
    <row customHeight="true" ht="13.5" outlineLevel="0" r="1155">
      <c r="A1155" s="8" t="n">
        <f aca="false" ca="false" dt2D="false" dtr="false" t="normal">A1154+1</f>
        <v>236</v>
      </c>
      <c r="B1155" s="8" t="s">
        <v>192</v>
      </c>
      <c r="C1155" s="106" t="s">
        <v>214</v>
      </c>
      <c r="D1155" s="8" t="s">
        <v>303</v>
      </c>
      <c r="E1155" s="260" t="n">
        <f aca="false" ca="false" dt2D="false" dtr="false" t="normal">SUM(F1155:T1155)</f>
        <v>24172005</v>
      </c>
      <c r="F1155" s="261" t="n"/>
      <c r="G1155" s="261" t="n"/>
      <c r="H1155" s="261" t="n"/>
      <c r="I1155" s="261" t="n"/>
      <c r="J1155" s="261" t="n"/>
      <c r="K1155" s="261" t="n"/>
      <c r="L1155" s="261" t="n">
        <v>0</v>
      </c>
      <c r="M1155" s="261" t="n"/>
      <c r="N1155" s="261" t="n"/>
      <c r="O1155" s="261" t="n"/>
      <c r="P1155" s="261" t="n">
        <v>22905563.943</v>
      </c>
      <c r="Q1155" s="261" t="n"/>
      <c r="R1155" s="261" t="n">
        <v>725160.15</v>
      </c>
      <c r="S1155" s="261" t="n">
        <v>24000</v>
      </c>
      <c r="T1155" s="261" t="n">
        <v>517280.907</v>
      </c>
    </row>
    <row customHeight="true" ht="13.5" outlineLevel="0" r="1156">
      <c r="A1156" s="8" t="n">
        <f aca="false" ca="false" dt2D="false" dtr="false" t="normal">A1155+1</f>
        <v>237</v>
      </c>
      <c r="B1156" s="8" t="n">
        <f aca="false" ca="false" dt2D="false" dtr="false" t="normal">B1153+1</f>
        <v>49</v>
      </c>
      <c r="C1156" s="106" t="s">
        <v>214</v>
      </c>
      <c r="D1156" s="8" t="s">
        <v>834</v>
      </c>
      <c r="E1156" s="260" t="n">
        <f aca="false" ca="false" dt2D="false" dtr="false" t="normal">SUM(F1156:T1156)</f>
        <v>28356785.17</v>
      </c>
      <c r="F1156" s="261" t="n"/>
      <c r="G1156" s="261" t="n"/>
      <c r="H1156" s="261" t="n"/>
      <c r="I1156" s="261" t="n"/>
      <c r="J1156" s="261" t="n"/>
      <c r="K1156" s="261" t="n"/>
      <c r="L1156" s="261" t="n"/>
      <c r="M1156" s="261" t="n"/>
      <c r="N1156" s="261" t="n"/>
      <c r="O1156" s="261" t="n"/>
      <c r="P1156" s="261" t="n">
        <v>28356785.17</v>
      </c>
      <c r="Q1156" s="261" t="n"/>
      <c r="R1156" s="261" t="n"/>
      <c r="S1156" s="261" t="n"/>
      <c r="T1156" s="261" t="n"/>
    </row>
    <row customHeight="true" ht="13.5" outlineLevel="0" r="1157">
      <c r="A1157" s="8" t="n">
        <f aca="false" ca="false" dt2D="false" dtr="false" t="normal">A1156+1</f>
        <v>238</v>
      </c>
      <c r="B1157" s="8" t="s">
        <v>192</v>
      </c>
      <c r="C1157" s="106" t="s">
        <v>214</v>
      </c>
      <c r="D1157" s="8" t="s">
        <v>835</v>
      </c>
      <c r="E1157" s="260" t="n">
        <f aca="false" ca="false" dt2D="false" dtr="false" t="normal">SUM(F1157:T1157)</f>
        <v>15620803.6875</v>
      </c>
      <c r="F1157" s="261" t="n"/>
      <c r="G1157" s="261" t="n"/>
      <c r="H1157" s="261" t="n"/>
      <c r="I1157" s="261" t="n"/>
      <c r="J1157" s="261" t="n"/>
      <c r="K1157" s="261" t="n"/>
      <c r="L1157" s="261" t="n">
        <v>0</v>
      </c>
      <c r="M1157" s="261" t="n"/>
      <c r="N1157" s="261" t="n"/>
      <c r="O1157" s="261" t="n"/>
      <c r="P1157" s="261" t="n">
        <v>14793894.3779625</v>
      </c>
      <c r="Q1157" s="261" t="n"/>
      <c r="R1157" s="261" t="n">
        <v>468624.110625</v>
      </c>
      <c r="S1157" s="261" t="n">
        <v>24000</v>
      </c>
      <c r="T1157" s="261" t="n">
        <v>334285.1989125</v>
      </c>
    </row>
    <row customHeight="true" ht="13.5" outlineLevel="0" r="1158">
      <c r="A1158" s="8" t="n">
        <f aca="false" ca="false" dt2D="false" dtr="false" t="normal">A1157+1</f>
        <v>239</v>
      </c>
      <c r="B1158" s="8" t="s">
        <v>192</v>
      </c>
      <c r="C1158" s="106" t="s">
        <v>214</v>
      </c>
      <c r="D1158" s="8" t="s">
        <v>281</v>
      </c>
      <c r="E1158" s="260" t="n">
        <f aca="false" ca="false" dt2D="false" dtr="false" t="normal">SUM(F1158:T1158)</f>
        <v>32728527.827999994</v>
      </c>
      <c r="F1158" s="261" t="n"/>
      <c r="G1158" s="261" t="n">
        <v>3495195.9472872</v>
      </c>
      <c r="H1158" s="261" t="n">
        <v>3695010.8574216</v>
      </c>
      <c r="I1158" s="261" t="n">
        <v>2914473.905832</v>
      </c>
      <c r="J1158" s="261" t="n"/>
      <c r="K1158" s="261" t="n"/>
      <c r="L1158" s="261" t="n">
        <v>0</v>
      </c>
      <c r="M1158" s="261" t="n"/>
      <c r="N1158" s="261" t="n"/>
      <c r="O1158" s="261" t="n"/>
      <c r="P1158" s="261" t="n">
        <v>20917600.7871</v>
      </c>
      <c r="Q1158" s="261" t="n"/>
      <c r="R1158" s="261" t="n">
        <v>981855.83484</v>
      </c>
      <c r="S1158" s="261" t="n">
        <v>24000</v>
      </c>
      <c r="T1158" s="261" t="n">
        <v>700390.4955192</v>
      </c>
    </row>
    <row customHeight="true" ht="13.5" outlineLevel="0" r="1159">
      <c r="A1159" s="8" t="n">
        <f aca="false" ca="false" dt2D="false" dtr="false" t="normal">A1158+1</f>
        <v>240</v>
      </c>
      <c r="B1159" s="8" t="s">
        <v>192</v>
      </c>
      <c r="C1159" s="106" t="s">
        <v>214</v>
      </c>
      <c r="D1159" s="8" t="s">
        <v>306</v>
      </c>
      <c r="E1159" s="260" t="n">
        <f aca="false" ca="false" dt2D="false" dtr="false" t="normal">SUM(F1159:T1159)</f>
        <v>38834358.75</v>
      </c>
      <c r="F1159" s="261" t="n"/>
      <c r="G1159" s="261" t="n"/>
      <c r="H1159" s="261" t="n"/>
      <c r="I1159" s="261" t="n"/>
      <c r="J1159" s="261" t="n"/>
      <c r="K1159" s="261" t="n"/>
      <c r="L1159" s="261" t="n">
        <v>0</v>
      </c>
      <c r="M1159" s="261" t="n"/>
      <c r="N1159" s="261" t="n"/>
      <c r="O1159" s="261" t="n"/>
      <c r="P1159" s="261" t="n">
        <v>36814272.71025</v>
      </c>
      <c r="Q1159" s="261" t="n"/>
      <c r="R1159" s="261" t="n">
        <v>1165030.7625</v>
      </c>
      <c r="S1159" s="261" t="n">
        <v>24000</v>
      </c>
      <c r="T1159" s="261" t="n">
        <v>831055.27725</v>
      </c>
    </row>
    <row customHeight="true" ht="13.5" outlineLevel="0" r="1160">
      <c r="A1160" s="8" t="n">
        <f aca="false" ca="false" dt2D="false" dtr="false" t="normal">A1159+1</f>
        <v>241</v>
      </c>
      <c r="B1160" s="8" t="s">
        <v>192</v>
      </c>
      <c r="C1160" s="106" t="s">
        <v>214</v>
      </c>
      <c r="D1160" s="8" t="s">
        <v>286</v>
      </c>
      <c r="E1160" s="260" t="n">
        <f aca="false" ca="false" dt2D="false" dtr="false" t="normal">SUM(F1160:T1160)</f>
        <v>68845750.92790997</v>
      </c>
      <c r="F1160" s="261" t="n"/>
      <c r="G1160" s="261" t="n"/>
      <c r="H1160" s="261" t="n"/>
      <c r="I1160" s="261" t="n"/>
      <c r="J1160" s="261" t="n"/>
      <c r="K1160" s="261" t="n"/>
      <c r="L1160" s="261" t="n">
        <v>0</v>
      </c>
      <c r="M1160" s="261" t="n"/>
      <c r="N1160" s="261" t="n">
        <v>27935136.6189154</v>
      </c>
      <c r="O1160" s="261" t="n"/>
      <c r="P1160" s="261" t="n">
        <v>37347942.7113</v>
      </c>
      <c r="Q1160" s="261" t="n"/>
      <c r="R1160" s="261" t="n">
        <v>2065372.5278373</v>
      </c>
      <c r="S1160" s="261" t="n">
        <v>24000</v>
      </c>
      <c r="T1160" s="261" t="n">
        <v>1473299.06985727</v>
      </c>
    </row>
    <row customHeight="true" ht="13.5" outlineLevel="0" r="1161">
      <c r="A1161" s="8" t="n">
        <f aca="false" ca="false" dt2D="false" dtr="false" t="normal">A1160+1</f>
        <v>242</v>
      </c>
      <c r="B1161" s="8" t="s">
        <v>192</v>
      </c>
      <c r="C1161" s="106" t="s">
        <v>214</v>
      </c>
      <c r="D1161" s="8" t="s">
        <v>309</v>
      </c>
      <c r="E1161" s="260" t="n">
        <f aca="false" ca="false" dt2D="false" dtr="false" t="normal">SUM(F1161:T1161)</f>
        <v>38799924.74159057</v>
      </c>
      <c r="F1161" s="261" t="n"/>
      <c r="G1161" s="261" t="n"/>
      <c r="H1161" s="261" t="n"/>
      <c r="I1161" s="261" t="n"/>
      <c r="J1161" s="261" t="n"/>
      <c r="K1161" s="261" t="n"/>
      <c r="L1161" s="261" t="n">
        <v>0</v>
      </c>
      <c r="M1161" s="261" t="n"/>
      <c r="N1161" s="261" t="n"/>
      <c r="O1161" s="261" t="n"/>
      <c r="P1161" s="261" t="n">
        <v>25841307.5592</v>
      </c>
      <c r="Q1161" s="261" t="n">
        <v>10940301.0506728</v>
      </c>
      <c r="R1161" s="261" t="n">
        <v>1163997.74224772</v>
      </c>
      <c r="S1161" s="261" t="n">
        <v>24000</v>
      </c>
      <c r="T1161" s="261" t="n">
        <v>830318.389470039</v>
      </c>
    </row>
    <row customHeight="true" ht="13.5" outlineLevel="0" r="1162">
      <c r="A1162" s="8" t="n">
        <f aca="false" ca="false" dt2D="false" dtr="false" t="normal">A1161+1</f>
        <v>243</v>
      </c>
      <c r="B1162" s="8" t="s">
        <v>192</v>
      </c>
      <c r="C1162" s="106" t="s">
        <v>214</v>
      </c>
      <c r="D1162" s="8" t="s">
        <v>312</v>
      </c>
      <c r="E1162" s="260" t="n">
        <f aca="false" ca="false" dt2D="false" dtr="false" t="normal">SUM(F1162:T1162)</f>
        <v>31813250.86565349</v>
      </c>
      <c r="F1162" s="261" t="n"/>
      <c r="G1162" s="261" t="n"/>
      <c r="H1162" s="261" t="n"/>
      <c r="I1162" s="261" t="n"/>
      <c r="J1162" s="261" t="n"/>
      <c r="K1162" s="261" t="n"/>
      <c r="L1162" s="261" t="n">
        <v>0</v>
      </c>
      <c r="M1162" s="261" t="n"/>
      <c r="N1162" s="261" t="n">
        <v>19254908.5012616</v>
      </c>
      <c r="O1162" s="261" t="n"/>
      <c r="P1162" s="261" t="n"/>
      <c r="Q1162" s="261" t="n">
        <v>10899141.2698973</v>
      </c>
      <c r="R1162" s="261" t="n">
        <v>954397.525969604</v>
      </c>
      <c r="S1162" s="261" t="n">
        <v>24000</v>
      </c>
      <c r="T1162" s="261" t="n">
        <v>680803.568524984</v>
      </c>
    </row>
    <row customHeight="true" ht="13.5" outlineLevel="0" r="1163">
      <c r="A1163" s="8" t="n">
        <f aca="false" ca="false" dt2D="false" dtr="false" t="normal">A1162+1</f>
        <v>244</v>
      </c>
      <c r="B1163" s="8" t="s">
        <v>192</v>
      </c>
      <c r="C1163" s="106" t="s">
        <v>214</v>
      </c>
      <c r="D1163" s="8" t="s">
        <v>315</v>
      </c>
      <c r="E1163" s="260" t="n">
        <f aca="false" ca="false" dt2D="false" dtr="false" t="normal">SUM(F1163:T1163)</f>
        <v>36283749.39770974</v>
      </c>
      <c r="F1163" s="261" t="n">
        <v>6020303.48402183</v>
      </c>
      <c r="G1163" s="261" t="n">
        <v>2486956.5965876</v>
      </c>
      <c r="H1163" s="261" t="n">
        <v>2629116.6687428</v>
      </c>
      <c r="I1163" s="261" t="n">
        <v>2073796.801556</v>
      </c>
      <c r="J1163" s="261" t="n"/>
      <c r="K1163" s="261" t="n"/>
      <c r="L1163" s="261" t="n">
        <v>0</v>
      </c>
      <c r="M1163" s="261" t="n"/>
      <c r="N1163" s="261" t="n"/>
      <c r="O1163" s="261" t="n"/>
      <c r="P1163" s="261" t="n">
        <v>14882279.48555</v>
      </c>
      <c r="Q1163" s="261" t="n">
        <v>6302311.64220923</v>
      </c>
      <c r="R1163" s="261" t="n">
        <v>1088512.48193129</v>
      </c>
      <c r="S1163" s="261" t="n">
        <v>24000</v>
      </c>
      <c r="T1163" s="261" t="n">
        <v>776472.237110989</v>
      </c>
    </row>
    <row customHeight="true" ht="13.5" outlineLevel="0" r="1164">
      <c r="A1164" s="8" t="n">
        <f aca="false" ca="false" dt2D="false" dtr="false" t="normal">A1163+1</f>
        <v>245</v>
      </c>
      <c r="B1164" s="8" t="n">
        <f aca="false" ca="false" dt2D="false" dtr="false" t="normal">B1156+1</f>
        <v>50</v>
      </c>
      <c r="C1164" s="106" t="s">
        <v>214</v>
      </c>
      <c r="D1164" s="8" t="s">
        <v>838</v>
      </c>
      <c r="E1164" s="260" t="n">
        <f aca="false" ca="false" dt2D="false" dtr="false" t="normal">SUM(F1164:T1164)</f>
        <v>24129459.75</v>
      </c>
      <c r="F1164" s="261" t="n"/>
      <c r="G1164" s="261" t="n"/>
      <c r="H1164" s="261" t="n"/>
      <c r="I1164" s="261" t="n"/>
      <c r="J1164" s="261" t="n"/>
      <c r="K1164" s="261" t="n"/>
      <c r="L1164" s="261" t="n">
        <v>0</v>
      </c>
      <c r="M1164" s="261" t="n"/>
      <c r="N1164" s="261" t="n"/>
      <c r="O1164" s="261" t="n"/>
      <c r="P1164" s="261" t="n">
        <v>22865205.51885</v>
      </c>
      <c r="Q1164" s="261" t="n"/>
      <c r="R1164" s="261" t="n">
        <v>723883.7925</v>
      </c>
      <c r="S1164" s="261" t="n">
        <v>24000</v>
      </c>
      <c r="T1164" s="261" t="n">
        <v>516370.43865</v>
      </c>
    </row>
    <row customHeight="true" ht="13.5" outlineLevel="0" r="1165">
      <c r="A1165" s="8" t="n">
        <f aca="false" ca="false" dt2D="false" dtr="false" t="normal">A1164+1</f>
        <v>246</v>
      </c>
      <c r="B1165" s="8" t="s">
        <v>192</v>
      </c>
      <c r="C1165" s="106" t="s">
        <v>214</v>
      </c>
      <c r="D1165" s="8" t="s">
        <v>321</v>
      </c>
      <c r="E1165" s="260" t="n">
        <f aca="false" ca="false" dt2D="false" dtr="false" t="normal">SUM(F1165:T1165)</f>
        <v>51123702.97435123</v>
      </c>
      <c r="F1165" s="261" t="n">
        <v>8214280.318062</v>
      </c>
      <c r="G1165" s="261" t="n">
        <v>3394467.33826543</v>
      </c>
      <c r="H1165" s="261" t="n">
        <v>3588386.86635343</v>
      </c>
      <c r="I1165" s="261" t="n">
        <v>2830879.04471143</v>
      </c>
      <c r="J1165" s="261" t="n">
        <v>1542127.66159665</v>
      </c>
      <c r="K1165" s="261" t="n"/>
      <c r="L1165" s="261" t="n">
        <v>0</v>
      </c>
      <c r="M1165" s="261" t="n"/>
      <c r="N1165" s="261" t="n"/>
      <c r="O1165" s="261" t="n"/>
      <c r="P1165" s="261" t="n">
        <v>20302837.8018214</v>
      </c>
      <c r="Q1165" s="261" t="n">
        <v>8598965.61065923</v>
      </c>
      <c r="R1165" s="261" t="n">
        <v>1533711.08923054</v>
      </c>
      <c r="S1165" s="261" t="n">
        <v>24000</v>
      </c>
      <c r="T1165" s="261" t="n">
        <v>1094047.24365112</v>
      </c>
    </row>
    <row customHeight="true" ht="13.5" outlineLevel="0" r="1166">
      <c r="A1166" s="8" t="n">
        <f aca="false" ca="false" dt2D="false" dtr="false" t="normal">A1165+1</f>
        <v>247</v>
      </c>
      <c r="B1166" s="8" t="s">
        <v>192</v>
      </c>
      <c r="C1166" s="106" t="s">
        <v>214</v>
      </c>
      <c r="D1166" s="8" t="s">
        <v>839</v>
      </c>
      <c r="E1166" s="260" t="n">
        <f aca="false" ca="false" dt2D="false" dtr="false" t="normal">SUM(F1166:T1166)</f>
        <v>6448641.028138288</v>
      </c>
      <c r="F1166" s="261" t="n"/>
      <c r="G1166" s="261" t="n">
        <v>4192661.6996622</v>
      </c>
      <c r="H1166" s="261" t="n"/>
      <c r="I1166" s="261" t="n"/>
      <c r="J1166" s="261" t="n">
        <v>1900519.17962978</v>
      </c>
      <c r="K1166" s="261" t="n"/>
      <c r="L1166" s="261" t="n">
        <v>0</v>
      </c>
      <c r="M1166" s="261" t="n"/>
      <c r="N1166" s="261" t="n"/>
      <c r="O1166" s="261" t="n"/>
      <c r="P1166" s="261" t="n"/>
      <c r="Q1166" s="261" t="n"/>
      <c r="R1166" s="261" t="n">
        <v>193459.230844149</v>
      </c>
      <c r="S1166" s="261" t="n">
        <v>24000</v>
      </c>
      <c r="T1166" s="261" t="n">
        <v>138000.918002159</v>
      </c>
    </row>
    <row customHeight="true" ht="13.5" outlineLevel="0" r="1167">
      <c r="A1167" s="8" t="n">
        <f aca="false" ca="false" dt2D="false" dtr="false" t="normal">A1166+1</f>
        <v>248</v>
      </c>
      <c r="B1167" s="8" t="s">
        <v>192</v>
      </c>
      <c r="C1167" s="106" t="s">
        <v>214</v>
      </c>
      <c r="D1167" s="8" t="s">
        <v>840</v>
      </c>
      <c r="E1167" s="260" t="n">
        <f aca="false" ca="false" dt2D="false" dtr="false" t="normal">SUM(F1167:T1167)</f>
        <v>8112888.170000001</v>
      </c>
      <c r="F1167" s="261" t="n"/>
      <c r="G1167" s="261" t="n">
        <v>3729187.196853</v>
      </c>
      <c r="H1167" s="261" t="n">
        <v>3942698.521209</v>
      </c>
      <c r="I1167" s="261" t="n"/>
      <c r="J1167" s="261" t="n"/>
      <c r="K1167" s="261" t="n"/>
      <c r="L1167" s="261" t="n">
        <v>0</v>
      </c>
      <c r="M1167" s="261" t="n"/>
      <c r="N1167" s="261" t="n"/>
      <c r="O1167" s="261" t="n"/>
      <c r="P1167" s="261" t="n"/>
      <c r="Q1167" s="261" t="n"/>
      <c r="R1167" s="261" t="n">
        <v>243386.6451</v>
      </c>
      <c r="S1167" s="261" t="n">
        <v>24000</v>
      </c>
      <c r="T1167" s="261" t="n">
        <v>173615.806838</v>
      </c>
    </row>
    <row customHeight="true" ht="13.5" outlineLevel="0" r="1168">
      <c r="A1168" s="8" t="n">
        <f aca="false" ca="false" dt2D="false" dtr="false" t="normal">A1167+1</f>
        <v>249</v>
      </c>
      <c r="B1168" s="8" t="s">
        <v>192</v>
      </c>
      <c r="C1168" s="106" t="s">
        <v>214</v>
      </c>
      <c r="D1168" s="8" t="s">
        <v>842</v>
      </c>
      <c r="E1168" s="260" t="n">
        <f aca="false" ca="false" dt2D="false" dtr="false" t="normal">SUM(F1168:T1168)</f>
        <v>85651700.15467761</v>
      </c>
      <c r="F1168" s="261" t="n"/>
      <c r="G1168" s="261" t="n"/>
      <c r="H1168" s="261" t="n"/>
      <c r="I1168" s="261" t="n"/>
      <c r="J1168" s="261" t="n"/>
      <c r="K1168" s="261" t="n"/>
      <c r="L1168" s="261" t="n">
        <v>0</v>
      </c>
      <c r="M1168" s="261" t="n"/>
      <c r="N1168" s="261" t="n">
        <v>27978831.0795849</v>
      </c>
      <c r="O1168" s="261" t="n"/>
      <c r="P1168" s="261" t="n">
        <v>37405006.565275</v>
      </c>
      <c r="Q1168" s="261" t="n">
        <v>15841365.1218673</v>
      </c>
      <c r="R1168" s="261" t="n">
        <v>2569551.00464033</v>
      </c>
      <c r="S1168" s="261" t="n">
        <v>24000</v>
      </c>
      <c r="T1168" s="261" t="n">
        <v>1832946.3833101</v>
      </c>
    </row>
    <row customHeight="true" ht="13.5" outlineLevel="0" r="1169">
      <c r="A1169" s="8" t="n">
        <f aca="false" ca="false" dt2D="false" dtr="false" t="normal">A1168+1</f>
        <v>250</v>
      </c>
      <c r="B1169" s="8" t="s">
        <v>192</v>
      </c>
      <c r="C1169" s="106" t="s">
        <v>214</v>
      </c>
      <c r="D1169" s="8" t="s">
        <v>1113</v>
      </c>
      <c r="E1169" s="260" t="n">
        <f aca="false" ca="false" dt2D="false" dtr="false" t="normal">SUM(F1169:T1169)</f>
        <v>14757144.906255346</v>
      </c>
      <c r="F1169" s="261" t="n"/>
      <c r="G1169" s="261" t="n"/>
      <c r="H1169" s="261" t="n"/>
      <c r="I1169" s="261" t="n"/>
      <c r="J1169" s="261" t="n">
        <v>702432.528312551</v>
      </c>
      <c r="K1169" s="261" t="n"/>
      <c r="L1169" s="261" t="n">
        <v>0</v>
      </c>
      <c r="M1169" s="261" t="n"/>
      <c r="N1169" s="261" t="n"/>
      <c r="O1169" s="261" t="n"/>
      <c r="P1169" s="261" t="n">
        <v>9326006.652025</v>
      </c>
      <c r="Q1169" s="261" t="n">
        <v>3946188.47773627</v>
      </c>
      <c r="R1169" s="261" t="n">
        <v>442714.34718766</v>
      </c>
      <c r="S1169" s="261" t="n">
        <v>24000</v>
      </c>
      <c r="T1169" s="261" t="n">
        <v>315802.900993865</v>
      </c>
    </row>
    <row customHeight="true" ht="13.5" outlineLevel="0" r="1170">
      <c r="A1170" s="8" t="n">
        <f aca="false" ca="false" dt2D="false" dtr="false" t="normal">A1169+1</f>
        <v>251</v>
      </c>
      <c r="B1170" s="8" t="s">
        <v>192</v>
      </c>
      <c r="C1170" s="106" t="s">
        <v>214</v>
      </c>
      <c r="D1170" s="8" t="s">
        <v>844</v>
      </c>
      <c r="E1170" s="260" t="n">
        <f aca="false" ca="false" dt2D="false" dtr="false" t="normal">SUM(F1170:T1170)</f>
        <v>58573900.78</v>
      </c>
      <c r="F1170" s="261" t="n">
        <v>12336576.11</v>
      </c>
      <c r="G1170" s="261" t="n"/>
      <c r="H1170" s="261" t="n">
        <v>5273588.78</v>
      </c>
      <c r="I1170" s="261" t="n">
        <v>4021125.96</v>
      </c>
      <c r="J1170" s="261" t="n">
        <v>1759285.87</v>
      </c>
      <c r="K1170" s="261" t="n"/>
      <c r="L1170" s="261" t="n"/>
      <c r="M1170" s="261" t="n"/>
      <c r="N1170" s="261" t="n">
        <v>22553101.44</v>
      </c>
      <c r="O1170" s="261" t="n"/>
      <c r="P1170" s="261" t="n"/>
      <c r="Q1170" s="261" t="n">
        <v>12630222.62</v>
      </c>
      <c r="R1170" s="261" t="n"/>
      <c r="S1170" s="261" t="n"/>
      <c r="T1170" s="261" t="n"/>
    </row>
    <row customHeight="true" ht="15" outlineLevel="0" r="1171">
      <c r="A1171" s="8" t="n">
        <f aca="false" ca="false" dt2D="false" dtr="false" t="normal">A1170+1</f>
        <v>252</v>
      </c>
      <c r="B1171" s="8" t="s">
        <v>192</v>
      </c>
      <c r="C1171" s="106" t="s">
        <v>214</v>
      </c>
      <c r="D1171" s="8" t="s">
        <v>328</v>
      </c>
      <c r="E1171" s="260" t="n">
        <f aca="false" ca="false" dt2D="false" dtr="false" t="normal">SUM(F1171:T1171)</f>
        <v>33587950.16015614</v>
      </c>
      <c r="F1171" s="261" t="n"/>
      <c r="G1171" s="261" t="n"/>
      <c r="H1171" s="261" t="n"/>
      <c r="I1171" s="261" t="n"/>
      <c r="J1171" s="261" t="n">
        <v>702003.965775337</v>
      </c>
      <c r="K1171" s="261" t="n"/>
      <c r="L1171" s="261" t="n">
        <v>0</v>
      </c>
      <c r="M1171" s="261" t="n"/>
      <c r="N1171" s="261" t="n">
        <v>11953300.8884856</v>
      </c>
      <c r="O1171" s="261" t="n"/>
      <c r="P1171" s="261" t="n">
        <v>9882572.11271829</v>
      </c>
      <c r="Q1171" s="261" t="n">
        <v>9299652.55494489</v>
      </c>
      <c r="R1171" s="261" t="n">
        <v>1007638.50480468</v>
      </c>
      <c r="S1171" s="261" t="n">
        <v>24000</v>
      </c>
      <c r="T1171" s="261" t="n">
        <v>718782.133427342</v>
      </c>
    </row>
    <row customHeight="true" ht="13.5" outlineLevel="0" r="1172">
      <c r="A1172" s="8" t="n">
        <f aca="false" ca="false" dt2D="false" dtr="false" t="normal">A1171+1</f>
        <v>253</v>
      </c>
      <c r="B1172" s="8" t="s">
        <v>192</v>
      </c>
      <c r="C1172" s="106" t="s">
        <v>214</v>
      </c>
      <c r="D1172" s="8" t="s">
        <v>847</v>
      </c>
      <c r="E1172" s="260" t="n">
        <f aca="false" ca="false" dt2D="false" dtr="false" t="normal">SUM(F1172:T1172)</f>
        <v>58944466.93558876</v>
      </c>
      <c r="F1172" s="261" t="n"/>
      <c r="G1172" s="261" t="n"/>
      <c r="H1172" s="261" t="n"/>
      <c r="I1172" s="261" t="n"/>
      <c r="J1172" s="261" t="n"/>
      <c r="K1172" s="261" t="n"/>
      <c r="L1172" s="261" t="n">
        <v>0</v>
      </c>
      <c r="M1172" s="261" t="n"/>
      <c r="N1172" s="261" t="n">
        <v>19252199.5783315</v>
      </c>
      <c r="O1172" s="261" t="n"/>
      <c r="P1172" s="261" t="n">
        <v>25739179.85125</v>
      </c>
      <c r="Q1172" s="261" t="n">
        <v>10899341.905518</v>
      </c>
      <c r="R1172" s="261" t="n">
        <v>1768334.00806766</v>
      </c>
      <c r="S1172" s="261" t="n">
        <v>24000</v>
      </c>
      <c r="T1172" s="261" t="n">
        <v>1261411.5924216</v>
      </c>
    </row>
    <row customHeight="true" ht="13.5" outlineLevel="0" r="1173">
      <c r="A1173" s="8" t="n">
        <f aca="false" ca="false" dt2D="false" dtr="false" t="normal">A1172+1</f>
        <v>254</v>
      </c>
      <c r="B1173" s="8" t="s">
        <v>192</v>
      </c>
      <c r="C1173" s="106" t="s">
        <v>214</v>
      </c>
      <c r="D1173" s="8" t="s">
        <v>848</v>
      </c>
      <c r="E1173" s="260" t="n">
        <f aca="false" ca="false" dt2D="false" dtr="false" t="normal">SUM(F1173:T1173)</f>
        <v>58862338.21533027</v>
      </c>
      <c r="F1173" s="261" t="n"/>
      <c r="G1173" s="261" t="n"/>
      <c r="H1173" s="261" t="n"/>
      <c r="I1173" s="261" t="n"/>
      <c r="J1173" s="261" t="n"/>
      <c r="K1173" s="261" t="n"/>
      <c r="L1173" s="261" t="n">
        <v>0</v>
      </c>
      <c r="M1173" s="261" t="n"/>
      <c r="N1173" s="261" t="n">
        <v>19225363.8866114</v>
      </c>
      <c r="O1173" s="261" t="n"/>
      <c r="P1173" s="261" t="n">
        <v>25703305.69645</v>
      </c>
      <c r="Q1173" s="261" t="n">
        <v>10884144.4480009</v>
      </c>
      <c r="R1173" s="261" t="n">
        <v>1765870.14645991</v>
      </c>
      <c r="S1173" s="261" t="n">
        <v>24000</v>
      </c>
      <c r="T1173" s="261" t="n">
        <v>1259654.03780807</v>
      </c>
    </row>
    <row customHeight="true" ht="13.5" outlineLevel="0" r="1174">
      <c r="A1174" s="8" t="n">
        <f aca="false" ca="false" dt2D="false" dtr="false" t="normal">A1173+1</f>
        <v>255</v>
      </c>
      <c r="B1174" s="8" t="s">
        <v>192</v>
      </c>
      <c r="C1174" s="106" t="s">
        <v>214</v>
      </c>
      <c r="D1174" s="8" t="s">
        <v>851</v>
      </c>
      <c r="E1174" s="260" t="n">
        <f aca="false" ca="false" dt2D="false" dtr="false" t="normal">SUM(F1174:T1174)</f>
        <v>59093325.241057456</v>
      </c>
      <c r="F1174" s="261" t="n"/>
      <c r="G1174" s="261" t="n"/>
      <c r="H1174" s="261" t="n"/>
      <c r="I1174" s="261" t="n"/>
      <c r="J1174" s="261" t="n"/>
      <c r="K1174" s="261" t="n"/>
      <c r="L1174" s="261" t="n">
        <v>0</v>
      </c>
      <c r="M1174" s="261" t="n"/>
      <c r="N1174" s="261" t="n">
        <v>19300839.2695743</v>
      </c>
      <c r="O1174" s="261" t="n"/>
      <c r="P1174" s="261" t="n">
        <v>25804201.756825</v>
      </c>
      <c r="Q1174" s="261" t="n">
        <v>10926887.2972678</v>
      </c>
      <c r="R1174" s="261" t="n">
        <v>1772799.75723173</v>
      </c>
      <c r="S1174" s="261" t="n">
        <v>24000</v>
      </c>
      <c r="T1174" s="261" t="n">
        <v>1264597.16015863</v>
      </c>
    </row>
    <row outlineLevel="0" r="1175">
      <c r="A1175" s="8" t="n">
        <f aca="false" ca="false" dt2D="false" dtr="false" t="normal">A1174+1</f>
        <v>256</v>
      </c>
      <c r="B1175" s="8" t="s">
        <v>192</v>
      </c>
      <c r="C1175" s="106" t="s">
        <v>68</v>
      </c>
      <c r="D1175" s="106" t="s">
        <v>333</v>
      </c>
      <c r="E1175" s="205" t="n">
        <f aca="false" ca="true" dt2D="false" dtr="false" t="normal">SUBTOTAL(9, F1175:T1175)</f>
        <v>4114429.8200000003</v>
      </c>
      <c r="F1175" s="205" t="n"/>
      <c r="G1175" s="205" t="n"/>
      <c r="H1175" s="205" t="n"/>
      <c r="I1175" s="205" t="n"/>
      <c r="J1175" s="205" t="n"/>
      <c r="K1175" s="205" t="n"/>
      <c r="L1175" s="205" t="n"/>
      <c r="M1175" s="205" t="n">
        <v>0</v>
      </c>
      <c r="N1175" s="205" t="n"/>
      <c r="O1175" s="205" t="n">
        <v>0</v>
      </c>
      <c r="P1175" s="205" t="n"/>
      <c r="Q1175" s="205" t="n">
        <v>3959521.14</v>
      </c>
      <c r="R1175" s="205" t="n">
        <v>130908.68</v>
      </c>
      <c r="S1175" s="205" t="n">
        <v>24000</v>
      </c>
      <c r="T1175" s="205" t="n"/>
    </row>
    <row customHeight="true" ht="13.5" outlineLevel="0" r="1176">
      <c r="A1176" s="8" t="n">
        <f aca="false" ca="false" dt2D="false" dtr="false" t="normal">A1175+1</f>
        <v>257</v>
      </c>
      <c r="B1176" s="8" t="s">
        <v>192</v>
      </c>
      <c r="C1176" s="106" t="s">
        <v>214</v>
      </c>
      <c r="D1176" s="8" t="s">
        <v>335</v>
      </c>
      <c r="E1176" s="260" t="n">
        <f aca="false" ca="false" dt2D="false" dtr="false" t="normal">SUM(F1176:T1176)</f>
        <v>35499333.54923562</v>
      </c>
      <c r="F1176" s="261" t="n"/>
      <c r="G1176" s="261" t="n"/>
      <c r="H1176" s="261" t="n"/>
      <c r="I1176" s="261" t="n"/>
      <c r="J1176" s="261" t="n">
        <v>1134253.02506406</v>
      </c>
      <c r="K1176" s="261" t="n"/>
      <c r="L1176" s="261" t="n">
        <v>0</v>
      </c>
      <c r="M1176" s="261" t="n"/>
      <c r="N1176" s="261" t="n">
        <v>11200696.6777259</v>
      </c>
      <c r="O1176" s="261" t="n"/>
      <c r="P1176" s="261" t="n">
        <v>14975196.520125</v>
      </c>
      <c r="Q1176" s="261" t="n">
        <v>6340521.58188995</v>
      </c>
      <c r="R1176" s="261" t="n">
        <v>1064980.00647707</v>
      </c>
      <c r="S1176" s="261" t="n">
        <v>24000</v>
      </c>
      <c r="T1176" s="261" t="n">
        <v>759685.737953641</v>
      </c>
    </row>
    <row customHeight="true" ht="12.75" outlineLevel="0" r="1177">
      <c r="A1177" s="8" t="n">
        <f aca="false" ca="false" dt2D="false" dtr="false" t="normal">A1176+1</f>
        <v>258</v>
      </c>
      <c r="B1177" s="8" t="s">
        <v>192</v>
      </c>
      <c r="C1177" s="106" t="s">
        <v>214</v>
      </c>
      <c r="D1177" s="8" t="s">
        <v>852</v>
      </c>
      <c r="E1177" s="205" t="n">
        <f aca="false" ca="true" dt2D="false" dtr="false" t="normal">SUBTOTAL(9, F1177:T1177)</f>
        <v>5837932.73</v>
      </c>
      <c r="F1177" s="205" t="n"/>
      <c r="G1177" s="205" t="n"/>
      <c r="H1177" s="205" t="n"/>
      <c r="I1177" s="205" t="n"/>
      <c r="J1177" s="205" t="n"/>
      <c r="K1177" s="205" t="n"/>
      <c r="L1177" s="205" t="s">
        <v>1114</v>
      </c>
      <c r="M1177" s="205" t="n"/>
      <c r="N1177" s="205" t="n"/>
      <c r="O1177" s="205" t="n"/>
      <c r="P1177" s="205" t="n"/>
      <c r="Q1177" s="205" t="n">
        <v>5708607.62</v>
      </c>
      <c r="R1177" s="205" t="n"/>
      <c r="S1177" s="205" t="n"/>
      <c r="T1177" s="205" t="n">
        <v>129325.11</v>
      </c>
      <c r="U1177" s="256" t="n">
        <f aca="false" ca="false" dt2D="false" dtr="false" t="normal">COUNTIF(F1177:Q1177, "&gt;0")</f>
        <v>1</v>
      </c>
      <c r="V1177" s="256" t="n">
        <f aca="false" ca="false" dt2D="false" dtr="false" t="normal">COUNTIF(R1177:T1177, "&gt;0")</f>
        <v>1</v>
      </c>
      <c r="W1177" s="256" t="n">
        <f aca="false" ca="false" dt2D="false" dtr="false" t="normal">+U1177+V1177</f>
        <v>2</v>
      </c>
    </row>
    <row customHeight="true" ht="13.5" outlineLevel="0" r="1178">
      <c r="A1178" s="8" t="n">
        <f aca="false" ca="false" dt2D="false" dtr="false" t="normal">A1177+1</f>
        <v>259</v>
      </c>
      <c r="B1178" s="8" t="s">
        <v>192</v>
      </c>
      <c r="C1178" s="106" t="s">
        <v>214</v>
      </c>
      <c r="D1178" s="8" t="s">
        <v>854</v>
      </c>
      <c r="E1178" s="260" t="n">
        <f aca="false" ca="false" dt2D="false" dtr="false" t="normal">SUM(F1178:T1178)</f>
        <v>21761023.933614686</v>
      </c>
      <c r="F1178" s="261" t="n"/>
      <c r="G1178" s="261" t="n"/>
      <c r="H1178" s="261" t="n"/>
      <c r="I1178" s="261" t="n"/>
      <c r="J1178" s="261" t="n"/>
      <c r="K1178" s="261" t="n"/>
      <c r="L1178" s="261" t="n">
        <v>0</v>
      </c>
      <c r="M1178" s="261" t="n"/>
      <c r="N1178" s="261" t="n"/>
      <c r="O1178" s="261" t="n"/>
      <c r="P1178" s="261" t="n">
        <v>14487884.943225</v>
      </c>
      <c r="Q1178" s="261" t="n">
        <v>6130622.36020189</v>
      </c>
      <c r="R1178" s="261" t="n">
        <v>652830.718008441</v>
      </c>
      <c r="S1178" s="261" t="n">
        <v>24000</v>
      </c>
      <c r="T1178" s="261" t="n">
        <v>465685.912179354</v>
      </c>
    </row>
    <row customHeight="true" ht="13.5" outlineLevel="0" r="1179">
      <c r="A1179" s="8" t="n">
        <f aca="false" ca="false" dt2D="false" dtr="false" t="normal">A1178+1</f>
        <v>260</v>
      </c>
      <c r="B1179" s="8" t="s">
        <v>192</v>
      </c>
      <c r="C1179" s="106" t="s">
        <v>214</v>
      </c>
      <c r="D1179" s="8" t="s">
        <v>856</v>
      </c>
      <c r="E1179" s="260" t="n">
        <f aca="false" ca="false" dt2D="false" dtr="false" t="normal">SUM(F1179:T1179)</f>
        <v>2063043.4159278518</v>
      </c>
      <c r="F1179" s="261" t="n"/>
      <c r="G1179" s="261" t="n"/>
      <c r="H1179" s="261" t="n"/>
      <c r="I1179" s="261" t="n"/>
      <c r="J1179" s="261" t="n">
        <v>1933002.98434916</v>
      </c>
      <c r="K1179" s="261" t="n"/>
      <c r="L1179" s="261" t="n">
        <v>0</v>
      </c>
      <c r="M1179" s="261" t="n"/>
      <c r="N1179" s="261" t="n"/>
      <c r="O1179" s="261" t="n"/>
      <c r="P1179" s="261" t="n"/>
      <c r="Q1179" s="261" t="n"/>
      <c r="R1179" s="261" t="n">
        <v>61891.3024778356</v>
      </c>
      <c r="S1179" s="261" t="n">
        <v>24000</v>
      </c>
      <c r="T1179" s="261" t="n">
        <v>44149.1291008561</v>
      </c>
    </row>
    <row customHeight="true" ht="13.5" outlineLevel="0" r="1180">
      <c r="A1180" s="8" t="n">
        <f aca="false" ca="false" dt2D="false" dtr="false" t="normal">A1179+1</f>
        <v>261</v>
      </c>
      <c r="B1180" s="8" t="s">
        <v>192</v>
      </c>
      <c r="C1180" s="106" t="s">
        <v>214</v>
      </c>
      <c r="D1180" s="8" t="s">
        <v>342</v>
      </c>
      <c r="E1180" s="260" t="n">
        <f aca="false" ca="false" dt2D="false" dtr="false" t="normal">SUM(F1180:T1180)</f>
        <v>46802313.51714124</v>
      </c>
      <c r="F1180" s="261" t="n">
        <v>5144747.83089497</v>
      </c>
      <c r="G1180" s="261" t="n"/>
      <c r="H1180" s="261" t="n"/>
      <c r="I1180" s="261" t="n"/>
      <c r="J1180" s="261" t="n"/>
      <c r="K1180" s="261" t="n"/>
      <c r="L1180" s="261" t="n">
        <v>0</v>
      </c>
      <c r="M1180" s="261" t="n"/>
      <c r="N1180" s="261" t="n">
        <v>15059834.0758736</v>
      </c>
      <c r="O1180" s="261" t="n"/>
      <c r="P1180" s="261" t="n">
        <v>12451215.3578778</v>
      </c>
      <c r="Q1180" s="261" t="n">
        <v>11716877.3377138</v>
      </c>
      <c r="R1180" s="261" t="n">
        <v>1404069.40551424</v>
      </c>
      <c r="S1180" s="261" t="n">
        <v>24000</v>
      </c>
      <c r="T1180" s="261" t="n">
        <v>1001569.50926682</v>
      </c>
    </row>
    <row customHeight="true" ht="13.5" outlineLevel="0" r="1181">
      <c r="A1181" s="8" t="n">
        <f aca="false" ca="false" dt2D="false" dtr="false" t="normal">A1180+1</f>
        <v>262</v>
      </c>
      <c r="B1181" s="8" t="s">
        <v>192</v>
      </c>
      <c r="C1181" s="106" t="s">
        <v>214</v>
      </c>
      <c r="D1181" s="8" t="s">
        <v>337</v>
      </c>
      <c r="E1181" s="260" t="n">
        <f aca="false" ca="false" dt2D="false" dtr="false" t="normal">SUM(F1181:T1181)</f>
        <v>27270772.101178538</v>
      </c>
      <c r="F1181" s="261" t="n"/>
      <c r="G1181" s="261" t="n"/>
      <c r="H1181" s="261" t="n"/>
      <c r="I1181" s="261" t="n"/>
      <c r="J1181" s="261" t="n"/>
      <c r="K1181" s="261" t="n"/>
      <c r="L1181" s="261" t="n">
        <v>0</v>
      </c>
      <c r="M1181" s="261" t="n"/>
      <c r="N1181" s="261" t="n">
        <v>9922683.60414375</v>
      </c>
      <c r="O1181" s="261" t="n"/>
      <c r="P1181" s="261" t="n">
        <v>8203205.81076038</v>
      </c>
      <c r="Q1181" s="261" t="n">
        <v>7719165.00027383</v>
      </c>
      <c r="R1181" s="261" t="n">
        <v>818123.163035356</v>
      </c>
      <c r="S1181" s="261" t="n">
        <v>24000</v>
      </c>
      <c r="T1181" s="261" t="n">
        <v>583594.522965221</v>
      </c>
    </row>
    <row customHeight="true" ht="13.5" outlineLevel="0" r="1182">
      <c r="A1182" s="8" t="n">
        <f aca="false" ca="false" dt2D="false" dtr="false" t="normal">A1181+1</f>
        <v>263</v>
      </c>
      <c r="B1182" s="8" t="s">
        <v>192</v>
      </c>
      <c r="C1182" s="106" t="s">
        <v>214</v>
      </c>
      <c r="D1182" s="8" t="s">
        <v>344</v>
      </c>
      <c r="E1182" s="260" t="n">
        <f aca="false" ca="false" dt2D="false" dtr="false" t="normal">SUM(F1182:T1182)</f>
        <v>43278413.546263695</v>
      </c>
      <c r="F1182" s="261" t="n"/>
      <c r="G1182" s="261" t="n"/>
      <c r="H1182" s="261" t="n"/>
      <c r="I1182" s="261" t="n"/>
      <c r="J1182" s="261" t="n"/>
      <c r="K1182" s="261" t="n"/>
      <c r="L1182" s="261" t="n">
        <v>0</v>
      </c>
      <c r="M1182" s="261" t="n"/>
      <c r="N1182" s="261" t="n">
        <v>14133291.3827088</v>
      </c>
      <c r="O1182" s="261" t="n"/>
      <c r="P1182" s="261" t="n">
        <v>18896184.82315</v>
      </c>
      <c r="Q1182" s="261" t="n">
        <v>8000426.88412694</v>
      </c>
      <c r="R1182" s="261" t="n">
        <v>1298352.40638791</v>
      </c>
      <c r="S1182" s="261" t="n">
        <v>24000</v>
      </c>
      <c r="T1182" s="261" t="n">
        <v>926158.049890043</v>
      </c>
    </row>
    <row customHeight="true" ht="13.5" outlineLevel="0" r="1183">
      <c r="A1183" s="8" t="n">
        <f aca="false" ca="false" dt2D="false" dtr="false" t="normal">A1182+1</f>
        <v>264</v>
      </c>
      <c r="B1183" s="8" t="n">
        <f aca="false" ca="false" dt2D="false" dtr="false" t="normal">B1164+1</f>
        <v>51</v>
      </c>
      <c r="C1183" s="106" t="s">
        <v>214</v>
      </c>
      <c r="D1183" s="8" t="s">
        <v>858</v>
      </c>
      <c r="E1183" s="260" t="n">
        <f aca="false" ca="false" dt2D="false" dtr="false" t="normal">SUM(F1183:T1183)</f>
        <v>22003151.91537232</v>
      </c>
      <c r="F1183" s="261" t="n"/>
      <c r="G1183" s="261" t="n"/>
      <c r="H1183" s="261" t="n"/>
      <c r="I1183" s="261" t="n"/>
      <c r="J1183" s="261" t="n">
        <v>1545957.08907232</v>
      </c>
      <c r="K1183" s="261" t="n"/>
      <c r="L1183" s="261" t="n"/>
      <c r="M1183" s="261" t="n"/>
      <c r="N1183" s="261" t="n"/>
      <c r="O1183" s="261" t="n"/>
      <c r="P1183" s="261" t="n">
        <v>20457194.8263</v>
      </c>
      <c r="Q1183" s="261" t="n"/>
      <c r="R1183" s="261" t="n"/>
      <c r="S1183" s="261" t="n"/>
      <c r="T1183" s="261" t="n"/>
    </row>
    <row customHeight="true" ht="13.5" outlineLevel="0" r="1184">
      <c r="A1184" s="8" t="n">
        <f aca="false" ca="false" dt2D="false" dtr="false" t="normal">A1183+1</f>
        <v>265</v>
      </c>
      <c r="B1184" s="8" t="n">
        <f aca="false" ca="false" dt2D="false" dtr="false" t="normal">+B1183+1</f>
        <v>52</v>
      </c>
      <c r="C1184" s="106" t="s">
        <v>214</v>
      </c>
      <c r="D1184" s="8" t="s">
        <v>859</v>
      </c>
      <c r="E1184" s="260" t="n">
        <f aca="false" ca="false" dt2D="false" dtr="false" t="normal">SUM(F1184:T1184)</f>
        <v>8058766.66</v>
      </c>
      <c r="F1184" s="261" t="n"/>
      <c r="G1184" s="261" t="n"/>
      <c r="H1184" s="261" t="n"/>
      <c r="I1184" s="261" t="n"/>
      <c r="J1184" s="261" t="n"/>
      <c r="K1184" s="261" t="n"/>
      <c r="L1184" s="261" t="n"/>
      <c r="M1184" s="261" t="n"/>
      <c r="N1184" s="261" t="n"/>
      <c r="O1184" s="261" t="n"/>
      <c r="P1184" s="261" t="n">
        <v>8058766.66</v>
      </c>
      <c r="Q1184" s="261" t="n"/>
      <c r="R1184" s="261" t="n"/>
      <c r="S1184" s="261" t="n"/>
      <c r="T1184" s="261" t="n"/>
    </row>
    <row customHeight="true" ht="13.5" outlineLevel="0" r="1185">
      <c r="A1185" s="8" t="n">
        <f aca="false" ca="false" dt2D="false" dtr="false" t="normal">A1184+1</f>
        <v>266</v>
      </c>
      <c r="B1185" s="8" t="s">
        <v>192</v>
      </c>
      <c r="C1185" s="106" t="s">
        <v>214</v>
      </c>
      <c r="D1185" s="8" t="s">
        <v>860</v>
      </c>
      <c r="E1185" s="260" t="n">
        <f aca="false" ca="false" dt2D="false" dtr="false" t="normal">SUM(F1185:T1185)</f>
        <v>18483010.919999998</v>
      </c>
      <c r="F1185" s="261" t="n"/>
      <c r="G1185" s="261" t="n"/>
      <c r="H1185" s="261" t="n">
        <v>2347765.590772</v>
      </c>
      <c r="I1185" s="205" t="n">
        <v>1850938.59844</v>
      </c>
      <c r="J1185" s="261" t="n"/>
      <c r="K1185" s="261" t="n"/>
      <c r="L1185" s="261" t="n">
        <v>0</v>
      </c>
      <c r="M1185" s="261" t="n"/>
      <c r="N1185" s="261" t="n"/>
      <c r="O1185" s="261" t="n"/>
      <c r="P1185" s="261" t="n">
        <v>13310279.9695</v>
      </c>
      <c r="Q1185" s="261" t="n"/>
      <c r="R1185" s="261" t="n">
        <v>554490.3276</v>
      </c>
      <c r="S1185" s="261" t="n">
        <v>24000</v>
      </c>
      <c r="T1185" s="261" t="n">
        <v>395536.433688</v>
      </c>
    </row>
    <row customHeight="true" ht="13.5" outlineLevel="0" r="1186">
      <c r="A1186" s="8" t="n">
        <f aca="false" ca="false" dt2D="false" dtr="false" t="normal">A1185+1</f>
        <v>267</v>
      </c>
      <c r="B1186" s="8" t="n">
        <f aca="false" ca="false" dt2D="false" dtr="false" t="normal">B1184+1</f>
        <v>53</v>
      </c>
      <c r="C1186" s="106" t="s">
        <v>214</v>
      </c>
      <c r="D1186" s="8" t="s">
        <v>861</v>
      </c>
      <c r="E1186" s="260" t="n">
        <f aca="false" ca="false" dt2D="false" dtr="false" t="normal">SUM(F1186:T1186)</f>
        <v>21416018.25</v>
      </c>
      <c r="F1186" s="261" t="n"/>
      <c r="G1186" s="261" t="n"/>
      <c r="H1186" s="261" t="n"/>
      <c r="I1186" s="261" t="n"/>
      <c r="J1186" s="261" t="n"/>
      <c r="K1186" s="261" t="n"/>
      <c r="L1186" s="261" t="n">
        <v>0</v>
      </c>
      <c r="M1186" s="261" t="n"/>
      <c r="N1186" s="261" t="n"/>
      <c r="O1186" s="261" t="n"/>
      <c r="P1186" s="261" t="n">
        <v>20291234.91195</v>
      </c>
      <c r="Q1186" s="261" t="n"/>
      <c r="R1186" s="261" t="n">
        <v>642480.5475</v>
      </c>
      <c r="S1186" s="261" t="n">
        <v>24000</v>
      </c>
      <c r="T1186" s="261" t="n">
        <v>458302.79055</v>
      </c>
    </row>
    <row customHeight="true" ht="13.5" outlineLevel="0" r="1187">
      <c r="A1187" s="8" t="n">
        <f aca="false" ca="false" dt2D="false" dtr="false" t="normal">A1186+1</f>
        <v>268</v>
      </c>
      <c r="B1187" s="8" t="s">
        <v>192</v>
      </c>
      <c r="C1187" s="106" t="s">
        <v>214</v>
      </c>
      <c r="D1187" s="8" t="s">
        <v>348</v>
      </c>
      <c r="E1187" s="260" t="n">
        <f aca="false" ca="false" dt2D="false" dtr="false" t="normal">SUM(F1187:T1187)</f>
        <v>8372083.761</v>
      </c>
      <c r="F1187" s="261" t="n"/>
      <c r="G1187" s="261" t="n">
        <v>4317972.3990186</v>
      </c>
      <c r="H1187" s="261" t="n"/>
      <c r="I1187" s="261" t="n">
        <v>3599786.256666</v>
      </c>
      <c r="J1187" s="261" t="n"/>
      <c r="K1187" s="261" t="n"/>
      <c r="L1187" s="261" t="n">
        <v>0</v>
      </c>
      <c r="M1187" s="261" t="n"/>
      <c r="N1187" s="261" t="n"/>
      <c r="O1187" s="261" t="n"/>
      <c r="P1187" s="261" t="n"/>
      <c r="Q1187" s="261" t="n"/>
      <c r="R1187" s="261" t="n">
        <v>251162.51283</v>
      </c>
      <c r="S1187" s="261" t="n">
        <v>24000</v>
      </c>
      <c r="T1187" s="261" t="n">
        <v>179162.5924854</v>
      </c>
    </row>
    <row customHeight="true" ht="13.5" outlineLevel="0" r="1188">
      <c r="A1188" s="8" t="n">
        <f aca="false" ca="false" dt2D="false" dtr="false" t="normal">A1187+1</f>
        <v>269</v>
      </c>
      <c r="B1188" s="8" t="s">
        <v>192</v>
      </c>
      <c r="C1188" s="106" t="s">
        <v>214</v>
      </c>
      <c r="D1188" s="8" t="s">
        <v>863</v>
      </c>
      <c r="E1188" s="260" t="n">
        <f aca="false" ca="false" dt2D="false" dtr="false" t="normal">SUM(F1188:T1188)</f>
        <v>20078984.384823848</v>
      </c>
      <c r="F1188" s="261" t="n"/>
      <c r="G1188" s="261" t="n">
        <v>4354738.270507</v>
      </c>
      <c r="H1188" s="261" t="n"/>
      <c r="I1188" s="261" t="n">
        <v>3631117.45267</v>
      </c>
      <c r="J1188" s="261" t="n"/>
      <c r="K1188" s="261" t="n"/>
      <c r="L1188" s="261" t="n">
        <v>0</v>
      </c>
      <c r="M1188" s="261" t="n"/>
      <c r="N1188" s="261" t="n"/>
      <c r="O1188" s="261" t="n"/>
      <c r="P1188" s="261" t="n"/>
      <c r="Q1188" s="261" t="n">
        <v>11037068.8642669</v>
      </c>
      <c r="R1188" s="261" t="n">
        <v>602369.531544717</v>
      </c>
      <c r="S1188" s="261" t="n">
        <v>24000</v>
      </c>
      <c r="T1188" s="261" t="n">
        <v>429690.265835231</v>
      </c>
    </row>
    <row customHeight="true" ht="13.5" outlineLevel="0" r="1189">
      <c r="A1189" s="8" t="n">
        <f aca="false" ca="false" dt2D="false" dtr="false" t="normal">A1188+1</f>
        <v>270</v>
      </c>
      <c r="B1189" s="8" t="s">
        <v>192</v>
      </c>
      <c r="C1189" s="106" t="s">
        <v>214</v>
      </c>
      <c r="D1189" s="8" t="s">
        <v>351</v>
      </c>
      <c r="E1189" s="260" t="n">
        <f aca="false" ca="false" dt2D="false" dtr="false" t="normal">SUM(F1189:T1189)</f>
        <v>8321062.483999999</v>
      </c>
      <c r="F1189" s="261" t="n"/>
      <c r="G1189" s="261" t="n">
        <v>4291584.6170184</v>
      </c>
      <c r="H1189" s="261" t="n"/>
      <c r="I1189" s="261" t="n">
        <v>3577775.255304</v>
      </c>
      <c r="J1189" s="261" t="n"/>
      <c r="K1189" s="261" t="n"/>
      <c r="L1189" s="261" t="n">
        <v>0</v>
      </c>
      <c r="M1189" s="261" t="n"/>
      <c r="N1189" s="261" t="n"/>
      <c r="O1189" s="261" t="n"/>
      <c r="P1189" s="261" t="n"/>
      <c r="Q1189" s="261" t="n"/>
      <c r="R1189" s="261" t="n">
        <v>249631.87452</v>
      </c>
      <c r="S1189" s="261" t="n">
        <v>24000</v>
      </c>
      <c r="T1189" s="261" t="n">
        <v>178070.7371576</v>
      </c>
    </row>
    <row customHeight="true" ht="13.5" outlineLevel="0" r="1190">
      <c r="A1190" s="8" t="n">
        <f aca="false" ca="false" dt2D="false" dtr="false" t="normal">A1189+1</f>
        <v>271</v>
      </c>
      <c r="B1190" s="8" t="n">
        <f aca="false" ca="false" dt2D="false" dtr="false" t="normal">B1186+1</f>
        <v>54</v>
      </c>
      <c r="C1190" s="106" t="s">
        <v>214</v>
      </c>
      <c r="D1190" s="8" t="s">
        <v>865</v>
      </c>
      <c r="E1190" s="260" t="n">
        <f aca="false" ca="false" dt2D="false" dtr="false" t="normal">SUM(F1190:T1190)</f>
        <v>40738652.625</v>
      </c>
      <c r="F1190" s="261" t="n"/>
      <c r="G1190" s="261" t="n"/>
      <c r="H1190" s="261" t="n"/>
      <c r="I1190" s="261" t="n"/>
      <c r="J1190" s="261" t="n"/>
      <c r="K1190" s="261" t="n"/>
      <c r="L1190" s="261" t="n">
        <v>0</v>
      </c>
      <c r="M1190" s="261" t="n"/>
      <c r="N1190" s="261" t="n"/>
      <c r="O1190" s="261" t="n"/>
      <c r="P1190" s="261" t="n">
        <v>38620685.880075</v>
      </c>
      <c r="Q1190" s="261" t="n"/>
      <c r="R1190" s="261" t="n">
        <v>1222159.57875</v>
      </c>
      <c r="S1190" s="261" t="n">
        <v>24000</v>
      </c>
      <c r="T1190" s="261" t="n">
        <v>871807.166175</v>
      </c>
    </row>
    <row customHeight="true" ht="13.5" outlineLevel="0" r="1191">
      <c r="A1191" s="8" t="n">
        <f aca="false" ca="false" dt2D="false" dtr="false" t="normal">A1190+1</f>
        <v>272</v>
      </c>
      <c r="B1191" s="8" t="s">
        <v>192</v>
      </c>
      <c r="C1191" s="106" t="s">
        <v>214</v>
      </c>
      <c r="D1191" s="8" t="s">
        <v>359</v>
      </c>
      <c r="E1191" s="260" t="n">
        <f aca="false" ca="false" dt2D="false" dtr="false" t="normal">SUM(F1191:T1191)</f>
        <v>61456616.25470551</v>
      </c>
      <c r="F1191" s="261" t="n"/>
      <c r="G1191" s="261" t="n"/>
      <c r="H1191" s="261" t="n"/>
      <c r="I1191" s="261" t="n"/>
      <c r="J1191" s="261" t="n">
        <v>1968011.49791834</v>
      </c>
      <c r="K1191" s="261" t="n"/>
      <c r="L1191" s="261" t="n">
        <v>0</v>
      </c>
      <c r="M1191" s="261" t="n"/>
      <c r="N1191" s="261" t="n">
        <v>19395086.9598624</v>
      </c>
      <c r="O1191" s="261" t="n"/>
      <c r="P1191" s="261" t="n">
        <v>25929519.16395</v>
      </c>
      <c r="Q1191" s="261" t="n">
        <v>10981128.5574829</v>
      </c>
      <c r="R1191" s="261" t="n">
        <v>1843698.48764117</v>
      </c>
      <c r="S1191" s="261" t="n">
        <v>24000</v>
      </c>
      <c r="T1191" s="261" t="n">
        <v>1315171.5878507</v>
      </c>
    </row>
    <row customHeight="true" ht="13.5" outlineLevel="0" r="1192">
      <c r="A1192" s="8" t="n">
        <f aca="false" ca="false" dt2D="false" dtr="false" t="normal">A1191+1</f>
        <v>273</v>
      </c>
      <c r="B1192" s="8" t="s">
        <v>192</v>
      </c>
      <c r="C1192" s="106" t="s">
        <v>214</v>
      </c>
      <c r="D1192" s="8" t="s">
        <v>866</v>
      </c>
      <c r="E1192" s="260" t="n">
        <f aca="false" ca="false" dt2D="false" dtr="false" t="normal">SUM(F1192:T1192)</f>
        <v>82053756.97</v>
      </c>
      <c r="F1192" s="261" t="n">
        <v>17816937.06</v>
      </c>
      <c r="G1192" s="261" t="n"/>
      <c r="H1192" s="261" t="n">
        <v>7616310.93</v>
      </c>
      <c r="I1192" s="261" t="n">
        <v>5807458.04</v>
      </c>
      <c r="J1192" s="261" t="n"/>
      <c r="K1192" s="261" t="n"/>
      <c r="L1192" s="261" t="n"/>
      <c r="M1192" s="261" t="n"/>
      <c r="N1192" s="261" t="n">
        <v>32572018.79</v>
      </c>
      <c r="O1192" s="261" t="n"/>
      <c r="P1192" s="261" t="n"/>
      <c r="Q1192" s="261" t="n">
        <v>18241032.15</v>
      </c>
      <c r="R1192" s="261" t="n"/>
      <c r="S1192" s="261" t="n"/>
      <c r="T1192" s="261" t="n"/>
    </row>
    <row customHeight="true" ht="13.5" outlineLevel="0" r="1193">
      <c r="A1193" s="8" t="n">
        <f aca="false" ca="false" dt2D="false" dtr="false" t="normal">A1192+1</f>
        <v>274</v>
      </c>
      <c r="B1193" s="8" t="s">
        <v>192</v>
      </c>
      <c r="C1193" s="106" t="s">
        <v>214</v>
      </c>
      <c r="D1193" s="8" t="s">
        <v>362</v>
      </c>
      <c r="E1193" s="260" t="n">
        <f aca="false" ca="false" dt2D="false" dtr="false" t="normal">SUM(F1193:T1193)</f>
        <v>82771555.68</v>
      </c>
      <c r="F1193" s="261" t="n">
        <v>17671787.51</v>
      </c>
      <c r="G1193" s="261" t="n">
        <v>7146413.78</v>
      </c>
      <c r="H1193" s="261" t="n">
        <v>7554263</v>
      </c>
      <c r="I1193" s="261" t="n"/>
      <c r="J1193" s="261" t="n"/>
      <c r="K1193" s="261" t="n"/>
      <c r="L1193" s="261" t="n"/>
      <c r="M1193" s="261" t="n"/>
      <c r="N1193" s="261" t="n">
        <v>32306663.77</v>
      </c>
      <c r="O1193" s="261" t="n"/>
      <c r="P1193" s="261" t="n"/>
      <c r="Q1193" s="261" t="n">
        <v>18092427.62</v>
      </c>
      <c r="R1193" s="261" t="n"/>
      <c r="S1193" s="261" t="n"/>
      <c r="T1193" s="261" t="n"/>
    </row>
    <row customHeight="true" ht="12.75" outlineLevel="0" r="1194">
      <c r="A1194" s="8" t="n">
        <f aca="false" ca="false" dt2D="false" dtr="false" t="normal">A1193+1</f>
        <v>275</v>
      </c>
      <c r="B1194" s="8" t="n">
        <f aca="false" ca="false" dt2D="false" dtr="false" t="normal">B1190+1</f>
        <v>55</v>
      </c>
      <c r="C1194" s="106" t="s">
        <v>214</v>
      </c>
      <c r="D1194" s="8" t="s">
        <v>867</v>
      </c>
      <c r="E1194" s="260" t="n">
        <f aca="false" ca="false" dt2D="false" dtr="false" t="normal">SUM(F1194:T1194)</f>
        <v>29927707.330000002</v>
      </c>
      <c r="F1194" s="205" t="n"/>
      <c r="G1194" s="205" t="n">
        <v>3626885.705383</v>
      </c>
      <c r="H1194" s="205" t="n"/>
      <c r="I1194" s="205" t="n">
        <v>3023989.35823</v>
      </c>
      <c r="J1194" s="205" t="n"/>
      <c r="K1194" s="205" t="n"/>
      <c r="L1194" s="205" t="n">
        <v>0</v>
      </c>
      <c r="M1194" s="205" t="n"/>
      <c r="N1194" s="205" t="n"/>
      <c r="O1194" s="205" t="n"/>
      <c r="P1194" s="205" t="n">
        <v>21714548.109625</v>
      </c>
      <c r="Q1194" s="205" t="n"/>
      <c r="R1194" s="205" t="n">
        <v>897831.2199</v>
      </c>
      <c r="S1194" s="205" t="n">
        <v>24000</v>
      </c>
      <c r="T1194" s="205" t="n">
        <v>640452.936862</v>
      </c>
      <c r="U1194" s="256" t="n">
        <f aca="false" ca="false" dt2D="false" dtr="false" t="normal">COUNTIF(F1194:Q1194, "&gt;0")</f>
        <v>3</v>
      </c>
      <c r="V1194" s="256" t="n">
        <f aca="false" ca="false" dt2D="false" dtr="false" t="normal">COUNTIF(R1194:T1194, "&gt;0")</f>
        <v>3</v>
      </c>
      <c r="W1194" s="256" t="n">
        <f aca="false" ca="false" dt2D="false" dtr="false" t="normal">+U1194+V1194</f>
        <v>6</v>
      </c>
    </row>
    <row customHeight="true" ht="13.5" outlineLevel="0" r="1195">
      <c r="A1195" s="8" t="n">
        <f aca="false" ca="false" dt2D="false" dtr="false" t="normal">A1194+1</f>
        <v>276</v>
      </c>
      <c r="B1195" s="8" t="s">
        <v>192</v>
      </c>
      <c r="C1195" s="106" t="s">
        <v>214</v>
      </c>
      <c r="D1195" s="8" t="s">
        <v>364</v>
      </c>
      <c r="E1195" s="260" t="n">
        <f aca="false" ca="false" dt2D="false" dtr="false" t="normal">SUM(F1195:T1195)</f>
        <v>60395798.05585339</v>
      </c>
      <c r="F1195" s="261" t="n"/>
      <c r="G1195" s="261" t="n"/>
      <c r="H1195" s="261" t="n"/>
      <c r="I1195" s="261" t="n"/>
      <c r="J1195" s="261" t="n">
        <v>1933937.58611922</v>
      </c>
      <c r="K1195" s="261" t="n"/>
      <c r="L1195" s="261" t="n">
        <v>0</v>
      </c>
      <c r="M1195" s="261" t="n"/>
      <c r="N1195" s="261" t="n">
        <v>19060199.8902711</v>
      </c>
      <c r="O1195" s="261" t="n"/>
      <c r="P1195" s="261" t="n">
        <v>25481839.607175</v>
      </c>
      <c r="Q1195" s="261" t="n">
        <v>10791476.9522172</v>
      </c>
      <c r="R1195" s="261" t="n">
        <v>1811873.9416756</v>
      </c>
      <c r="S1195" s="261" t="n">
        <v>24000</v>
      </c>
      <c r="T1195" s="261" t="n">
        <v>1292470.07839526</v>
      </c>
    </row>
    <row customHeight="true" ht="13.5" outlineLevel="0" r="1196">
      <c r="A1196" s="8" t="n">
        <f aca="false" ca="false" dt2D="false" dtr="false" t="normal">A1195+1</f>
        <v>277</v>
      </c>
      <c r="B1196" s="8" t="s">
        <v>192</v>
      </c>
      <c r="C1196" s="106" t="s">
        <v>214</v>
      </c>
      <c r="D1196" s="8" t="s">
        <v>869</v>
      </c>
      <c r="E1196" s="260" t="n">
        <f aca="false" ca="false" dt2D="false" dtr="false" t="normal">SUM(F1196:T1196)</f>
        <v>12881538.080885883</v>
      </c>
      <c r="F1196" s="261" t="n"/>
      <c r="G1196" s="261" t="n">
        <v>860567.325947323</v>
      </c>
      <c r="H1196" s="261" t="n">
        <v>403390.0171438</v>
      </c>
      <c r="I1196" s="261" t="n">
        <v>355295.000726096</v>
      </c>
      <c r="J1196" s="261" t="n"/>
      <c r="K1196" s="261" t="n"/>
      <c r="L1196" s="261" t="n">
        <v>0</v>
      </c>
      <c r="M1196" s="261" t="n"/>
      <c r="N1196" s="261" t="n">
        <v>4060617.55432099</v>
      </c>
      <c r="O1196" s="261" t="n"/>
      <c r="P1196" s="261" t="n">
        <v>3356837.2405131</v>
      </c>
      <c r="Q1196" s="261" t="n">
        <v>3158719.88487704</v>
      </c>
      <c r="R1196" s="261" t="n">
        <v>386446.142426576</v>
      </c>
      <c r="S1196" s="261" t="n">
        <v>24000</v>
      </c>
      <c r="T1196" s="261" t="n">
        <v>275664.914930958</v>
      </c>
    </row>
    <row customHeight="true" ht="13.5" outlineLevel="0" r="1197">
      <c r="A1197" s="8" t="n">
        <f aca="false" ca="false" dt2D="false" dtr="false" t="normal">A1196+1</f>
        <v>278</v>
      </c>
      <c r="B1197" s="8" t="s">
        <v>192</v>
      </c>
      <c r="C1197" s="106" t="s">
        <v>214</v>
      </c>
      <c r="D1197" s="8" t="s">
        <v>366</v>
      </c>
      <c r="E1197" s="260" t="n">
        <f aca="false" ca="false" dt2D="false" dtr="false" t="normal">SUM(F1197:T1197)</f>
        <v>36931688.26492268</v>
      </c>
      <c r="F1197" s="261" t="n"/>
      <c r="G1197" s="261" t="n">
        <v>2509031.57679857</v>
      </c>
      <c r="H1197" s="261" t="n"/>
      <c r="I1197" s="261" t="n">
        <v>1040360.17313192</v>
      </c>
      <c r="J1197" s="261" t="n">
        <v>695437.178308363</v>
      </c>
      <c r="K1197" s="261" t="n"/>
      <c r="L1197" s="261" t="n">
        <v>0</v>
      </c>
      <c r="M1197" s="261" t="n"/>
      <c r="N1197" s="261" t="n">
        <v>11810594.3699945</v>
      </c>
      <c r="O1197" s="261" t="n"/>
      <c r="P1197" s="261" t="n">
        <v>9764921.23541178</v>
      </c>
      <c r="Q1197" s="261" t="n">
        <v>9189054.95446052</v>
      </c>
      <c r="R1197" s="261" t="n">
        <v>1107950.64794768</v>
      </c>
      <c r="S1197" s="261" t="n">
        <v>24000</v>
      </c>
      <c r="T1197" s="261" t="n">
        <v>790338.128869345</v>
      </c>
    </row>
    <row customHeight="true" ht="13.5" outlineLevel="0" r="1198">
      <c r="A1198" s="8" t="n">
        <f aca="false" ca="false" dt2D="false" dtr="false" t="normal">A1197+1</f>
        <v>279</v>
      </c>
      <c r="B1198" s="8" t="s">
        <v>192</v>
      </c>
      <c r="C1198" s="106" t="s">
        <v>214</v>
      </c>
      <c r="D1198" s="8" t="s">
        <v>870</v>
      </c>
      <c r="E1198" s="260" t="n">
        <f aca="false" ca="false" dt2D="false" dtr="false" t="normal">SUM(F1198:T1198)</f>
        <v>21389398.582345307</v>
      </c>
      <c r="F1198" s="261" t="n"/>
      <c r="G1198" s="261" t="n"/>
      <c r="H1198" s="261" t="n"/>
      <c r="I1198" s="261" t="n"/>
      <c r="J1198" s="261" t="n"/>
      <c r="K1198" s="261" t="n"/>
      <c r="L1198" s="261" t="n">
        <v>0</v>
      </c>
      <c r="M1198" s="261" t="n"/>
      <c r="N1198" s="261" t="n">
        <v>6981020.46237221</v>
      </c>
      <c r="O1198" s="261" t="n"/>
      <c r="P1198" s="261" t="n">
        <v>9334975.190725</v>
      </c>
      <c r="Q1198" s="261" t="n">
        <v>3949987.84211555</v>
      </c>
      <c r="R1198" s="261" t="n">
        <v>641681.957470359</v>
      </c>
      <c r="S1198" s="261" t="n">
        <v>24000</v>
      </c>
      <c r="T1198" s="261" t="n">
        <v>457733.12966219</v>
      </c>
    </row>
    <row customHeight="true" ht="13.5" outlineLevel="0" r="1199">
      <c r="A1199" s="8" t="n">
        <f aca="false" ca="false" dt2D="false" dtr="false" t="normal">A1198+1</f>
        <v>280</v>
      </c>
      <c r="B1199" s="8" t="s">
        <v>192</v>
      </c>
      <c r="C1199" s="106" t="s">
        <v>214</v>
      </c>
      <c r="D1199" s="8" t="s">
        <v>370</v>
      </c>
      <c r="E1199" s="260" t="n">
        <f aca="false" ca="false" dt2D="false" dtr="false" t="normal">SUM(F1199:T1199)</f>
        <v>8268670.794376417</v>
      </c>
      <c r="F1199" s="261" t="n"/>
      <c r="G1199" s="261" t="n"/>
      <c r="H1199" s="261" t="n"/>
      <c r="I1199" s="261" t="n"/>
      <c r="J1199" s="261" t="n"/>
      <c r="K1199" s="261" t="n"/>
      <c r="L1199" s="261" t="n">
        <v>0</v>
      </c>
      <c r="M1199" s="261" t="n"/>
      <c r="N1199" s="261" t="n"/>
      <c r="O1199" s="261" t="n"/>
      <c r="P1199" s="261" t="n"/>
      <c r="Q1199" s="261" t="n">
        <v>7819661.11554547</v>
      </c>
      <c r="R1199" s="261" t="n">
        <v>248060.123831292</v>
      </c>
      <c r="S1199" s="261" t="n">
        <v>24000</v>
      </c>
      <c r="T1199" s="261" t="n">
        <v>176949.554999655</v>
      </c>
    </row>
    <row customHeight="true" ht="13.5" outlineLevel="0" r="1200">
      <c r="A1200" s="8" t="n">
        <f aca="false" ca="false" dt2D="false" dtr="false" t="normal">A1199+1</f>
        <v>281</v>
      </c>
      <c r="B1200" s="8" t="s">
        <v>192</v>
      </c>
      <c r="C1200" s="106" t="s">
        <v>214</v>
      </c>
      <c r="D1200" s="8" t="s">
        <v>372</v>
      </c>
      <c r="E1200" s="260" t="n">
        <f aca="false" ca="false" dt2D="false" dtr="false" t="normal">SUM(F1200:T1200)</f>
        <v>24993758.624999996</v>
      </c>
      <c r="F1200" s="261" t="n"/>
      <c r="G1200" s="261" t="n"/>
      <c r="H1200" s="261" t="n"/>
      <c r="I1200" s="261" t="n"/>
      <c r="J1200" s="261" t="n"/>
      <c r="K1200" s="261" t="n"/>
      <c r="L1200" s="261" t="n">
        <v>0</v>
      </c>
      <c r="M1200" s="261" t="n"/>
      <c r="N1200" s="261" t="n"/>
      <c r="O1200" s="261" t="n"/>
      <c r="P1200" s="261" t="n">
        <v>23685079.431675</v>
      </c>
      <c r="Q1200" s="261" t="n"/>
      <c r="R1200" s="261" t="n">
        <v>749812.75875</v>
      </c>
      <c r="S1200" s="261" t="n">
        <v>24000</v>
      </c>
      <c r="T1200" s="261" t="n">
        <v>534866.434575</v>
      </c>
    </row>
    <row customHeight="true" ht="13.5" outlineLevel="0" r="1201">
      <c r="A1201" s="8" t="n">
        <f aca="false" ca="false" dt2D="false" dtr="false" t="normal">A1200+1</f>
        <v>282</v>
      </c>
      <c r="B1201" s="8" t="s">
        <v>192</v>
      </c>
      <c r="C1201" s="106" t="s">
        <v>214</v>
      </c>
      <c r="D1201" s="8" t="s">
        <v>873</v>
      </c>
      <c r="E1201" s="260" t="n">
        <f aca="false" ca="false" dt2D="false" dtr="false" t="normal">SUM(F1201:T1201)</f>
        <v>19359664.5</v>
      </c>
      <c r="F1201" s="261" t="n"/>
      <c r="G1201" s="261" t="n"/>
      <c r="H1201" s="261" t="n"/>
      <c r="I1201" s="261" t="n"/>
      <c r="J1201" s="261" t="n"/>
      <c r="K1201" s="261" t="n"/>
      <c r="L1201" s="261" t="n">
        <v>0</v>
      </c>
      <c r="M1201" s="261" t="n"/>
      <c r="N1201" s="261" t="n"/>
      <c r="O1201" s="261" t="n"/>
      <c r="P1201" s="261" t="n">
        <v>18340577.7447</v>
      </c>
      <c r="Q1201" s="261" t="n"/>
      <c r="R1201" s="261" t="n">
        <v>580789.935</v>
      </c>
      <c r="S1201" s="261" t="n">
        <v>24000</v>
      </c>
      <c r="T1201" s="261" t="n">
        <v>414296.8203</v>
      </c>
    </row>
    <row customHeight="true" ht="13.5" outlineLevel="0" r="1202">
      <c r="A1202" s="8" t="n">
        <f aca="false" ca="false" dt2D="false" dtr="false" t="normal">A1201+1</f>
        <v>283</v>
      </c>
      <c r="B1202" s="8" t="s">
        <v>192</v>
      </c>
      <c r="C1202" s="106" t="s">
        <v>214</v>
      </c>
      <c r="D1202" s="8" t="s">
        <v>376</v>
      </c>
      <c r="E1202" s="260" t="n">
        <f aca="false" ca="false" dt2D="false" dtr="false" t="normal">SUM(F1202:T1202)</f>
        <v>11837908.159640318</v>
      </c>
      <c r="F1202" s="261" t="n"/>
      <c r="G1202" s="261" t="n">
        <v>817124.840819559</v>
      </c>
      <c r="H1202" s="261" t="n"/>
      <c r="I1202" s="261" t="n">
        <v>336773.729906435</v>
      </c>
      <c r="J1202" s="261" t="n"/>
      <c r="K1202" s="261" t="n"/>
      <c r="L1202" s="261" t="n">
        <v>0</v>
      </c>
      <c r="M1202" s="261" t="n"/>
      <c r="N1202" s="261" t="n">
        <v>3859341.09816963</v>
      </c>
      <c r="O1202" s="261" t="n"/>
      <c r="P1202" s="261" t="n">
        <v>3190272.87752566</v>
      </c>
      <c r="Q1202" s="261" t="n">
        <v>3001927.13381352</v>
      </c>
      <c r="R1202" s="261" t="n">
        <v>355137.244789209</v>
      </c>
      <c r="S1202" s="261" t="n">
        <v>24000</v>
      </c>
      <c r="T1202" s="261" t="n">
        <v>253331.234616303</v>
      </c>
    </row>
    <row customHeight="true" ht="13.5" outlineLevel="0" r="1203">
      <c r="A1203" s="8" t="n">
        <f aca="false" ca="false" dt2D="false" dtr="false" t="normal">A1202+1</f>
        <v>284</v>
      </c>
      <c r="B1203" s="8" t="s">
        <v>192</v>
      </c>
      <c r="C1203" s="106" t="s">
        <v>214</v>
      </c>
      <c r="D1203" s="106" t="s">
        <v>88</v>
      </c>
      <c r="E1203" s="260" t="n">
        <f aca="false" ca="false" dt2D="false" dtr="false" t="normal">SUM(F1203:T1203)</f>
        <v>27491116.055</v>
      </c>
      <c r="F1203" s="261" t="n"/>
      <c r="G1203" s="261" t="n"/>
      <c r="H1203" s="261" t="n"/>
      <c r="I1203" s="261" t="n">
        <v>3182098.818498</v>
      </c>
      <c r="J1203" s="261" t="n"/>
      <c r="K1203" s="261" t="n"/>
      <c r="L1203" s="261" t="n">
        <v>0</v>
      </c>
      <c r="M1203" s="261" t="n"/>
      <c r="N1203" s="261" t="n"/>
      <c r="O1203" s="261" t="n"/>
      <c r="P1203" s="261" t="n">
        <v>22871973.871275</v>
      </c>
      <c r="Q1203" s="261" t="n"/>
      <c r="R1203" s="261" t="n">
        <v>824733.48165</v>
      </c>
      <c r="S1203" s="261" t="n">
        <v>24000</v>
      </c>
      <c r="T1203" s="261" t="n">
        <v>588309.883577</v>
      </c>
    </row>
    <row customHeight="true" ht="13.5" outlineLevel="0" r="1204">
      <c r="A1204" s="8" t="n">
        <f aca="false" ca="false" dt2D="false" dtr="false" t="normal">A1203+1</f>
        <v>285</v>
      </c>
      <c r="B1204" s="8" t="s">
        <v>192</v>
      </c>
      <c r="C1204" s="106" t="s">
        <v>214</v>
      </c>
      <c r="D1204" s="8" t="s">
        <v>381</v>
      </c>
      <c r="E1204" s="260" t="n">
        <f aca="false" ca="false" dt2D="false" dtr="false" t="normal">SUM(F1204:T1204)</f>
        <v>59724689.77804543</v>
      </c>
      <c r="F1204" s="261" t="n"/>
      <c r="G1204" s="261" t="n"/>
      <c r="H1204" s="261" t="n"/>
      <c r="I1204" s="261" t="n"/>
      <c r="J1204" s="261" t="n"/>
      <c r="K1204" s="261" t="n"/>
      <c r="L1204" s="261" t="n">
        <v>0</v>
      </c>
      <c r="M1204" s="261" t="n"/>
      <c r="N1204" s="261" t="n">
        <v>19507138.6496732</v>
      </c>
      <c r="O1204" s="261" t="n"/>
      <c r="P1204" s="261" t="n">
        <v>26079984.32185</v>
      </c>
      <c r="Q1204" s="261" t="n">
        <v>11043717.7519307</v>
      </c>
      <c r="R1204" s="261" t="n">
        <v>1791740.69334136</v>
      </c>
      <c r="S1204" s="261" t="n">
        <v>24000</v>
      </c>
      <c r="T1204" s="261" t="n">
        <v>1278108.36125017</v>
      </c>
    </row>
    <row customHeight="true" ht="13.5" outlineLevel="0" r="1205">
      <c r="A1205" s="8" t="n">
        <f aca="false" ca="false" dt2D="false" dtr="false" t="normal">A1204+1</f>
        <v>286</v>
      </c>
      <c r="B1205" s="8" t="s">
        <v>192</v>
      </c>
      <c r="C1205" s="106" t="s">
        <v>214</v>
      </c>
      <c r="D1205" s="8" t="s">
        <v>386</v>
      </c>
      <c r="E1205" s="260" t="n">
        <f aca="false" ca="false" dt2D="false" dtr="false" t="normal">SUM(F1205:T1205)</f>
        <v>45687559.36374561</v>
      </c>
      <c r="F1205" s="261" t="n">
        <v>8139236.81841029</v>
      </c>
      <c r="G1205" s="261" t="n"/>
      <c r="H1205" s="261" t="n"/>
      <c r="I1205" s="261" t="n"/>
      <c r="J1205" s="261" t="n"/>
      <c r="K1205" s="261" t="n"/>
      <c r="L1205" s="261" t="n">
        <v>0</v>
      </c>
      <c r="M1205" s="261" t="n"/>
      <c r="N1205" s="261" t="n">
        <v>15051854.7472138</v>
      </c>
      <c r="O1205" s="261" t="n"/>
      <c r="P1205" s="261" t="n">
        <v>20124127.246825</v>
      </c>
      <c r="Q1205" s="261" t="n"/>
      <c r="R1205" s="261" t="n">
        <v>1370626.78091237</v>
      </c>
      <c r="S1205" s="261" t="n">
        <v>24000</v>
      </c>
      <c r="T1205" s="261" t="n">
        <v>977713.770384157</v>
      </c>
    </row>
    <row customHeight="true" ht="13.5" outlineLevel="0" r="1206">
      <c r="A1206" s="8" t="n">
        <f aca="false" ca="false" dt2D="false" dtr="false" t="normal">A1205+1</f>
        <v>287</v>
      </c>
      <c r="B1206" s="8" t="s">
        <v>192</v>
      </c>
      <c r="C1206" s="106" t="s">
        <v>214</v>
      </c>
      <c r="D1206" s="8" t="s">
        <v>388</v>
      </c>
      <c r="E1206" s="260" t="n">
        <f aca="false" ca="false" dt2D="false" dtr="false" t="normal">SUM(F1206:T1206)</f>
        <v>10532428.697780794</v>
      </c>
      <c r="F1206" s="261" t="n"/>
      <c r="G1206" s="261" t="n"/>
      <c r="H1206" s="261" t="n"/>
      <c r="I1206" s="261" t="n"/>
      <c r="J1206" s="261" t="n"/>
      <c r="K1206" s="261" t="n"/>
      <c r="L1206" s="261" t="n">
        <v>0</v>
      </c>
      <c r="M1206" s="261" t="n"/>
      <c r="N1206" s="261" t="n"/>
      <c r="O1206" s="261" t="n"/>
      <c r="P1206" s="261" t="n"/>
      <c r="Q1206" s="261" t="n">
        <v>9967061.86271486</v>
      </c>
      <c r="R1206" s="261" t="n">
        <v>315972.860933424</v>
      </c>
      <c r="S1206" s="261" t="n">
        <v>24000</v>
      </c>
      <c r="T1206" s="261" t="n">
        <v>225393.974132509</v>
      </c>
    </row>
    <row customHeight="true" ht="13.5" outlineLevel="0" r="1207">
      <c r="A1207" s="8" t="n">
        <f aca="false" ca="false" dt2D="false" dtr="false" t="normal">A1206+1</f>
        <v>288</v>
      </c>
      <c r="B1207" s="8" t="s">
        <v>192</v>
      </c>
      <c r="C1207" s="106" t="s">
        <v>214</v>
      </c>
      <c r="D1207" s="8" t="s">
        <v>398</v>
      </c>
      <c r="E1207" s="260" t="n">
        <f aca="false" ca="false" dt2D="false" dtr="false" t="normal">SUM(F1207:T1207)</f>
        <v>3044409.4799999995</v>
      </c>
      <c r="F1207" s="261" t="n"/>
      <c r="G1207" s="261" t="n"/>
      <c r="H1207" s="261" t="n"/>
      <c r="I1207" s="261" t="n">
        <v>2863926.832728</v>
      </c>
      <c r="J1207" s="261" t="n"/>
      <c r="K1207" s="261" t="n"/>
      <c r="L1207" s="261" t="n">
        <v>0</v>
      </c>
      <c r="M1207" s="261" t="n"/>
      <c r="N1207" s="261" t="n"/>
      <c r="O1207" s="261" t="n"/>
      <c r="P1207" s="261" t="n"/>
      <c r="Q1207" s="261" t="n"/>
      <c r="R1207" s="261" t="n">
        <v>91332.2844</v>
      </c>
      <c r="S1207" s="261" t="n">
        <v>24000</v>
      </c>
      <c r="T1207" s="261" t="n">
        <v>65150.362872</v>
      </c>
    </row>
    <row customHeight="true" ht="13.5" outlineLevel="0" r="1208">
      <c r="A1208" s="8" t="n">
        <f aca="false" ca="false" dt2D="false" dtr="false" t="normal">A1207+1</f>
        <v>289</v>
      </c>
      <c r="B1208" s="8" t="s">
        <v>192</v>
      </c>
      <c r="C1208" s="106" t="s">
        <v>214</v>
      </c>
      <c r="D1208" s="8" t="s">
        <v>400</v>
      </c>
      <c r="E1208" s="260" t="n">
        <f aca="false" ca="false" dt2D="false" dtr="false" t="normal">SUM(F1208:T1208)</f>
        <v>54535181.26670599</v>
      </c>
      <c r="F1208" s="261" t="n"/>
      <c r="G1208" s="261" t="n"/>
      <c r="H1208" s="261" t="n"/>
      <c r="I1208" s="261" t="n"/>
      <c r="J1208" s="261" t="n"/>
      <c r="K1208" s="261" t="n"/>
      <c r="L1208" s="261" t="n">
        <v>0</v>
      </c>
      <c r="M1208" s="261" t="n"/>
      <c r="N1208" s="261" t="n">
        <v>17811458.3791048</v>
      </c>
      <c r="O1208" s="261" t="n"/>
      <c r="P1208" s="261" t="n">
        <v>23813186.165425</v>
      </c>
      <c r="Q1208" s="261" t="n">
        <v>10083428.4050675</v>
      </c>
      <c r="R1208" s="261" t="n">
        <v>1636055.43800118</v>
      </c>
      <c r="S1208" s="261" t="n">
        <v>24000</v>
      </c>
      <c r="T1208" s="261" t="n">
        <v>1167052.87910751</v>
      </c>
    </row>
    <row customHeight="true" ht="13.5" outlineLevel="0" r="1209">
      <c r="A1209" s="8" t="n">
        <f aca="false" ca="false" dt2D="false" dtr="false" t="normal">A1208+1</f>
        <v>290</v>
      </c>
      <c r="B1209" s="8" t="s">
        <v>192</v>
      </c>
      <c r="C1209" s="106" t="s">
        <v>214</v>
      </c>
      <c r="D1209" s="8" t="s">
        <v>305</v>
      </c>
      <c r="E1209" s="260" t="n">
        <f aca="false" ca="false" dt2D="false" dtr="false" t="normal">SUM(F1209:T1209)</f>
        <v>49172789.16401888</v>
      </c>
      <c r="F1209" s="261" t="n"/>
      <c r="G1209" s="261" t="n"/>
      <c r="H1209" s="261" t="n"/>
      <c r="I1209" s="261" t="n"/>
      <c r="J1209" s="261" t="n">
        <v>1938251.7834643</v>
      </c>
      <c r="K1209" s="261" t="n"/>
      <c r="L1209" s="261" t="n">
        <v>0</v>
      </c>
      <c r="M1209" s="261" t="n"/>
      <c r="N1209" s="261" t="n">
        <v>19120257.427374</v>
      </c>
      <c r="O1209" s="261" t="n"/>
      <c r="P1209" s="261" t="n">
        <v>25562798.59015</v>
      </c>
      <c r="Q1209" s="261" t="n"/>
      <c r="R1209" s="261" t="n">
        <v>1475183.67492057</v>
      </c>
      <c r="S1209" s="261" t="n">
        <v>24000</v>
      </c>
      <c r="T1209" s="261" t="n">
        <v>1052297.68811</v>
      </c>
    </row>
    <row customHeight="true" ht="13.5" outlineLevel="0" r="1210">
      <c r="A1210" s="8" t="n">
        <f aca="false" ca="false" dt2D="false" dtr="false" t="normal">A1209+1</f>
        <v>291</v>
      </c>
      <c r="B1210" s="8" t="s">
        <v>192</v>
      </c>
      <c r="C1210" s="106" t="s">
        <v>214</v>
      </c>
      <c r="D1210" s="8" t="s">
        <v>91</v>
      </c>
      <c r="E1210" s="260" t="n">
        <f aca="false" ca="false" dt2D="false" dtr="false" t="normal">SUM(F1210:T1210)</f>
        <v>54364079.76616731</v>
      </c>
      <c r="F1210" s="261" t="n"/>
      <c r="G1210" s="261" t="n"/>
      <c r="H1210" s="261" t="n"/>
      <c r="I1210" s="261" t="n"/>
      <c r="J1210" s="261" t="n"/>
      <c r="K1210" s="261" t="n"/>
      <c r="L1210" s="261" t="n">
        <v>0</v>
      </c>
      <c r="M1210" s="261" t="n"/>
      <c r="N1210" s="261" t="n">
        <v>17755550.6880211</v>
      </c>
      <c r="O1210" s="261" t="n"/>
      <c r="P1210" s="261" t="n">
        <v>23738448.342925</v>
      </c>
      <c r="Q1210" s="261" t="n">
        <v>10051767.0352402</v>
      </c>
      <c r="R1210" s="261" t="n">
        <v>1630922.39298502</v>
      </c>
      <c r="S1210" s="261" t="n">
        <v>24000</v>
      </c>
      <c r="T1210" s="261" t="n">
        <v>1163391.30699598</v>
      </c>
    </row>
    <row customHeight="true" ht="13.5" outlineLevel="0" r="1211">
      <c r="A1211" s="8" t="n">
        <f aca="false" ca="false" dt2D="false" dtr="false" t="normal">A1210+1</f>
        <v>292</v>
      </c>
      <c r="B1211" s="8" t="n">
        <f aca="false" ca="false" dt2D="false" dtr="false" t="normal">B1194+1</f>
        <v>56</v>
      </c>
      <c r="C1211" s="106" t="s">
        <v>214</v>
      </c>
      <c r="D1211" s="8" t="s">
        <v>878</v>
      </c>
      <c r="E1211" s="260" t="n">
        <f aca="false" ca="false" dt2D="false" dtr="false" t="normal">SUM(F1211:T1211)</f>
        <v>20581658.625</v>
      </c>
      <c r="F1211" s="261" t="n"/>
      <c r="G1211" s="261" t="n"/>
      <c r="H1211" s="261" t="n"/>
      <c r="I1211" s="261" t="n"/>
      <c r="J1211" s="261" t="n"/>
      <c r="K1211" s="261" t="n"/>
      <c r="L1211" s="261" t="n">
        <v>0</v>
      </c>
      <c r="M1211" s="261" t="n"/>
      <c r="N1211" s="261" t="n"/>
      <c r="O1211" s="261" t="n"/>
      <c r="P1211" s="261" t="n">
        <v>19499761.371675</v>
      </c>
      <c r="Q1211" s="261" t="n"/>
      <c r="R1211" s="261" t="n">
        <v>617449.75875</v>
      </c>
      <c r="S1211" s="261" t="n">
        <v>24000</v>
      </c>
      <c r="T1211" s="261" t="n">
        <v>440447.494575</v>
      </c>
    </row>
    <row customHeight="true" ht="13.5" outlineLevel="0" r="1212">
      <c r="A1212" s="8" t="n">
        <f aca="false" ca="false" dt2D="false" dtr="false" t="normal">A1211+1</f>
        <v>293</v>
      </c>
      <c r="B1212" s="8" t="s">
        <v>192</v>
      </c>
      <c r="C1212" s="106" t="s">
        <v>214</v>
      </c>
      <c r="D1212" s="8" t="s">
        <v>307</v>
      </c>
      <c r="E1212" s="260" t="n">
        <f aca="false" ca="false" dt2D="false" dtr="false" t="normal">SUM(F1212:T1212)</f>
        <v>40598964.04782735</v>
      </c>
      <c r="F1212" s="261" t="n"/>
      <c r="G1212" s="261" t="n"/>
      <c r="H1212" s="261" t="n"/>
      <c r="I1212" s="261" t="n"/>
      <c r="J1212" s="261" t="n"/>
      <c r="K1212" s="261" t="n"/>
      <c r="L1212" s="261" t="n">
        <v>0</v>
      </c>
      <c r="M1212" s="261" t="n"/>
      <c r="N1212" s="261" t="n">
        <v>13257776.9403382</v>
      </c>
      <c r="O1212" s="261" t="n"/>
      <c r="P1212" s="261" t="n">
        <v>17725790.5228</v>
      </c>
      <c r="Q1212" s="261" t="n">
        <v>7504609.83263082</v>
      </c>
      <c r="R1212" s="261" t="n">
        <v>1217968.92143482</v>
      </c>
      <c r="S1212" s="261" t="n">
        <v>24000</v>
      </c>
      <c r="T1212" s="261" t="n">
        <v>868817.830623505</v>
      </c>
    </row>
    <row outlineLevel="0" r="1213">
      <c r="A1213" s="8" t="n">
        <f aca="false" ca="false" dt2D="false" dtr="false" t="normal">A1212+1</f>
        <v>294</v>
      </c>
      <c r="B1213" s="8" t="n">
        <f aca="false" ca="false" dt2D="false" dtr="false" t="normal">B1211+1</f>
        <v>57</v>
      </c>
      <c r="C1213" s="106" t="s">
        <v>68</v>
      </c>
      <c r="D1213" s="106" t="s">
        <v>879</v>
      </c>
      <c r="E1213" s="205" t="n">
        <f aca="false" ca="true" dt2D="false" dtr="false" t="normal">SUBTOTAL(9, F1213:T1213)</f>
        <v>2546110.8</v>
      </c>
      <c r="F1213" s="205" t="n"/>
      <c r="G1213" s="205" t="n"/>
      <c r="H1213" s="205" t="n"/>
      <c r="I1213" s="205" t="n"/>
      <c r="J1213" s="205" t="n">
        <v>2546110.8</v>
      </c>
      <c r="K1213" s="205" t="n"/>
      <c r="L1213" s="205" t="n"/>
      <c r="M1213" s="205" t="n"/>
      <c r="N1213" s="205" t="n"/>
      <c r="O1213" s="205" t="n"/>
      <c r="P1213" s="205" t="n"/>
      <c r="Q1213" s="205" t="n"/>
      <c r="R1213" s="205" t="n"/>
      <c r="S1213" s="205" t="n"/>
      <c r="T1213" s="205" t="n"/>
    </row>
    <row customHeight="true" ht="13.5" outlineLevel="0" r="1214">
      <c r="A1214" s="8" t="n">
        <f aca="false" ca="false" dt2D="false" dtr="false" t="normal">A1213+1</f>
        <v>295</v>
      </c>
      <c r="B1214" s="8" t="s">
        <v>192</v>
      </c>
      <c r="C1214" s="106" t="s">
        <v>214</v>
      </c>
      <c r="D1214" s="8" t="s">
        <v>405</v>
      </c>
      <c r="E1214" s="260" t="n">
        <f aca="false" ca="false" dt2D="false" dtr="false" t="normal">SUM(F1214:T1214)</f>
        <v>10083029.754258571</v>
      </c>
      <c r="F1214" s="261" t="n"/>
      <c r="G1214" s="261" t="n"/>
      <c r="H1214" s="261" t="n"/>
      <c r="I1214" s="261" t="n"/>
      <c r="J1214" s="261" t="n"/>
      <c r="K1214" s="261" t="n"/>
      <c r="L1214" s="261" t="n">
        <v>0</v>
      </c>
      <c r="M1214" s="261" t="n"/>
      <c r="N1214" s="261" t="n">
        <v>2203511.96696007</v>
      </c>
      <c r="O1214" s="261" t="n"/>
      <c r="P1214" s="261" t="n">
        <v>3808450.42649626</v>
      </c>
      <c r="Q1214" s="261" t="n">
        <v>3528799.63143335</v>
      </c>
      <c r="R1214" s="261" t="n">
        <v>302490.892627757</v>
      </c>
      <c r="S1214" s="261" t="n">
        <v>24000</v>
      </c>
      <c r="T1214" s="261" t="n">
        <v>215776.836741133</v>
      </c>
      <c r="AC1214" s="0" t="s">
        <v>81</v>
      </c>
    </row>
    <row customHeight="true" ht="13.5" outlineLevel="0" r="1215">
      <c r="A1215" s="8" t="n">
        <f aca="false" ca="false" dt2D="false" dtr="false" t="normal">A1214+1</f>
        <v>296</v>
      </c>
      <c r="B1215" s="8" t="s">
        <v>192</v>
      </c>
      <c r="C1215" s="106" t="s">
        <v>214</v>
      </c>
      <c r="D1215" s="8" t="s">
        <v>408</v>
      </c>
      <c r="E1215" s="260" t="n">
        <f aca="false" ca="false" dt2D="false" dtr="false" t="normal">SUM(F1215:T1215)</f>
        <v>74083527.70325467</v>
      </c>
      <c r="F1215" s="261" t="n"/>
      <c r="G1215" s="261" t="n"/>
      <c r="H1215" s="261" t="n"/>
      <c r="I1215" s="261" t="n"/>
      <c r="J1215" s="261" t="n"/>
      <c r="K1215" s="261" t="n"/>
      <c r="L1215" s="261" t="n">
        <v>0</v>
      </c>
      <c r="M1215" s="261" t="n"/>
      <c r="N1215" s="261" t="n">
        <v>24198912.0854165</v>
      </c>
      <c r="O1215" s="261" t="n"/>
      <c r="P1215" s="261" t="n">
        <v>32351982.38605</v>
      </c>
      <c r="Q1215" s="261" t="n">
        <v>13700739.9078409</v>
      </c>
      <c r="R1215" s="261" t="n">
        <v>2222505.83109764</v>
      </c>
      <c r="S1215" s="261" t="n">
        <v>24000</v>
      </c>
      <c r="T1215" s="261" t="n">
        <v>1585387.49284965</v>
      </c>
    </row>
    <row customHeight="true" ht="13.5" outlineLevel="0" r="1216">
      <c r="A1216" s="8" t="n">
        <f aca="false" ca="false" dt2D="false" dtr="false" t="normal">A1215+1</f>
        <v>297</v>
      </c>
      <c r="B1216" s="8" t="s">
        <v>192</v>
      </c>
      <c r="C1216" s="106" t="s">
        <v>214</v>
      </c>
      <c r="D1216" s="8" t="s">
        <v>414</v>
      </c>
      <c r="E1216" s="260" t="n">
        <f aca="false" ca="false" dt2D="false" dtr="false" t="normal">SUM(F1216:T1216)</f>
        <v>28806648.630698796</v>
      </c>
      <c r="F1216" s="261" t="n"/>
      <c r="G1216" s="261" t="n"/>
      <c r="H1216" s="261" t="n"/>
      <c r="I1216" s="261" t="n"/>
      <c r="J1216" s="261" t="n"/>
      <c r="K1216" s="261" t="n"/>
      <c r="L1216" s="261" t="n">
        <v>0</v>
      </c>
      <c r="M1216" s="261" t="n"/>
      <c r="N1216" s="261" t="n">
        <v>9404618.87085021</v>
      </c>
      <c r="O1216" s="261" t="n"/>
      <c r="P1216" s="261" t="n">
        <v>12574859.7961</v>
      </c>
      <c r="Q1216" s="261" t="n">
        <v>5322508.22413067</v>
      </c>
      <c r="R1216" s="261" t="n">
        <v>864199.458920964</v>
      </c>
      <c r="S1216" s="261" t="n">
        <v>24000</v>
      </c>
      <c r="T1216" s="261" t="n">
        <v>616462.280696954</v>
      </c>
    </row>
    <row customHeight="true" ht="13.5" outlineLevel="0" r="1217">
      <c r="A1217" s="8" t="n">
        <f aca="false" ca="false" dt2D="false" dtr="false" t="normal">A1216+1</f>
        <v>298</v>
      </c>
      <c r="B1217" s="8" t="s">
        <v>192</v>
      </c>
      <c r="C1217" s="106" t="s">
        <v>214</v>
      </c>
      <c r="D1217" s="8" t="s">
        <v>882</v>
      </c>
      <c r="E1217" s="260" t="n">
        <f aca="false" ca="false" dt2D="false" dtr="false" t="normal">SUM(F1217:T1217)</f>
        <v>30091920.707390893</v>
      </c>
      <c r="F1217" s="261" t="n"/>
      <c r="G1217" s="261" t="n"/>
      <c r="H1217" s="261" t="n">
        <v>4021654.6990972</v>
      </c>
      <c r="I1217" s="261" t="n"/>
      <c r="J1217" s="205" t="n">
        <v>1725958.2294838</v>
      </c>
      <c r="K1217" s="261" t="n"/>
      <c r="L1217" s="261" t="n">
        <v>0</v>
      </c>
      <c r="M1217" s="261" t="n"/>
      <c r="N1217" s="261" t="n"/>
      <c r="O1217" s="261" t="n"/>
      <c r="P1217" s="261" t="n">
        <v>22773583.05445</v>
      </c>
      <c r="Q1217" s="261" t="n"/>
      <c r="R1217" s="261" t="n">
        <v>902757.621221727</v>
      </c>
      <c r="S1217" s="261" t="n">
        <v>24000</v>
      </c>
      <c r="T1217" s="261" t="n">
        <v>643967.103138165</v>
      </c>
    </row>
    <row customHeight="true" ht="13.5" outlineLevel="0" r="1218">
      <c r="A1218" s="8" t="n">
        <f aca="false" ca="false" dt2D="false" dtr="false" t="normal">A1217+1</f>
        <v>299</v>
      </c>
      <c r="B1218" s="8" t="s">
        <v>192</v>
      </c>
      <c r="C1218" s="106" t="s">
        <v>214</v>
      </c>
      <c r="D1218" s="8" t="s">
        <v>416</v>
      </c>
      <c r="E1218" s="260" t="n">
        <f aca="false" ca="false" dt2D="false" dtr="false" t="normal">SUM(F1218:T1218)</f>
        <v>37968786.20570029</v>
      </c>
      <c r="F1218" s="261" t="n"/>
      <c r="G1218" s="261" t="n"/>
      <c r="H1218" s="261" t="n"/>
      <c r="I1218" s="261" t="n"/>
      <c r="J1218" s="261" t="n"/>
      <c r="K1218" s="261" t="n"/>
      <c r="L1218" s="261" t="n">
        <v>0</v>
      </c>
      <c r="M1218" s="261" t="n"/>
      <c r="N1218" s="261" t="n"/>
      <c r="O1218" s="261" t="n"/>
      <c r="P1218" s="261" t="n">
        <v>25287500.294475</v>
      </c>
      <c r="Q1218" s="261" t="n">
        <v>10705690.3002523</v>
      </c>
      <c r="R1218" s="261" t="n">
        <v>1139063.58617101</v>
      </c>
      <c r="S1218" s="261" t="n">
        <v>24000</v>
      </c>
      <c r="T1218" s="261" t="n">
        <v>812532.024801986</v>
      </c>
    </row>
    <row customHeight="true" ht="13.5" outlineLevel="0" r="1219">
      <c r="A1219" s="8" t="n">
        <f aca="false" ca="false" dt2D="false" dtr="false" t="normal">A1218+1</f>
        <v>300</v>
      </c>
      <c r="B1219" s="8" t="n">
        <f aca="false" ca="false" dt2D="false" dtr="false" t="normal">B1213+1</f>
        <v>58</v>
      </c>
      <c r="C1219" s="106" t="s">
        <v>214</v>
      </c>
      <c r="D1219" s="8" t="s">
        <v>885</v>
      </c>
      <c r="E1219" s="260" t="n">
        <f aca="false" ca="false" dt2D="false" dtr="false" t="normal">SUM(F1219:T1219)</f>
        <v>3511267.89731511</v>
      </c>
      <c r="F1219" s="261" t="n"/>
      <c r="G1219" s="261" t="n"/>
      <c r="H1219" s="261" t="n"/>
      <c r="I1219" s="261" t="n"/>
      <c r="J1219" s="261" t="n">
        <v>3511267.89731511</v>
      </c>
      <c r="K1219" s="261" t="n"/>
      <c r="L1219" s="261" t="n"/>
      <c r="M1219" s="261" t="n"/>
      <c r="N1219" s="261" t="n"/>
      <c r="O1219" s="261" t="n"/>
      <c r="P1219" s="261" t="n"/>
      <c r="Q1219" s="261" t="n"/>
      <c r="R1219" s="261" t="n"/>
      <c r="S1219" s="261" t="n"/>
      <c r="T1219" s="261" t="n"/>
    </row>
    <row customHeight="true" ht="13.5" outlineLevel="0" r="1220">
      <c r="A1220" s="8" t="n">
        <f aca="false" ca="false" dt2D="false" dtr="false" t="normal">A1219+1</f>
        <v>301</v>
      </c>
      <c r="B1220" s="8" t="s">
        <v>192</v>
      </c>
      <c r="C1220" s="106" t="s">
        <v>214</v>
      </c>
      <c r="D1220" s="8" t="s">
        <v>886</v>
      </c>
      <c r="E1220" s="260" t="n">
        <f aca="false" ca="false" dt2D="false" dtr="false" t="normal">SUM(F1220:T1220)</f>
        <v>20244118.32318733</v>
      </c>
      <c r="F1220" s="261" t="n"/>
      <c r="G1220" s="261" t="n"/>
      <c r="H1220" s="261" t="n"/>
      <c r="I1220" s="261" t="n"/>
      <c r="J1220" s="261" t="n"/>
      <c r="K1220" s="261" t="n"/>
      <c r="L1220" s="261" t="n">
        <v>0</v>
      </c>
      <c r="M1220" s="261" t="n"/>
      <c r="N1220" s="261" t="n"/>
      <c r="O1220" s="261" t="n"/>
      <c r="P1220" s="261" t="n"/>
      <c r="Q1220" s="261" t="n">
        <v>19179570.6413755</v>
      </c>
      <c r="R1220" s="261" t="n">
        <v>607323.549695619</v>
      </c>
      <c r="S1220" s="261" t="n">
        <v>24000</v>
      </c>
      <c r="T1220" s="261" t="n">
        <v>433224.132116208</v>
      </c>
    </row>
    <row customHeight="true" ht="13.5" outlineLevel="0" r="1221">
      <c r="A1221" s="8" t="n">
        <f aca="false" ca="false" dt2D="false" dtr="false" t="normal">A1220+1</f>
        <v>302</v>
      </c>
      <c r="B1221" s="8" t="s">
        <v>192</v>
      </c>
      <c r="C1221" s="106" t="s">
        <v>214</v>
      </c>
      <c r="D1221" s="8" t="s">
        <v>888</v>
      </c>
      <c r="E1221" s="260" t="n">
        <f aca="false" ca="false" dt2D="false" dtr="false" t="normal">SUM(F1221:T1221)</f>
        <v>58869182.275351785</v>
      </c>
      <c r="F1221" s="261" t="n"/>
      <c r="G1221" s="261" t="n"/>
      <c r="H1221" s="261" t="n"/>
      <c r="I1221" s="261" t="n"/>
      <c r="J1221" s="261" t="n"/>
      <c r="K1221" s="261" t="n"/>
      <c r="L1221" s="261" t="n">
        <v>0</v>
      </c>
      <c r="M1221" s="261" t="n"/>
      <c r="N1221" s="261" t="n">
        <v>19227600.1942547</v>
      </c>
      <c r="O1221" s="261" t="n"/>
      <c r="P1221" s="261" t="n">
        <v>25706295.20935</v>
      </c>
      <c r="Q1221" s="261" t="n">
        <v>10885410.902794</v>
      </c>
      <c r="R1221" s="261" t="n">
        <v>1766075.46826055</v>
      </c>
      <c r="S1221" s="261" t="n">
        <v>24000</v>
      </c>
      <c r="T1221" s="261" t="n">
        <v>1259800.50069253</v>
      </c>
    </row>
    <row customHeight="true" ht="13.5" outlineLevel="0" r="1222">
      <c r="A1222" s="8" t="n">
        <f aca="false" ca="false" dt2D="false" dtr="false" t="normal">A1221+1</f>
        <v>303</v>
      </c>
      <c r="B1222" s="8" t="s">
        <v>192</v>
      </c>
      <c r="C1222" s="106" t="s">
        <v>214</v>
      </c>
      <c r="D1222" s="8" t="s">
        <v>890</v>
      </c>
      <c r="E1222" s="260" t="n">
        <f aca="false" ca="false" dt2D="false" dtr="false" t="normal">SUM(F1222:T1222)</f>
        <v>13973751</v>
      </c>
      <c r="F1222" s="261" t="n"/>
      <c r="G1222" s="261" t="n"/>
      <c r="H1222" s="261" t="n"/>
      <c r="I1222" s="261" t="n"/>
      <c r="J1222" s="261" t="n"/>
      <c r="K1222" s="261" t="n"/>
      <c r="L1222" s="261" t="n">
        <v>0</v>
      </c>
      <c r="M1222" s="261" t="n"/>
      <c r="N1222" s="261" t="n"/>
      <c r="O1222" s="261" t="n"/>
      <c r="P1222" s="261" t="n">
        <v>13231500.1986</v>
      </c>
      <c r="Q1222" s="261" t="n"/>
      <c r="R1222" s="261" t="n">
        <v>419212.53</v>
      </c>
      <c r="S1222" s="261" t="n">
        <v>24000</v>
      </c>
      <c r="T1222" s="261" t="n">
        <v>299038.2714</v>
      </c>
    </row>
    <row customHeight="true" ht="13.5" outlineLevel="0" r="1223">
      <c r="A1223" s="8" t="n">
        <f aca="false" ca="false" dt2D="false" dtr="false" t="normal">A1222+1</f>
        <v>304</v>
      </c>
      <c r="B1223" s="8" t="s">
        <v>192</v>
      </c>
      <c r="C1223" s="106" t="s">
        <v>313</v>
      </c>
      <c r="D1223" s="8" t="s">
        <v>424</v>
      </c>
      <c r="E1223" s="260" t="n">
        <f aca="false" ca="false" dt2D="false" dtr="false" t="normal">SUM(F1223:T1223)</f>
        <v>62680337.10967172</v>
      </c>
      <c r="F1223" s="261" t="n"/>
      <c r="G1223" s="261" t="n"/>
      <c r="H1223" s="261" t="n"/>
      <c r="I1223" s="261" t="n"/>
      <c r="J1223" s="261" t="n">
        <v>2005441.60470268</v>
      </c>
      <c r="K1223" s="261" t="n"/>
      <c r="L1223" s="261" t="n">
        <v>0</v>
      </c>
      <c r="M1223" s="261" t="n"/>
      <c r="N1223" s="261" t="n">
        <v>19762959.5671931</v>
      </c>
      <c r="O1223" s="261" t="n"/>
      <c r="P1223" s="261" t="n">
        <v>26476706.239392</v>
      </c>
      <c r="Q1223" s="261" t="n">
        <v>11189460.3709468</v>
      </c>
      <c r="R1223" s="261" t="n">
        <v>1880410.11329015</v>
      </c>
      <c r="S1223" s="261" t="n">
        <v>24000</v>
      </c>
      <c r="T1223" s="261" t="n">
        <v>1341359.21414698</v>
      </c>
    </row>
    <row customHeight="true" ht="13.5" outlineLevel="0" r="1224">
      <c r="A1224" s="8" t="n">
        <f aca="false" ca="false" dt2D="false" dtr="false" t="normal">A1223+1</f>
        <v>305</v>
      </c>
      <c r="B1224" s="8" t="s">
        <v>192</v>
      </c>
      <c r="C1224" s="106" t="s">
        <v>313</v>
      </c>
      <c r="D1224" s="8" t="s">
        <v>431</v>
      </c>
      <c r="E1224" s="260" t="n">
        <f aca="false" ca="false" dt2D="false" dtr="false" t="normal">SUM(F1224:T1224)</f>
        <v>39761324.366146214</v>
      </c>
      <c r="F1224" s="261" t="n"/>
      <c r="G1224" s="261" t="n"/>
      <c r="H1224" s="261" t="n"/>
      <c r="I1224" s="261" t="n"/>
      <c r="J1224" s="261" t="n"/>
      <c r="K1224" s="261" t="n"/>
      <c r="L1224" s="261" t="n">
        <v>0</v>
      </c>
      <c r="M1224" s="261" t="n"/>
      <c r="N1224" s="261" t="n"/>
      <c r="O1224" s="261" t="n"/>
      <c r="P1224" s="261" t="n">
        <v>26498417.2159434</v>
      </c>
      <c r="Q1224" s="261" t="n">
        <v>11195175.0777829</v>
      </c>
      <c r="R1224" s="261" t="n">
        <v>1192839.73098439</v>
      </c>
      <c r="S1224" s="261" t="n">
        <v>24000</v>
      </c>
      <c r="T1224" s="261" t="n">
        <v>850892.34143553</v>
      </c>
    </row>
    <row customHeight="true" ht="13.5" outlineLevel="0" r="1225">
      <c r="A1225" s="8" t="n">
        <f aca="false" ca="false" dt2D="false" dtr="false" t="normal">A1224+1</f>
        <v>306</v>
      </c>
      <c r="B1225" s="8" t="s">
        <v>192</v>
      </c>
      <c r="C1225" s="106" t="s">
        <v>313</v>
      </c>
      <c r="D1225" s="8" t="s">
        <v>314</v>
      </c>
      <c r="E1225" s="260" t="n">
        <f aca="false" ca="false" dt2D="false" dtr="false" t="normal">SUM(F1225:T1225)</f>
        <v>42686227.535292014</v>
      </c>
      <c r="F1225" s="261" t="n"/>
      <c r="G1225" s="261" t="n"/>
      <c r="H1225" s="261" t="n"/>
      <c r="I1225" s="261" t="n"/>
      <c r="J1225" s="261" t="n">
        <v>2044114.13715071</v>
      </c>
      <c r="K1225" s="261" t="n"/>
      <c r="L1225" s="261" t="n">
        <v>0</v>
      </c>
      <c r="M1225" s="261" t="n"/>
      <c r="N1225" s="261" t="n"/>
      <c r="O1225" s="261" t="n"/>
      <c r="P1225" s="261" t="n">
        <v>27010202.137615</v>
      </c>
      <c r="Q1225" s="261" t="n">
        <v>11413839.1652123</v>
      </c>
      <c r="R1225" s="261" t="n">
        <v>1280586.82605876</v>
      </c>
      <c r="S1225" s="261" t="n">
        <v>24000</v>
      </c>
      <c r="T1225" s="261" t="n">
        <v>913485.269255249</v>
      </c>
    </row>
    <row customHeight="true" ht="13.5" outlineLevel="0" r="1226">
      <c r="A1226" s="8" t="n">
        <f aca="false" ca="false" dt2D="false" dtr="false" t="normal">A1225+1</f>
        <v>307</v>
      </c>
      <c r="B1226" s="8" t="s">
        <v>192</v>
      </c>
      <c r="C1226" s="106" t="s">
        <v>313</v>
      </c>
      <c r="D1226" s="8" t="s">
        <v>892</v>
      </c>
      <c r="E1226" s="260" t="n">
        <f aca="false" ca="false" dt2D="false" dtr="false" t="normal">SUM(F1226:T1226)</f>
        <v>15965025.466999998</v>
      </c>
      <c r="F1226" s="261" t="n"/>
      <c r="G1226" s="261" t="n"/>
      <c r="H1226" s="261" t="n"/>
      <c r="I1226" s="261" t="n"/>
      <c r="J1226" s="261" t="n"/>
      <c r="K1226" s="261" t="n"/>
      <c r="L1226" s="261" t="n">
        <v>0</v>
      </c>
      <c r="M1226" s="261" t="n"/>
      <c r="N1226" s="261" t="n"/>
      <c r="O1226" s="261" t="n"/>
      <c r="P1226" s="261" t="n">
        <v>15120423.1579962</v>
      </c>
      <c r="Q1226" s="261" t="n"/>
      <c r="R1226" s="261" t="n">
        <v>478950.76401</v>
      </c>
      <c r="S1226" s="261" t="n">
        <v>24000</v>
      </c>
      <c r="T1226" s="261" t="n">
        <v>341651.5449938</v>
      </c>
    </row>
    <row customHeight="true" ht="13.5" outlineLevel="0" r="1227">
      <c r="A1227" s="8" t="n">
        <f aca="false" ca="false" dt2D="false" dtr="false" t="normal">A1226+1</f>
        <v>308</v>
      </c>
      <c r="B1227" s="8" t="s">
        <v>192</v>
      </c>
      <c r="C1227" s="106" t="s">
        <v>313</v>
      </c>
      <c r="D1227" s="8" t="s">
        <v>436</v>
      </c>
      <c r="E1227" s="260" t="n">
        <f aca="false" ca="false" dt2D="false" dtr="false" t="normal">SUM(F1227:T1227)</f>
        <v>21935428.641</v>
      </c>
      <c r="F1227" s="261" t="n"/>
      <c r="G1227" s="261" t="n"/>
      <c r="H1227" s="261" t="n"/>
      <c r="I1227" s="261" t="n"/>
      <c r="J1227" s="261" t="n"/>
      <c r="K1227" s="261" t="n"/>
      <c r="L1227" s="261" t="n">
        <v>0</v>
      </c>
      <c r="M1227" s="261" t="n"/>
      <c r="N1227" s="261" t="n"/>
      <c r="O1227" s="261" t="n"/>
      <c r="P1227" s="261" t="n">
        <v>20783947.6088526</v>
      </c>
      <c r="Q1227" s="261" t="n"/>
      <c r="R1227" s="261" t="n">
        <v>658062.85923</v>
      </c>
      <c r="S1227" s="261" t="n">
        <v>24000</v>
      </c>
      <c r="T1227" s="261" t="n">
        <v>469418.1729174</v>
      </c>
    </row>
    <row customHeight="true" ht="13.5" outlineLevel="0" r="1228">
      <c r="A1228" s="8" t="n">
        <f aca="false" ca="false" dt2D="false" dtr="false" t="normal">A1227+1</f>
        <v>309</v>
      </c>
      <c r="B1228" s="8" t="s">
        <v>192</v>
      </c>
      <c r="C1228" s="106" t="s">
        <v>313</v>
      </c>
      <c r="D1228" s="8" t="s">
        <v>437</v>
      </c>
      <c r="E1228" s="260" t="n">
        <f aca="false" ca="false" dt2D="false" dtr="false" t="normal">SUM(F1228:T1228)</f>
        <v>40523414.014466375</v>
      </c>
      <c r="F1228" s="261" t="n"/>
      <c r="G1228" s="261" t="n"/>
      <c r="H1228" s="261" t="n"/>
      <c r="I1228" s="261" t="n"/>
      <c r="J1228" s="261" t="n"/>
      <c r="K1228" s="261" t="n"/>
      <c r="L1228" s="261" t="n">
        <v>0</v>
      </c>
      <c r="M1228" s="261" t="n"/>
      <c r="N1228" s="261" t="n">
        <v>13220318.7873121</v>
      </c>
      <c r="O1228" s="261" t="n"/>
      <c r="P1228" s="261" t="n">
        <v>17712795.0319642</v>
      </c>
      <c r="Q1228" s="261" t="n">
        <v>7483396.7148465</v>
      </c>
      <c r="R1228" s="261" t="n">
        <v>1215702.42043399</v>
      </c>
      <c r="S1228" s="261" t="n">
        <v>24000</v>
      </c>
      <c r="T1228" s="261" t="n">
        <v>867201.059909581</v>
      </c>
    </row>
    <row customHeight="true" ht="13.5" outlineLevel="0" r="1229">
      <c r="A1229" s="8" t="n">
        <f aca="false" ca="false" dt2D="false" dtr="false" t="normal">A1228+1</f>
        <v>310</v>
      </c>
      <c r="B1229" s="8" t="s">
        <v>192</v>
      </c>
      <c r="C1229" s="106" t="s">
        <v>118</v>
      </c>
      <c r="D1229" s="8" t="s">
        <v>894</v>
      </c>
      <c r="E1229" s="260" t="n">
        <f aca="false" ca="false" dt2D="false" dtr="false" t="normal">SUM(F1229:T1229)</f>
        <v>31897939.924010407</v>
      </c>
      <c r="F1229" s="261" t="n"/>
      <c r="G1229" s="261" t="n">
        <v>2576872.6583568</v>
      </c>
      <c r="H1229" s="261" t="n"/>
      <c r="I1229" s="261" t="n">
        <v>1745502.2684628</v>
      </c>
      <c r="J1229" s="261" t="n"/>
      <c r="K1229" s="261" t="n"/>
      <c r="L1229" s="261" t="n">
        <v>0</v>
      </c>
      <c r="M1229" s="261" t="n"/>
      <c r="N1229" s="261" t="n">
        <v>13038001.3861908</v>
      </c>
      <c r="O1229" s="261" t="n"/>
      <c r="P1229" s="261" t="n">
        <v>6781811.4281166</v>
      </c>
      <c r="Q1229" s="261" t="n">
        <v>6984521.413278</v>
      </c>
      <c r="R1229" s="261" t="n">
        <v>436126.90833</v>
      </c>
      <c r="S1229" s="261" t="n">
        <v>24000</v>
      </c>
      <c r="T1229" s="261" t="n">
        <v>311103.8612754</v>
      </c>
      <c r="X1229" s="0" t="s">
        <v>1116</v>
      </c>
    </row>
    <row customHeight="true" ht="13.5" outlineLevel="0" r="1230">
      <c r="A1230" s="8" t="n">
        <f aca="false" ca="false" dt2D="false" dtr="false" t="normal">A1229+1</f>
        <v>311</v>
      </c>
      <c r="B1230" s="8" t="s">
        <v>192</v>
      </c>
      <c r="C1230" s="106" t="s">
        <v>118</v>
      </c>
      <c r="D1230" s="8" t="s">
        <v>895</v>
      </c>
      <c r="E1230" s="260" t="n">
        <f aca="false" ca="false" dt2D="false" dtr="false" t="normal">SUM(F1230:T1230)</f>
        <v>1133007.194</v>
      </c>
      <c r="F1230" s="261" t="n"/>
      <c r="G1230" s="261" t="n"/>
      <c r="H1230" s="261" t="n"/>
      <c r="I1230" s="261" t="n"/>
      <c r="J1230" s="261" t="n"/>
      <c r="K1230" s="261" t="n"/>
      <c r="L1230" s="261" t="n">
        <v>0</v>
      </c>
      <c r="M1230" s="261" t="n"/>
      <c r="N1230" s="261" t="n"/>
      <c r="O1230" s="261" t="n">
        <v>1050770.6242284</v>
      </c>
      <c r="P1230" s="261" t="n"/>
      <c r="Q1230" s="261" t="n"/>
      <c r="R1230" s="261" t="n">
        <v>33990.21582</v>
      </c>
      <c r="S1230" s="261" t="n">
        <v>24000</v>
      </c>
      <c r="T1230" s="261" t="n">
        <v>24246.3539516</v>
      </c>
    </row>
    <row customHeight="true" ht="13.5" outlineLevel="0" r="1231">
      <c r="A1231" s="8" t="n">
        <f aca="false" ca="false" dt2D="false" dtr="false" t="normal">A1230+1</f>
        <v>312</v>
      </c>
      <c r="B1231" s="8" t="s">
        <v>192</v>
      </c>
      <c r="C1231" s="106" t="s">
        <v>118</v>
      </c>
      <c r="D1231" s="8" t="s">
        <v>509</v>
      </c>
      <c r="E1231" s="260" t="n">
        <f aca="false" ca="false" dt2D="false" dtr="false" t="normal">SUM(F1231:T1231)</f>
        <v>9983004.465000002</v>
      </c>
      <c r="F1231" s="261" t="n">
        <v>5266947.346885</v>
      </c>
      <c r="G1231" s="261" t="n">
        <v>2492000.125912</v>
      </c>
      <c r="H1231" s="261" t="n"/>
      <c r="I1231" s="261" t="n">
        <v>1686930.562702</v>
      </c>
      <c r="J1231" s="261" t="n"/>
      <c r="K1231" s="261" t="n"/>
      <c r="L1231" s="261" t="n">
        <v>0</v>
      </c>
      <c r="M1231" s="261" t="n"/>
      <c r="N1231" s="261" t="n"/>
      <c r="O1231" s="261" t="n"/>
      <c r="P1231" s="261" t="n"/>
      <c r="Q1231" s="261" t="n"/>
      <c r="R1231" s="261" t="n">
        <v>299490.13395</v>
      </c>
      <c r="S1231" s="261" t="n">
        <v>24000</v>
      </c>
      <c r="T1231" s="261" t="n">
        <v>213636.295551</v>
      </c>
    </row>
    <row customHeight="true" ht="13.5" outlineLevel="0" r="1232">
      <c r="A1232" s="8" t="n">
        <f aca="false" ca="false" dt2D="false" dtr="false" t="normal">A1231+1</f>
        <v>313</v>
      </c>
      <c r="B1232" s="8" t="s">
        <v>192</v>
      </c>
      <c r="C1232" s="106" t="s">
        <v>118</v>
      </c>
      <c r="D1232" s="8" t="s">
        <v>897</v>
      </c>
      <c r="E1232" s="260" t="n">
        <f aca="false" ca="false" dt2D="false" dtr="false" t="normal">SUM(F1232:T1232)</f>
        <v>22696721.661485355</v>
      </c>
      <c r="F1232" s="261" t="n"/>
      <c r="G1232" s="261" t="n">
        <v>1619308.94828775</v>
      </c>
      <c r="H1232" s="261" t="n"/>
      <c r="I1232" s="261" t="n"/>
      <c r="J1232" s="261" t="n"/>
      <c r="K1232" s="261" t="n"/>
      <c r="L1232" s="261" t="n">
        <v>0</v>
      </c>
      <c r="M1232" s="261" t="n"/>
      <c r="N1232" s="261" t="n">
        <v>7635107.73482632</v>
      </c>
      <c r="O1232" s="261" t="n"/>
      <c r="P1232" s="261" t="n">
        <v>6312066.71855963</v>
      </c>
      <c r="Q1232" s="261" t="n">
        <v>5939626.76641131</v>
      </c>
      <c r="R1232" s="261" t="n">
        <v>680901.649844561</v>
      </c>
      <c r="S1232" s="261" t="n">
        <v>24000</v>
      </c>
      <c r="T1232" s="261" t="n">
        <v>485709.843555787</v>
      </c>
    </row>
    <row customHeight="true" ht="13.5" outlineLevel="0" r="1233">
      <c r="A1233" s="8" t="n">
        <f aca="false" ca="false" dt2D="false" dtr="false" t="normal">A1232+1</f>
        <v>314</v>
      </c>
      <c r="B1233" s="8" t="s">
        <v>192</v>
      </c>
      <c r="C1233" s="106" t="s">
        <v>118</v>
      </c>
      <c r="D1233" s="8" t="s">
        <v>899</v>
      </c>
      <c r="E1233" s="260" t="n">
        <f aca="false" ca="false" dt2D="false" dtr="false" t="normal">SUM(F1233:T1233)</f>
        <v>44469556.269999996</v>
      </c>
      <c r="F1233" s="261" t="n"/>
      <c r="G1233" s="261" t="n">
        <v>3814879.82</v>
      </c>
      <c r="H1233" s="261" t="n"/>
      <c r="I1233" s="261" t="n">
        <v>3074900.59</v>
      </c>
      <c r="J1233" s="261" t="n"/>
      <c r="K1233" s="261" t="n"/>
      <c r="L1233" s="261" t="n"/>
      <c r="M1233" s="261" t="n"/>
      <c r="N1233" s="261" t="n">
        <v>17141195.88</v>
      </c>
      <c r="O1233" s="261" t="n"/>
      <c r="P1233" s="261" t="n">
        <v>10839225.78</v>
      </c>
      <c r="Q1233" s="261" t="n">
        <v>9599354.2</v>
      </c>
      <c r="R1233" s="261" t="n"/>
      <c r="S1233" s="261" t="n"/>
      <c r="T1233" s="261" t="n"/>
    </row>
    <row customHeight="true" ht="13.5" outlineLevel="0" r="1234">
      <c r="A1234" s="8" t="n">
        <f aca="false" ca="false" dt2D="false" dtr="false" t="normal">A1233+1</f>
        <v>315</v>
      </c>
      <c r="B1234" s="8" t="s">
        <v>192</v>
      </c>
      <c r="C1234" s="106" t="s">
        <v>118</v>
      </c>
      <c r="D1234" s="8" t="s">
        <v>438</v>
      </c>
      <c r="E1234" s="260" t="n">
        <f aca="false" ca="false" dt2D="false" dtr="false" t="normal">SUM(F1234:T1234)</f>
        <v>71856900.03999999</v>
      </c>
      <c r="F1234" s="261" t="n"/>
      <c r="G1234" s="261" t="n"/>
      <c r="H1234" s="261" t="n"/>
      <c r="I1234" s="261" t="n"/>
      <c r="J1234" s="261" t="n"/>
      <c r="K1234" s="261" t="n"/>
      <c r="L1234" s="261" t="n">
        <v>0</v>
      </c>
      <c r="M1234" s="261" t="n"/>
      <c r="N1234" s="261" t="n">
        <v>31909526.7099312</v>
      </c>
      <c r="O1234" s="261" t="n">
        <v>2497204.4246184</v>
      </c>
      <c r="P1234" s="261" t="n">
        <v>16618348.0734024</v>
      </c>
      <c r="Q1234" s="261" t="n">
        <v>17114376.169992</v>
      </c>
      <c r="R1234" s="261" t="n">
        <v>2155707.0012</v>
      </c>
      <c r="S1234" s="261" t="n">
        <v>24000</v>
      </c>
      <c r="T1234" s="261" t="n">
        <v>1537737.660856</v>
      </c>
    </row>
    <row customHeight="true" ht="13.5" outlineLevel="0" r="1235">
      <c r="A1235" s="8" t="n">
        <f aca="false" ca="false" dt2D="false" dtr="false" t="normal">A1234+1</f>
        <v>316</v>
      </c>
      <c r="B1235" s="8" t="s">
        <v>192</v>
      </c>
      <c r="C1235" s="106" t="s">
        <v>118</v>
      </c>
      <c r="D1235" s="8" t="s">
        <v>901</v>
      </c>
      <c r="E1235" s="260" t="n">
        <f aca="false" ca="false" dt2D="false" dtr="false" t="normal">SUM(F1235:T1235)</f>
        <v>18756623.06</v>
      </c>
      <c r="F1235" s="261" t="n"/>
      <c r="G1235" s="261" t="n"/>
      <c r="H1235" s="261" t="n"/>
      <c r="I1235" s="261" t="n"/>
      <c r="J1235" s="261" t="n"/>
      <c r="K1235" s="261" t="n"/>
      <c r="L1235" s="261" t="n"/>
      <c r="M1235" s="261" t="n"/>
      <c r="N1235" s="261" t="n"/>
      <c r="O1235" s="261" t="n"/>
      <c r="P1235" s="261" t="n">
        <v>18756623.06</v>
      </c>
      <c r="Q1235" s="261" t="n"/>
      <c r="R1235" s="261" t="n"/>
      <c r="S1235" s="261" t="n"/>
      <c r="T1235" s="261" t="n"/>
    </row>
    <row customHeight="true" ht="13.5" outlineLevel="0" r="1236">
      <c r="A1236" s="8" t="n">
        <f aca="false" ca="false" dt2D="false" dtr="false" t="normal">A1235+1</f>
        <v>317</v>
      </c>
      <c r="B1236" s="8" t="n">
        <f aca="false" ca="false" dt2D="false" dtr="false" t="normal">B1219+1</f>
        <v>59</v>
      </c>
      <c r="C1236" s="106" t="s">
        <v>118</v>
      </c>
      <c r="D1236" s="8" t="s">
        <v>903</v>
      </c>
      <c r="E1236" s="260" t="n">
        <f aca="false" ca="false" dt2D="false" dtr="false" t="normal">SUM(F1236:T1236)</f>
        <v>18294832.823999997</v>
      </c>
      <c r="F1236" s="261" t="n"/>
      <c r="G1236" s="261" t="n"/>
      <c r="H1236" s="261" t="n"/>
      <c r="I1236" s="261" t="n"/>
      <c r="J1236" s="261" t="n"/>
      <c r="K1236" s="261" t="n"/>
      <c r="L1236" s="261" t="n">
        <v>0</v>
      </c>
      <c r="M1236" s="261" t="n"/>
      <c r="N1236" s="261" t="n"/>
      <c r="O1236" s="261" t="n"/>
      <c r="P1236" s="261" t="n">
        <v>17330478.4168464</v>
      </c>
      <c r="Q1236" s="261" t="n"/>
      <c r="R1236" s="261" t="n">
        <v>548844.98472</v>
      </c>
      <c r="S1236" s="261" t="n">
        <v>24000</v>
      </c>
      <c r="T1236" s="261" t="n">
        <v>391509.4224336</v>
      </c>
    </row>
    <row customHeight="true" ht="13.5" outlineLevel="0" r="1237">
      <c r="A1237" s="8" t="n">
        <f aca="false" ca="false" dt2D="false" dtr="false" t="normal">A1236+1</f>
        <v>318</v>
      </c>
      <c r="B1237" s="8" t="s">
        <v>192</v>
      </c>
      <c r="C1237" s="106" t="s">
        <v>118</v>
      </c>
      <c r="D1237" s="8" t="s">
        <v>905</v>
      </c>
      <c r="E1237" s="260" t="n">
        <f aca="false" ca="false" dt2D="false" dtr="false" t="normal">SUM(F1237:T1237)</f>
        <v>30923730.62</v>
      </c>
      <c r="F1237" s="261" t="n"/>
      <c r="G1237" s="261" t="n">
        <v>2257013.65</v>
      </c>
      <c r="H1237" s="261" t="n"/>
      <c r="I1237" s="261" t="n">
        <v>906342.7</v>
      </c>
      <c r="J1237" s="261" t="n"/>
      <c r="K1237" s="261" t="n"/>
      <c r="L1237" s="261" t="n"/>
      <c r="M1237" s="261" t="n"/>
      <c r="N1237" s="261" t="n">
        <v>10730178.17</v>
      </c>
      <c r="O1237" s="261" t="n"/>
      <c r="P1237" s="261" t="n">
        <v>8773695.64</v>
      </c>
      <c r="Q1237" s="261" t="n">
        <v>8256500.46</v>
      </c>
      <c r="R1237" s="261" t="n"/>
      <c r="S1237" s="261" t="n"/>
      <c r="T1237" s="261" t="n"/>
    </row>
    <row customHeight="true" ht="13.5" outlineLevel="0" r="1238">
      <c r="A1238" s="8" t="n">
        <f aca="false" ca="false" dt2D="false" dtr="false" t="normal">A1237+1</f>
        <v>319</v>
      </c>
      <c r="B1238" s="8" t="s">
        <v>192</v>
      </c>
      <c r="C1238" s="106" t="s">
        <v>118</v>
      </c>
      <c r="D1238" s="8" t="s">
        <v>119</v>
      </c>
      <c r="E1238" s="260" t="n">
        <f aca="false" ca="false" dt2D="false" dtr="false" t="normal">SUM(F1238:T1238)</f>
        <v>6537508.257</v>
      </c>
      <c r="F1238" s="261" t="n"/>
      <c r="G1238" s="261" t="n"/>
      <c r="H1238" s="261" t="n"/>
      <c r="I1238" s="261" t="n"/>
      <c r="J1238" s="261" t="n"/>
      <c r="K1238" s="261" t="n"/>
      <c r="L1238" s="261" t="n">
        <v>0</v>
      </c>
      <c r="M1238" s="261" t="n"/>
      <c r="N1238" s="261" t="n"/>
      <c r="O1238" s="261" t="n"/>
      <c r="P1238" s="261" t="n">
        <v>6177480.3325902</v>
      </c>
      <c r="Q1238" s="261" t="n"/>
      <c r="R1238" s="261" t="n">
        <v>196125.24771</v>
      </c>
      <c r="S1238" s="261" t="n">
        <v>24000</v>
      </c>
      <c r="T1238" s="261" t="n">
        <v>139902.6766998</v>
      </c>
    </row>
    <row customHeight="true" ht="13.5" outlineLevel="0" r="1239">
      <c r="A1239" s="8" t="n">
        <f aca="false" ca="false" dt2D="false" dtr="false" t="normal">A1238+1</f>
        <v>320</v>
      </c>
      <c r="B1239" s="8" t="s">
        <v>192</v>
      </c>
      <c r="C1239" s="106" t="s">
        <v>118</v>
      </c>
      <c r="D1239" s="8" t="s">
        <v>906</v>
      </c>
      <c r="E1239" s="260" t="n">
        <f aca="false" ca="false" dt2D="false" dtr="false" t="normal">SUM(F1239:T1239)</f>
        <v>49250989.879</v>
      </c>
      <c r="F1239" s="261" t="n">
        <v>7842664.544999</v>
      </c>
      <c r="G1239" s="261" t="n">
        <v>3714835.6699088</v>
      </c>
      <c r="H1239" s="261" t="n">
        <v>3762572.306756</v>
      </c>
      <c r="I1239" s="261" t="n">
        <v>2517267.1668548</v>
      </c>
      <c r="J1239" s="261" t="n"/>
      <c r="K1239" s="261" t="n"/>
      <c r="L1239" s="261" t="n">
        <v>0</v>
      </c>
      <c r="M1239" s="261" t="n"/>
      <c r="N1239" s="261" t="n">
        <v>18783833.1025028</v>
      </c>
      <c r="O1239" s="261" t="n"/>
      <c r="P1239" s="261" t="n"/>
      <c r="Q1239" s="261" t="n">
        <v>10074316.208198</v>
      </c>
      <c r="R1239" s="261" t="n">
        <v>1477529.69637</v>
      </c>
      <c r="S1239" s="261" t="n">
        <v>24000</v>
      </c>
      <c r="T1239" s="261" t="n">
        <v>1053971.1834106</v>
      </c>
    </row>
    <row customHeight="true" ht="13.5" outlineLevel="0" r="1240">
      <c r="A1240" s="8" t="n">
        <f aca="false" ca="false" dt2D="false" dtr="false" t="normal">A1239+1</f>
        <v>321</v>
      </c>
      <c r="B1240" s="8" t="s">
        <v>192</v>
      </c>
      <c r="C1240" s="106" t="s">
        <v>118</v>
      </c>
      <c r="D1240" s="8" t="s">
        <v>908</v>
      </c>
      <c r="E1240" s="260" t="n">
        <f aca="false" ca="false" dt2D="false" dtr="false" t="normal">SUM(F1240:T1240)</f>
        <v>32397540.76</v>
      </c>
      <c r="F1240" s="261" t="n">
        <v>5157574.11356</v>
      </c>
      <c r="G1240" s="261" t="n">
        <v>2442268.196672</v>
      </c>
      <c r="H1240" s="261" t="n">
        <v>2473669.58864</v>
      </c>
      <c r="I1240" s="261" t="n">
        <v>1654501.808912</v>
      </c>
      <c r="J1240" s="261" t="n"/>
      <c r="K1240" s="261" t="n"/>
      <c r="L1240" s="261" t="n">
        <v>0</v>
      </c>
      <c r="M1240" s="261" t="n"/>
      <c r="N1240" s="261" t="n">
        <v>12354728.022032</v>
      </c>
      <c r="O1240" s="261" t="n"/>
      <c r="P1240" s="261" t="n"/>
      <c r="Q1240" s="261" t="n">
        <v>6625565.43512</v>
      </c>
      <c r="R1240" s="261" t="n">
        <v>971926.2228</v>
      </c>
      <c r="S1240" s="261" t="n">
        <v>24000</v>
      </c>
      <c r="T1240" s="261" t="n">
        <v>693307.372264</v>
      </c>
    </row>
    <row customHeight="true" ht="13.5" outlineLevel="0" r="1241">
      <c r="A1241" s="8" t="n">
        <f aca="false" ca="false" dt2D="false" dtr="false" t="normal">A1240+1</f>
        <v>322</v>
      </c>
      <c r="B1241" s="8" t="s">
        <v>192</v>
      </c>
      <c r="C1241" s="106" t="s">
        <v>118</v>
      </c>
      <c r="D1241" s="8" t="s">
        <v>909</v>
      </c>
      <c r="E1241" s="260" t="n">
        <f aca="false" ca="false" dt2D="false" dtr="false" t="normal">SUM(F1241:T1241)</f>
        <v>7467643.749</v>
      </c>
      <c r="F1241" s="261" t="n"/>
      <c r="G1241" s="261" t="n"/>
      <c r="H1241" s="261" t="n"/>
      <c r="I1241" s="261" t="n"/>
      <c r="J1241" s="261" t="n"/>
      <c r="K1241" s="261" t="n"/>
      <c r="L1241" s="261" t="n">
        <v>0</v>
      </c>
      <c r="M1241" s="261" t="n"/>
      <c r="N1241" s="261" t="n"/>
      <c r="O1241" s="261" t="n"/>
      <c r="P1241" s="261" t="n">
        <v>7059806.8603014</v>
      </c>
      <c r="Q1241" s="261" t="n"/>
      <c r="R1241" s="261" t="n">
        <v>224029.31247</v>
      </c>
      <c r="S1241" s="261" t="n">
        <v>24000</v>
      </c>
      <c r="T1241" s="261" t="n">
        <v>159807.5762286</v>
      </c>
    </row>
    <row customHeight="true" ht="13.5" outlineLevel="0" r="1242">
      <c r="A1242" s="8" t="n">
        <f aca="false" ca="false" dt2D="false" dtr="false" t="normal">A1241+1</f>
        <v>323</v>
      </c>
      <c r="B1242" s="8" t="s">
        <v>192</v>
      </c>
      <c r="C1242" s="106" t="s">
        <v>118</v>
      </c>
      <c r="D1242" s="8" t="s">
        <v>440</v>
      </c>
      <c r="E1242" s="260" t="n">
        <f aca="false" ca="false" dt2D="false" dtr="false" t="normal">SUM(F1242:T1242)</f>
        <v>18183715.238999996</v>
      </c>
      <c r="F1242" s="261" t="n"/>
      <c r="G1242" s="261" t="n"/>
      <c r="H1242" s="261" t="n"/>
      <c r="I1242" s="261" t="n"/>
      <c r="J1242" s="261" t="n"/>
      <c r="K1242" s="261" t="n"/>
      <c r="L1242" s="261" t="n">
        <v>0</v>
      </c>
      <c r="M1242" s="261" t="n"/>
      <c r="N1242" s="261" t="n"/>
      <c r="O1242" s="261" t="n"/>
      <c r="P1242" s="261" t="n">
        <v>17225072.2757154</v>
      </c>
      <c r="Q1242" s="261" t="n"/>
      <c r="R1242" s="261" t="n">
        <v>545511.45717</v>
      </c>
      <c r="S1242" s="261" t="n">
        <v>24000</v>
      </c>
      <c r="T1242" s="261" t="n">
        <v>389131.5061146</v>
      </c>
    </row>
    <row customHeight="true" ht="13.5" outlineLevel="0" r="1243">
      <c r="A1243" s="8" t="n">
        <f aca="false" ca="false" dt2D="false" dtr="false" t="normal">A1242+1</f>
        <v>324</v>
      </c>
      <c r="B1243" s="8" t="s">
        <v>192</v>
      </c>
      <c r="C1243" s="106" t="s">
        <v>118</v>
      </c>
      <c r="D1243" s="8" t="s">
        <v>912</v>
      </c>
      <c r="E1243" s="260" t="n">
        <f aca="false" ca="false" dt2D="false" dtr="false" t="normal">SUM(F1243:T1243)</f>
        <v>31405405.591000002</v>
      </c>
      <c r="F1243" s="261" t="n"/>
      <c r="G1243" s="261" t="n"/>
      <c r="H1243" s="261" t="n">
        <v>2639288.290044</v>
      </c>
      <c r="I1243" s="261" t="n"/>
      <c r="J1243" s="261" t="n"/>
      <c r="K1243" s="261" t="n"/>
      <c r="L1243" s="261" t="n">
        <v>0</v>
      </c>
      <c r="M1243" s="261" t="n"/>
      <c r="N1243" s="261" t="n">
        <v>13188817.6893372</v>
      </c>
      <c r="O1243" s="261" t="n"/>
      <c r="P1243" s="261" t="n">
        <v>6866994.5780394</v>
      </c>
      <c r="Q1243" s="261" t="n">
        <v>7072067.186202</v>
      </c>
      <c r="R1243" s="261" t="n">
        <v>942162.16773</v>
      </c>
      <c r="S1243" s="261" t="n">
        <v>24000</v>
      </c>
      <c r="T1243" s="261" t="n">
        <v>672075.6796474</v>
      </c>
    </row>
    <row customHeight="true" ht="13.5" outlineLevel="0" r="1244">
      <c r="A1244" s="8" t="n">
        <f aca="false" ca="false" dt2D="false" dtr="false" t="normal">A1243+1</f>
        <v>325</v>
      </c>
      <c r="B1244" s="8" t="s">
        <v>192</v>
      </c>
      <c r="C1244" s="106" t="s">
        <v>118</v>
      </c>
      <c r="D1244" s="8" t="s">
        <v>913</v>
      </c>
      <c r="E1244" s="260" t="n">
        <f aca="false" ca="false" dt2D="false" dtr="false" t="normal">SUM(F1244:T1244)</f>
        <v>29260336.742000006</v>
      </c>
      <c r="F1244" s="261" t="n"/>
      <c r="G1244" s="261" t="n"/>
      <c r="H1244" s="261" t="n">
        <v>2458608.391128</v>
      </c>
      <c r="I1244" s="261" t="n"/>
      <c r="J1244" s="261" t="n"/>
      <c r="K1244" s="261" t="n"/>
      <c r="L1244" s="261" t="n">
        <v>0</v>
      </c>
      <c r="M1244" s="261" t="n"/>
      <c r="N1244" s="261" t="n">
        <v>12287578.1778264</v>
      </c>
      <c r="O1244" s="261" t="n"/>
      <c r="P1244" s="261" t="n">
        <v>6397551.6177828</v>
      </c>
      <c r="Q1244" s="261" t="n">
        <v>6588617.246724</v>
      </c>
      <c r="R1244" s="261" t="n">
        <v>877810.10226</v>
      </c>
      <c r="S1244" s="261" t="n">
        <v>24000</v>
      </c>
      <c r="T1244" s="261" t="n">
        <v>626171.2062788</v>
      </c>
    </row>
    <row customHeight="true" ht="13.5" outlineLevel="0" r="1245">
      <c r="A1245" s="8" t="n">
        <f aca="false" ca="false" dt2D="false" dtr="false" t="normal">A1244+1</f>
        <v>326</v>
      </c>
      <c r="B1245" s="8" t="s">
        <v>192</v>
      </c>
      <c r="C1245" s="106" t="s">
        <v>118</v>
      </c>
      <c r="D1245" s="8" t="s">
        <v>330</v>
      </c>
      <c r="E1245" s="260" t="n">
        <f aca="false" ca="false" dt2D="false" dtr="false" t="normal">SUM(F1245:T1245)</f>
        <v>1029271.987</v>
      </c>
      <c r="F1245" s="261" t="n"/>
      <c r="G1245" s="261" t="n"/>
      <c r="H1245" s="261" t="n"/>
      <c r="I1245" s="261" t="n"/>
      <c r="J1245" s="261" t="n"/>
      <c r="K1245" s="261" t="n"/>
      <c r="L1245" s="261" t="n">
        <v>0</v>
      </c>
      <c r="M1245" s="261" t="n"/>
      <c r="N1245" s="261" t="n"/>
      <c r="O1245" s="261" t="n">
        <v>952367.4068682</v>
      </c>
      <c r="P1245" s="261" t="n"/>
      <c r="Q1245" s="261" t="n"/>
      <c r="R1245" s="261" t="n">
        <v>30878.15961</v>
      </c>
      <c r="S1245" s="261" t="n">
        <v>24000</v>
      </c>
      <c r="T1245" s="261" t="n">
        <v>22026.4205218</v>
      </c>
    </row>
    <row customHeight="true" ht="13.5" outlineLevel="0" r="1246">
      <c r="A1246" s="8" t="n">
        <f aca="false" ca="false" dt2D="false" dtr="false" t="normal">A1245+1</f>
        <v>327</v>
      </c>
      <c r="B1246" s="8" t="s">
        <v>192</v>
      </c>
      <c r="C1246" s="106" t="s">
        <v>118</v>
      </c>
      <c r="D1246" s="8" t="s">
        <v>915</v>
      </c>
      <c r="E1246" s="260" t="n">
        <f aca="false" ca="false" dt2D="false" dtr="false" t="normal">SUM(F1246:T1246)</f>
        <v>6838880.829000001</v>
      </c>
      <c r="F1246" s="261" t="n"/>
      <c r="G1246" s="261" t="n"/>
      <c r="H1246" s="261" t="n"/>
      <c r="I1246" s="261" t="n"/>
      <c r="J1246" s="261" t="n"/>
      <c r="K1246" s="261" t="n"/>
      <c r="L1246" s="261" t="n">
        <v>0</v>
      </c>
      <c r="M1246" s="261" t="n"/>
      <c r="N1246" s="261" t="n"/>
      <c r="O1246" s="261" t="n"/>
      <c r="P1246" s="261" t="n">
        <v>6463362.3543894</v>
      </c>
      <c r="Q1246" s="261" t="n"/>
      <c r="R1246" s="261" t="n">
        <v>205166.42487</v>
      </c>
      <c r="S1246" s="261" t="n">
        <v>24000</v>
      </c>
      <c r="T1246" s="261" t="n">
        <v>146352.0497406</v>
      </c>
    </row>
    <row customHeight="true" ht="13.5" outlineLevel="0" r="1247">
      <c r="A1247" s="8" t="n">
        <f aca="false" ca="false" dt2D="false" dtr="false" t="normal">A1246+1</f>
        <v>328</v>
      </c>
      <c r="B1247" s="8" t="s">
        <v>192</v>
      </c>
      <c r="C1247" s="106" t="s">
        <v>118</v>
      </c>
      <c r="D1247" s="8" t="s">
        <v>916</v>
      </c>
      <c r="E1247" s="260" t="n">
        <f aca="false" ca="false" dt2D="false" dtr="false" t="normal">SUM(F1247:T1247)</f>
        <v>6775462.5</v>
      </c>
      <c r="F1247" s="261" t="n"/>
      <c r="G1247" s="261" t="n"/>
      <c r="H1247" s="261" t="n"/>
      <c r="I1247" s="261" t="n"/>
      <c r="J1247" s="261" t="n"/>
      <c r="K1247" s="261" t="n"/>
      <c r="L1247" s="261" t="n">
        <v>0</v>
      </c>
      <c r="M1247" s="261" t="n"/>
      <c r="N1247" s="261" t="n"/>
      <c r="O1247" s="261" t="n"/>
      <c r="P1247" s="261" t="n">
        <v>6403203.7275</v>
      </c>
      <c r="Q1247" s="261" t="n"/>
      <c r="R1247" s="261" t="n">
        <v>203263.875</v>
      </c>
      <c r="S1247" s="261" t="n">
        <v>24000</v>
      </c>
      <c r="T1247" s="261" t="n">
        <v>144994.8975</v>
      </c>
    </row>
    <row customHeight="true" ht="13.5" outlineLevel="0" r="1248">
      <c r="A1248" s="8" t="n">
        <f aca="false" ca="false" dt2D="false" dtr="false" t="normal">A1247+1</f>
        <v>329</v>
      </c>
      <c r="B1248" s="8" t="s">
        <v>192</v>
      </c>
      <c r="C1248" s="106" t="s">
        <v>118</v>
      </c>
      <c r="D1248" s="8" t="s">
        <v>918</v>
      </c>
      <c r="E1248" s="260" t="n">
        <f aca="false" ca="false" dt2D="false" dtr="false" t="normal">SUM(F1248:T1248)</f>
        <v>30919316.625</v>
      </c>
      <c r="F1248" s="261" t="n"/>
      <c r="G1248" s="261" t="n">
        <v>2424860.145816</v>
      </c>
      <c r="H1248" s="261" t="n"/>
      <c r="I1248" s="261" t="n">
        <v>1642442.012286</v>
      </c>
      <c r="J1248" s="261" t="n"/>
      <c r="K1248" s="261" t="n"/>
      <c r="L1248" s="261" t="n">
        <v>0</v>
      </c>
      <c r="M1248" s="261" t="n"/>
      <c r="N1248" s="261" t="n">
        <v>12270022.919646</v>
      </c>
      <c r="O1248" s="261" t="n"/>
      <c r="P1248" s="261" t="n">
        <v>6388982.268117</v>
      </c>
      <c r="Q1248" s="261" t="n">
        <v>6579756.40461</v>
      </c>
      <c r="R1248" s="261" t="n">
        <v>927579.49875</v>
      </c>
      <c r="S1248" s="261" t="n">
        <v>24000</v>
      </c>
      <c r="T1248" s="261" t="n">
        <v>661673.375775</v>
      </c>
    </row>
    <row customHeight="true" ht="13.5" outlineLevel="0" r="1249">
      <c r="A1249" s="8" t="n">
        <f aca="false" ca="false" dt2D="false" dtr="false" t="normal">A1248+1</f>
        <v>330</v>
      </c>
      <c r="B1249" s="8" t="s">
        <v>192</v>
      </c>
      <c r="C1249" s="106" t="s">
        <v>128</v>
      </c>
      <c r="D1249" s="106" t="s">
        <v>129</v>
      </c>
      <c r="E1249" s="260" t="n">
        <f aca="false" ca="false" dt2D="false" dtr="false" t="normal">SUM(F1249:T1249)</f>
        <v>12774569.3814</v>
      </c>
      <c r="F1249" s="261" t="n"/>
      <c r="G1249" s="261" t="n">
        <v>6594874.99777482</v>
      </c>
      <c r="H1249" s="261" t="n"/>
      <c r="I1249" s="261" t="n">
        <v>5499081.51742122</v>
      </c>
      <c r="J1249" s="261" t="n"/>
      <c r="K1249" s="261" t="n"/>
      <c r="L1249" s="261" t="n">
        <v>0</v>
      </c>
      <c r="M1249" s="261" t="n"/>
      <c r="N1249" s="261" t="n"/>
      <c r="O1249" s="261" t="n"/>
      <c r="P1249" s="261" t="n"/>
      <c r="Q1249" s="261" t="n"/>
      <c r="R1249" s="261" t="n">
        <v>383237.081442</v>
      </c>
      <c r="S1249" s="261" t="n">
        <v>24000</v>
      </c>
      <c r="T1249" s="261" t="n">
        <v>273375.78476196</v>
      </c>
    </row>
    <row customHeight="true" ht="13.5" outlineLevel="0" r="1250">
      <c r="A1250" s="8" t="n">
        <f aca="false" ca="false" dt2D="false" dtr="false" t="normal">A1249+1</f>
        <v>331</v>
      </c>
      <c r="B1250" s="8" t="s">
        <v>192</v>
      </c>
      <c r="C1250" s="106" t="s">
        <v>128</v>
      </c>
      <c r="D1250" s="8" t="s">
        <v>451</v>
      </c>
      <c r="E1250" s="260" t="n">
        <f aca="false" ca="false" dt2D="false" dtr="false" t="normal">SUM(F1250:T1250)</f>
        <v>6719299.137</v>
      </c>
      <c r="F1250" s="261" t="n"/>
      <c r="G1250" s="261" t="n">
        <v>6349927.1613582</v>
      </c>
      <c r="H1250" s="261" t="n"/>
      <c r="I1250" s="261" t="n"/>
      <c r="J1250" s="261" t="n"/>
      <c r="K1250" s="261" t="n"/>
      <c r="L1250" s="261" t="n">
        <v>0</v>
      </c>
      <c r="M1250" s="261" t="n"/>
      <c r="N1250" s="261" t="n"/>
      <c r="O1250" s="261" t="n"/>
      <c r="P1250" s="261" t="n"/>
      <c r="Q1250" s="261" t="n"/>
      <c r="R1250" s="261" t="n">
        <v>201578.97411</v>
      </c>
      <c r="S1250" s="261" t="n">
        <v>24000</v>
      </c>
      <c r="T1250" s="261" t="n">
        <v>143793.0015318</v>
      </c>
    </row>
    <row customHeight="true" ht="13.5" outlineLevel="0" r="1251">
      <c r="A1251" s="8" t="n">
        <f aca="false" ca="false" dt2D="false" dtr="false" t="normal">A1250+1</f>
        <v>332</v>
      </c>
      <c r="B1251" s="8" t="s">
        <v>192</v>
      </c>
      <c r="C1251" s="106" t="s">
        <v>128</v>
      </c>
      <c r="D1251" s="8" t="s">
        <v>921</v>
      </c>
      <c r="E1251" s="260" t="n">
        <f aca="false" ca="false" dt2D="false" dtr="false" t="normal">SUM(F1251:T1251)</f>
        <v>28962639.36</v>
      </c>
      <c r="F1251" s="261" t="n"/>
      <c r="G1251" s="261" t="n"/>
      <c r="H1251" s="261" t="n"/>
      <c r="I1251" s="261" t="n"/>
      <c r="J1251" s="261" t="n"/>
      <c r="K1251" s="261" t="n"/>
      <c r="L1251" s="261" t="n"/>
      <c r="M1251" s="261" t="n"/>
      <c r="N1251" s="261" t="n"/>
      <c r="O1251" s="261" t="n"/>
      <c r="P1251" s="261" t="n">
        <v>15731832.3</v>
      </c>
      <c r="Q1251" s="261" t="n">
        <v>13230807.06</v>
      </c>
      <c r="R1251" s="261" t="n"/>
      <c r="S1251" s="261" t="n"/>
      <c r="T1251" s="261" t="n"/>
    </row>
    <row customHeight="true" ht="13.5" outlineLevel="0" r="1252">
      <c r="A1252" s="8" t="n">
        <f aca="false" ca="false" dt2D="false" dtr="false" t="normal">A1251+1</f>
        <v>333</v>
      </c>
      <c r="B1252" s="8" t="s">
        <v>192</v>
      </c>
      <c r="C1252" s="106" t="s">
        <v>128</v>
      </c>
      <c r="D1252" s="8" t="s">
        <v>334</v>
      </c>
      <c r="E1252" s="260" t="n">
        <f aca="false" ca="false" dt2D="false" dtr="false" t="normal">SUM(F1252:T1252)</f>
        <v>21930019.12</v>
      </c>
      <c r="F1252" s="261" t="n"/>
      <c r="G1252" s="261" t="n"/>
      <c r="H1252" s="261" t="n"/>
      <c r="I1252" s="261" t="n"/>
      <c r="J1252" s="261" t="n"/>
      <c r="K1252" s="261" t="n"/>
      <c r="L1252" s="261" t="n"/>
      <c r="M1252" s="261" t="n"/>
      <c r="N1252" s="261" t="n"/>
      <c r="O1252" s="261" t="n"/>
      <c r="P1252" s="261" t="n">
        <v>21930019.12</v>
      </c>
      <c r="Q1252" s="261" t="n"/>
      <c r="R1252" s="261" t="n"/>
      <c r="S1252" s="261" t="n"/>
      <c r="T1252" s="261" t="n"/>
    </row>
    <row customHeight="true" ht="13.5" outlineLevel="0" r="1253">
      <c r="A1253" s="8" t="n">
        <f aca="false" ca="false" dt2D="false" dtr="false" t="normal">A1252+1</f>
        <v>334</v>
      </c>
      <c r="B1253" s="8" t="s">
        <v>192</v>
      </c>
      <c r="C1253" s="106" t="s">
        <v>128</v>
      </c>
      <c r="D1253" s="8" t="s">
        <v>923</v>
      </c>
      <c r="E1253" s="260" t="n">
        <f aca="false" ca="false" dt2D="false" dtr="false" t="normal">SUM(F1253:T1253)</f>
        <v>35196200.86</v>
      </c>
      <c r="F1253" s="261" t="n"/>
      <c r="G1253" s="261" t="n">
        <v>3767176.63</v>
      </c>
      <c r="H1253" s="261" t="n"/>
      <c r="I1253" s="261" t="n">
        <v>2068949.35</v>
      </c>
      <c r="J1253" s="261" t="n"/>
      <c r="K1253" s="261" t="n"/>
      <c r="L1253" s="261" t="n"/>
      <c r="M1253" s="261" t="n"/>
      <c r="N1253" s="261" t="n"/>
      <c r="O1253" s="261" t="n"/>
      <c r="P1253" s="261" t="n">
        <v>23246698.45</v>
      </c>
      <c r="Q1253" s="261" t="n">
        <v>6113376.43</v>
      </c>
      <c r="R1253" s="261" t="n"/>
      <c r="S1253" s="261" t="n"/>
      <c r="T1253" s="261" t="n"/>
    </row>
    <row customHeight="true" ht="13.5" outlineLevel="0" r="1254">
      <c r="A1254" s="8" t="n">
        <f aca="false" ca="false" dt2D="false" dtr="false" t="normal">A1253+1</f>
        <v>335</v>
      </c>
      <c r="B1254" s="8" t="s">
        <v>192</v>
      </c>
      <c r="C1254" s="106" t="s">
        <v>128</v>
      </c>
      <c r="D1254" s="8" t="s">
        <v>925</v>
      </c>
      <c r="E1254" s="260" t="n">
        <f aca="false" ca="false" dt2D="false" dtr="false" t="normal">SUM(F1254:T1254)</f>
        <v>32995968.03</v>
      </c>
      <c r="F1254" s="261" t="n"/>
      <c r="G1254" s="261" t="n">
        <v>3752247.29</v>
      </c>
      <c r="H1254" s="261" t="n"/>
      <c r="I1254" s="261" t="n"/>
      <c r="J1254" s="261" t="n"/>
      <c r="K1254" s="261" t="n"/>
      <c r="L1254" s="261" t="n"/>
      <c r="M1254" s="261" t="n"/>
      <c r="N1254" s="261" t="n"/>
      <c r="O1254" s="261" t="n"/>
      <c r="P1254" s="261" t="n">
        <v>23154571.66</v>
      </c>
      <c r="Q1254" s="261" t="n">
        <v>6089149.08</v>
      </c>
      <c r="R1254" s="261" t="n"/>
      <c r="S1254" s="261" t="n"/>
      <c r="T1254" s="261" t="n"/>
    </row>
    <row customHeight="true" ht="13.5" outlineLevel="0" r="1255">
      <c r="A1255" s="8" t="n">
        <f aca="false" ca="false" dt2D="false" dtr="false" t="normal">A1254+1</f>
        <v>336</v>
      </c>
      <c r="B1255" s="8" t="s">
        <v>192</v>
      </c>
      <c r="C1255" s="106" t="s">
        <v>128</v>
      </c>
      <c r="D1255" s="8" t="s">
        <v>132</v>
      </c>
      <c r="E1255" s="260" t="n">
        <f aca="false" ca="false" dt2D="false" dtr="false" t="normal">SUM(F1255:T1255)</f>
        <v>29182299.15181181</v>
      </c>
      <c r="F1255" s="261" t="n"/>
      <c r="G1255" s="261" t="n"/>
      <c r="H1255" s="261" t="n"/>
      <c r="I1255" s="261" t="n"/>
      <c r="J1255" s="261" t="n"/>
      <c r="K1255" s="261" t="n"/>
      <c r="L1255" s="261" t="n">
        <v>0</v>
      </c>
      <c r="M1255" s="261" t="n"/>
      <c r="N1255" s="261" t="n">
        <v>2818755.85651688</v>
      </c>
      <c r="O1255" s="261" t="n"/>
      <c r="P1255" s="261" t="n">
        <v>24839573.1188918</v>
      </c>
      <c r="Q1255" s="261" t="n"/>
      <c r="R1255" s="261" t="n">
        <v>875468.974554355</v>
      </c>
      <c r="S1255" s="261" t="n">
        <v>24000</v>
      </c>
      <c r="T1255" s="261" t="n">
        <v>624501.201848773</v>
      </c>
      <c r="X1255" s="0" t="s">
        <v>1117</v>
      </c>
    </row>
    <row customHeight="true" ht="13.5" outlineLevel="0" r="1256">
      <c r="A1256" s="8" t="n">
        <f aca="false" ca="false" dt2D="false" dtr="false" t="normal">A1255+1</f>
        <v>337</v>
      </c>
      <c r="B1256" s="8" t="s">
        <v>192</v>
      </c>
      <c r="C1256" s="106" t="s">
        <v>128</v>
      </c>
      <c r="D1256" s="8" t="s">
        <v>338</v>
      </c>
      <c r="E1256" s="260" t="n">
        <f aca="false" ca="false" dt2D="false" dtr="false" t="normal">SUM(F1256:T1256)</f>
        <v>19150869.501000002</v>
      </c>
      <c r="F1256" s="261" t="n"/>
      <c r="G1256" s="261" t="n">
        <v>4018970.7672526</v>
      </c>
      <c r="H1256" s="261" t="n"/>
      <c r="I1256" s="261" t="n">
        <v>3351071.2968046</v>
      </c>
      <c r="J1256" s="261" t="n"/>
      <c r="K1256" s="261" t="n"/>
      <c r="L1256" s="261" t="n">
        <v>0</v>
      </c>
      <c r="M1256" s="261" t="n"/>
      <c r="N1256" s="261" t="n"/>
      <c r="O1256" s="261" t="n"/>
      <c r="P1256" s="261" t="n"/>
      <c r="Q1256" s="261" t="n">
        <v>10772472.7445914</v>
      </c>
      <c r="R1256" s="261" t="n">
        <v>574526.08503</v>
      </c>
      <c r="S1256" s="261" t="n">
        <v>24000</v>
      </c>
      <c r="T1256" s="261" t="n">
        <v>409828.6073214</v>
      </c>
    </row>
    <row customHeight="true" ht="13.5" outlineLevel="0" r="1257">
      <c r="A1257" s="8" t="n">
        <f aca="false" ca="false" dt2D="false" dtr="false" t="normal">A1256+1</f>
        <v>338</v>
      </c>
      <c r="B1257" s="8" t="n">
        <f aca="false" ca="false" dt2D="false" dtr="false" t="normal">B1236+1</f>
        <v>60</v>
      </c>
      <c r="C1257" s="106" t="s">
        <v>128</v>
      </c>
      <c r="D1257" s="8" t="s">
        <v>515</v>
      </c>
      <c r="E1257" s="260" t="n">
        <f aca="false" ca="false" dt2D="false" dtr="false" t="normal">SUM(F1257:T1257)</f>
        <v>37860133.2008033</v>
      </c>
      <c r="F1257" s="261" t="n"/>
      <c r="G1257" s="261" t="n"/>
      <c r="H1257" s="205" t="n">
        <v>1669731.7</v>
      </c>
      <c r="I1257" s="261" t="n">
        <v>2115197.20236852</v>
      </c>
      <c r="J1257" s="261" t="n"/>
      <c r="K1257" s="261" t="n"/>
      <c r="L1257" s="261" t="n">
        <v>0</v>
      </c>
      <c r="M1257" s="261" t="n"/>
      <c r="N1257" s="205" t="n">
        <v>14208524.18</v>
      </c>
      <c r="O1257" s="261" t="n"/>
      <c r="P1257" s="261" t="n"/>
      <c r="Q1257" s="261" t="n">
        <v>18712811.6241455</v>
      </c>
      <c r="R1257" s="261" t="n">
        <v>659456.319624098</v>
      </c>
      <c r="S1257" s="261" t="n">
        <v>24000</v>
      </c>
      <c r="T1257" s="261" t="n">
        <v>470412.17466519</v>
      </c>
      <c r="X1257" s="0" t="s">
        <v>1118</v>
      </c>
      <c r="Y1257" s="0" t="s">
        <v>1119</v>
      </c>
    </row>
    <row customHeight="true" ht="13.5" outlineLevel="0" r="1258">
      <c r="A1258" s="8" t="n">
        <f aca="false" ca="false" dt2D="false" dtr="false" t="normal">A1257+1</f>
        <v>339</v>
      </c>
      <c r="B1258" s="8" t="s">
        <v>192</v>
      </c>
      <c r="C1258" s="106" t="s">
        <v>128</v>
      </c>
      <c r="D1258" s="8" t="s">
        <v>516</v>
      </c>
      <c r="E1258" s="260" t="n">
        <f aca="false" ca="false" dt2D="false" dtr="false" t="normal">SUM(F1258:T1258)</f>
        <v>15684677.945</v>
      </c>
      <c r="F1258" s="205" t="n">
        <v>4332206.65</v>
      </c>
      <c r="G1258" s="261" t="n">
        <v>2034642.657871</v>
      </c>
      <c r="H1258" s="205" t="n">
        <v>1284683.29</v>
      </c>
      <c r="I1258" s="261" t="n">
        <v>1695856.997791</v>
      </c>
      <c r="J1258" s="261" t="n"/>
      <c r="K1258" s="261" t="n"/>
      <c r="L1258" s="261" t="n">
        <v>0</v>
      </c>
      <c r="M1258" s="261" t="n"/>
      <c r="N1258" s="261" t="n"/>
      <c r="O1258" s="261" t="n"/>
      <c r="P1258" s="261" t="n">
        <v>5795804.045881</v>
      </c>
      <c r="Q1258" s="261" t="n"/>
      <c r="R1258" s="261" t="n">
        <v>302033.64015</v>
      </c>
      <c r="S1258" s="261" t="n">
        <v>24000</v>
      </c>
      <c r="T1258" s="261" t="n">
        <v>215450.663307</v>
      </c>
    </row>
    <row customHeight="true" ht="13.5" outlineLevel="0" r="1259">
      <c r="A1259" s="8" t="n">
        <f aca="false" ca="false" dt2D="false" dtr="false" t="normal">A1258+1</f>
        <v>340</v>
      </c>
      <c r="B1259" s="8" t="s">
        <v>192</v>
      </c>
      <c r="C1259" s="106" t="s">
        <v>128</v>
      </c>
      <c r="D1259" s="8" t="s">
        <v>929</v>
      </c>
      <c r="E1259" s="260" t="n">
        <f aca="false" ca="false" dt2D="false" dtr="false" t="normal">SUM(F1259:T1259)</f>
        <v>10790002.14</v>
      </c>
      <c r="F1259" s="261" t="n"/>
      <c r="G1259" s="261" t="n"/>
      <c r="H1259" s="261" t="n"/>
      <c r="I1259" s="261" t="n"/>
      <c r="J1259" s="261" t="n"/>
      <c r="K1259" s="261" t="n"/>
      <c r="L1259" s="261" t="n">
        <v>0</v>
      </c>
      <c r="M1259" s="261" t="n"/>
      <c r="N1259" s="261" t="n">
        <v>10211396.030004</v>
      </c>
      <c r="O1259" s="261" t="n"/>
      <c r="P1259" s="261" t="n"/>
      <c r="Q1259" s="261" t="n"/>
      <c r="R1259" s="261" t="n">
        <v>323700.0642</v>
      </c>
      <c r="S1259" s="261" t="n">
        <v>24000</v>
      </c>
      <c r="T1259" s="261" t="n">
        <v>230906.045796</v>
      </c>
    </row>
    <row customHeight="true" ht="13.5" outlineLevel="0" r="1260">
      <c r="A1260" s="8" t="n">
        <f aca="false" ca="false" dt2D="false" dtr="false" t="normal">A1259+1</f>
        <v>341</v>
      </c>
      <c r="B1260" s="8" t="s">
        <v>192</v>
      </c>
      <c r="C1260" s="106" t="s">
        <v>128</v>
      </c>
      <c r="D1260" s="8" t="s">
        <v>462</v>
      </c>
      <c r="E1260" s="260" t="n">
        <f aca="false" ca="false" dt2D="false" dtr="false" t="normal">SUM(F1260:T1260)</f>
        <v>60793456.55123454</v>
      </c>
      <c r="F1260" s="261" t="n"/>
      <c r="G1260" s="261" t="n"/>
      <c r="H1260" s="205" t="n">
        <v>1639162.84</v>
      </c>
      <c r="I1260" s="261" t="n"/>
      <c r="J1260" s="261" t="n"/>
      <c r="K1260" s="261" t="n"/>
      <c r="L1260" s="261" t="n">
        <v>0</v>
      </c>
      <c r="M1260" s="261" t="n"/>
      <c r="N1260" s="261" t="n">
        <v>21533097.7943078</v>
      </c>
      <c r="O1260" s="261" t="n"/>
      <c r="P1260" s="261" t="n">
        <v>17803316.5315321</v>
      </c>
      <c r="Q1260" s="261" t="n">
        <v>16753348.6886372</v>
      </c>
      <c r="R1260" s="261" t="n">
        <v>1774628.81133703</v>
      </c>
      <c r="S1260" s="261" t="n">
        <v>24000</v>
      </c>
      <c r="T1260" s="261" t="n">
        <v>1265901.88542042</v>
      </c>
    </row>
    <row customHeight="true" ht="13.5" outlineLevel="0" r="1261">
      <c r="A1261" s="8" t="n">
        <f aca="false" ca="false" dt2D="false" dtr="false" t="normal">A1260+1</f>
        <v>342</v>
      </c>
      <c r="B1261" s="8" t="s">
        <v>192</v>
      </c>
      <c r="C1261" s="106" t="s">
        <v>128</v>
      </c>
      <c r="D1261" s="8" t="s">
        <v>133</v>
      </c>
      <c r="E1261" s="260" t="n">
        <f aca="false" ca="false" dt2D="false" dtr="false" t="normal">SUM(F1261:T1261)</f>
        <v>20246697.939</v>
      </c>
      <c r="F1261" s="261" t="n"/>
      <c r="G1261" s="261" t="n">
        <v>2020634.7425994</v>
      </c>
      <c r="H1261" s="261" t="n"/>
      <c r="I1261" s="261" t="n">
        <v>1684504.1000874</v>
      </c>
      <c r="J1261" s="261" t="n"/>
      <c r="K1261" s="261" t="n"/>
      <c r="L1261" s="261" t="n">
        <v>0</v>
      </c>
      <c r="M1261" s="261" t="n"/>
      <c r="N1261" s="261" t="n">
        <v>10057440.727812</v>
      </c>
      <c r="O1261" s="261" t="n"/>
      <c r="P1261" s="261" t="n"/>
      <c r="Q1261" s="261" t="n">
        <v>5419438.0944366</v>
      </c>
      <c r="R1261" s="261" t="n">
        <v>607400.93817</v>
      </c>
      <c r="S1261" s="261" t="n">
        <v>24000</v>
      </c>
      <c r="T1261" s="261" t="n">
        <v>433279.3358946</v>
      </c>
    </row>
    <row customHeight="true" ht="13.5" outlineLevel="0" r="1262">
      <c r="A1262" s="8" t="n">
        <f aca="false" ca="false" dt2D="false" dtr="false" t="normal">A1261+1</f>
        <v>343</v>
      </c>
      <c r="B1262" s="8" t="s">
        <v>192</v>
      </c>
      <c r="C1262" s="106" t="s">
        <v>128</v>
      </c>
      <c r="D1262" s="8" t="s">
        <v>135</v>
      </c>
      <c r="E1262" s="260" t="n">
        <f aca="false" ca="false" dt2D="false" dtr="false" t="normal">SUM(F1262:T1262)</f>
        <v>23796711.8621</v>
      </c>
      <c r="F1262" s="261" t="n">
        <v>4839427.29577888</v>
      </c>
      <c r="G1262" s="261" t="n"/>
      <c r="H1262" s="261" t="n"/>
      <c r="I1262" s="261" t="n"/>
      <c r="J1262" s="261" t="n"/>
      <c r="K1262" s="261" t="n"/>
      <c r="L1262" s="261" t="n">
        <v>0</v>
      </c>
      <c r="M1262" s="261" t="n"/>
      <c r="N1262" s="261" t="n">
        <v>11509030.8082756</v>
      </c>
      <c r="O1262" s="261" t="n"/>
      <c r="P1262" s="261" t="n"/>
      <c r="Q1262" s="261" t="n">
        <v>6201102.76833358</v>
      </c>
      <c r="R1262" s="261" t="n">
        <v>713901.355863</v>
      </c>
      <c r="S1262" s="261" t="n">
        <v>24000</v>
      </c>
      <c r="T1262" s="261" t="n">
        <v>509249.63384894</v>
      </c>
    </row>
    <row customHeight="true" ht="13.5" outlineLevel="0" r="1263">
      <c r="A1263" s="8" t="n">
        <f aca="false" ca="false" dt2D="false" dtr="false" t="normal">A1262+1</f>
        <v>344</v>
      </c>
      <c r="B1263" s="8" t="s">
        <v>192</v>
      </c>
      <c r="C1263" s="106" t="s">
        <v>128</v>
      </c>
      <c r="D1263" s="8" t="s">
        <v>519</v>
      </c>
      <c r="E1263" s="260" t="n">
        <f aca="false" ca="false" dt2D="false" dtr="false" t="normal">SUM(F1263:T1263)</f>
        <v>15638242.337</v>
      </c>
      <c r="F1263" s="205" t="n">
        <v>4380585.94</v>
      </c>
      <c r="G1263" s="261" t="n">
        <v>2045423.4987682</v>
      </c>
      <c r="H1263" s="205" t="n">
        <v>1492289.89</v>
      </c>
      <c r="I1263" s="261" t="n">
        <v>1704849.7656322</v>
      </c>
      <c r="J1263" s="261" t="n"/>
      <c r="K1263" s="261" t="n"/>
      <c r="L1263" s="261" t="n">
        <v>0</v>
      </c>
      <c r="M1263" s="261" t="n"/>
      <c r="N1263" s="261" t="n"/>
      <c r="O1263" s="261" t="n"/>
      <c r="P1263" s="261" t="n"/>
      <c r="Q1263" s="261" t="n">
        <v>5489153.4041398</v>
      </c>
      <c r="R1263" s="261" t="n">
        <v>292960.99521</v>
      </c>
      <c r="S1263" s="261" t="n">
        <v>24000</v>
      </c>
      <c r="T1263" s="261" t="n">
        <v>208978.8432498</v>
      </c>
    </row>
    <row customHeight="true" ht="13.5" outlineLevel="0" r="1264">
      <c r="A1264" s="8" t="n">
        <f aca="false" ca="false" dt2D="false" dtr="false" t="normal">A1263+1</f>
        <v>345</v>
      </c>
      <c r="B1264" s="8" t="s">
        <v>192</v>
      </c>
      <c r="C1264" s="106" t="s">
        <v>128</v>
      </c>
      <c r="D1264" s="8" t="s">
        <v>341</v>
      </c>
      <c r="E1264" s="260" t="n">
        <f aca="false" ca="false" dt2D="false" dtr="false" t="normal">SUM(F1264:T1264)</f>
        <v>23880640.68</v>
      </c>
      <c r="F1264" s="261" t="n"/>
      <c r="G1264" s="261" t="n"/>
      <c r="H1264" s="261" t="n"/>
      <c r="I1264" s="261" t="n"/>
      <c r="J1264" s="261" t="n"/>
      <c r="K1264" s="261" t="n"/>
      <c r="L1264" s="261" t="n">
        <v>0</v>
      </c>
      <c r="M1264" s="261" t="n"/>
      <c r="N1264" s="261" t="n">
        <v>10721361.968848</v>
      </c>
      <c r="O1264" s="261" t="n"/>
      <c r="P1264" s="261" t="n">
        <v>6131361.8487736</v>
      </c>
      <c r="Q1264" s="261" t="n">
        <v>5776451.9314264</v>
      </c>
      <c r="R1264" s="261" t="n">
        <v>716419.2204</v>
      </c>
      <c r="S1264" s="261" t="n">
        <v>24000</v>
      </c>
      <c r="T1264" s="261" t="n">
        <v>511045.710552</v>
      </c>
      <c r="X1264" s="0" t="s">
        <v>1120</v>
      </c>
    </row>
    <row customHeight="true" ht="13.5" outlineLevel="0" r="1265">
      <c r="A1265" s="8" t="n">
        <f aca="false" ca="false" dt2D="false" dtr="false" t="normal">A1264+1</f>
        <v>346</v>
      </c>
      <c r="B1265" s="8" t="s">
        <v>192</v>
      </c>
      <c r="C1265" s="106" t="s">
        <v>128</v>
      </c>
      <c r="D1265" s="8" t="s">
        <v>343</v>
      </c>
      <c r="E1265" s="260" t="n">
        <f aca="false" ca="false" dt2D="false" dtr="false" t="normal">SUM(F1265:T1265)</f>
        <v>27147335.004</v>
      </c>
      <c r="F1265" s="261" t="n"/>
      <c r="G1265" s="261" t="n"/>
      <c r="H1265" s="261" t="n"/>
      <c r="I1265" s="261" t="n"/>
      <c r="J1265" s="261" t="n"/>
      <c r="K1265" s="261" t="n"/>
      <c r="L1265" s="261" t="n">
        <v>0</v>
      </c>
      <c r="M1265" s="261" t="n"/>
      <c r="N1265" s="261" t="n">
        <v>16719575.347248</v>
      </c>
      <c r="O1265" s="261" t="n"/>
      <c r="P1265" s="261" t="n"/>
      <c r="Q1265" s="261" t="n">
        <v>9008386.6375464</v>
      </c>
      <c r="R1265" s="261" t="n">
        <v>814420.05012</v>
      </c>
      <c r="S1265" s="261" t="n">
        <v>24000</v>
      </c>
      <c r="T1265" s="261" t="n">
        <v>580952.9690856</v>
      </c>
    </row>
    <row customHeight="true" ht="13.5" outlineLevel="0" r="1266">
      <c r="A1266" s="8" t="n">
        <f aca="false" ca="false" dt2D="false" dtr="false" t="normal">A1265+1</f>
        <v>347</v>
      </c>
      <c r="B1266" s="8" t="s">
        <v>192</v>
      </c>
      <c r="C1266" s="106" t="s">
        <v>128</v>
      </c>
      <c r="D1266" s="8" t="s">
        <v>345</v>
      </c>
      <c r="E1266" s="260" t="n">
        <f aca="false" ca="false" dt2D="false" dtr="false" t="normal">SUM(F1266:T1266)</f>
        <v>23256906.075</v>
      </c>
      <c r="F1266" s="261" t="n"/>
      <c r="G1266" s="261" t="n"/>
      <c r="H1266" s="261" t="n"/>
      <c r="I1266" s="261" t="n"/>
      <c r="J1266" s="261" t="n"/>
      <c r="K1266" s="261" t="n"/>
      <c r="L1266" s="261" t="n">
        <v>0</v>
      </c>
      <c r="M1266" s="261" t="n"/>
      <c r="N1266" s="261" t="n">
        <v>10441123.49287</v>
      </c>
      <c r="O1266" s="261" t="n"/>
      <c r="P1266" s="261" t="n">
        <v>5971008.8461465</v>
      </c>
      <c r="Q1266" s="261" t="n">
        <v>5625368.7637285</v>
      </c>
      <c r="R1266" s="261" t="n">
        <v>697707.18225</v>
      </c>
      <c r="S1266" s="261" t="n">
        <v>24000</v>
      </c>
      <c r="T1266" s="261" t="n">
        <v>497697.790005</v>
      </c>
    </row>
    <row customHeight="true" ht="13.5" outlineLevel="0" r="1267">
      <c r="A1267" s="8" t="n">
        <f aca="false" ca="false" dt2D="false" dtr="false" t="normal">A1266+1</f>
        <v>348</v>
      </c>
      <c r="B1267" s="8" t="s">
        <v>192</v>
      </c>
      <c r="C1267" s="106" t="s">
        <v>128</v>
      </c>
      <c r="D1267" s="8" t="s">
        <v>137</v>
      </c>
      <c r="E1267" s="260" t="n">
        <f aca="false" ca="false" dt2D="false" dtr="false" t="normal">SUM(F1267:T1267)</f>
        <v>12201210.000000002</v>
      </c>
      <c r="F1267" s="261" t="n"/>
      <c r="G1267" s="261" t="n"/>
      <c r="H1267" s="261" t="n"/>
      <c r="I1267" s="261" t="n"/>
      <c r="J1267" s="261" t="n"/>
      <c r="K1267" s="261" t="n"/>
      <c r="L1267" s="261" t="n">
        <v>0</v>
      </c>
      <c r="M1267" s="261" t="n"/>
      <c r="N1267" s="261" t="n"/>
      <c r="O1267" s="261" t="n"/>
      <c r="P1267" s="261" t="n">
        <v>5947283.802408</v>
      </c>
      <c r="Q1267" s="261" t="n">
        <v>5602784.003592</v>
      </c>
      <c r="R1267" s="261" t="n">
        <v>366036.3</v>
      </c>
      <c r="S1267" s="261" t="n">
        <v>24000</v>
      </c>
      <c r="T1267" s="261" t="n">
        <v>261105.894</v>
      </c>
    </row>
    <row customHeight="true" ht="13.5" outlineLevel="0" r="1268">
      <c r="A1268" s="8" t="n">
        <f aca="false" ca="false" dt2D="false" dtr="false" t="normal">A1267+1</f>
        <v>349</v>
      </c>
      <c r="B1268" s="8" t="s">
        <v>192</v>
      </c>
      <c r="C1268" s="106" t="s">
        <v>128</v>
      </c>
      <c r="D1268" s="8" t="s">
        <v>520</v>
      </c>
      <c r="E1268" s="260" t="n">
        <f aca="false" ca="false" dt2D="false" dtr="false" t="normal">SUM(F1268:T1268)</f>
        <v>21089307.520000003</v>
      </c>
      <c r="F1268" s="261" t="n"/>
      <c r="G1268" s="261" t="n"/>
      <c r="H1268" s="261" t="n"/>
      <c r="I1268" s="261" t="n"/>
      <c r="J1268" s="261" t="n"/>
      <c r="K1268" s="261" t="n"/>
      <c r="L1268" s="261" t="n">
        <v>0</v>
      </c>
      <c r="M1268" s="261" t="n"/>
      <c r="N1268" s="205" t="n">
        <v>8933709.52</v>
      </c>
      <c r="O1268" s="261" t="n"/>
      <c r="P1268" s="261" t="n">
        <v>5925006.1059504</v>
      </c>
      <c r="Q1268" s="261" t="n">
        <v>5581794.1568496</v>
      </c>
      <c r="R1268" s="261" t="n">
        <v>364667.94</v>
      </c>
      <c r="S1268" s="261" t="n">
        <v>24000</v>
      </c>
      <c r="T1268" s="261" t="n">
        <v>260129.7972</v>
      </c>
    </row>
    <row customHeight="true" ht="13.5" outlineLevel="0" r="1269">
      <c r="A1269" s="8" t="n">
        <f aca="false" ca="false" dt2D="false" dtr="false" t="normal">A1268+1</f>
        <v>350</v>
      </c>
      <c r="B1269" s="8" t="s">
        <v>192</v>
      </c>
      <c r="C1269" s="106" t="s">
        <v>128</v>
      </c>
      <c r="D1269" s="8" t="s">
        <v>138</v>
      </c>
      <c r="E1269" s="260" t="n">
        <f aca="false" ca="false" dt2D="false" dtr="false" t="normal">SUM(F1269:T1269)</f>
        <v>12923400</v>
      </c>
      <c r="F1269" s="261" t="n"/>
      <c r="G1269" s="261" t="n"/>
      <c r="H1269" s="261" t="n"/>
      <c r="I1269" s="261" t="n"/>
      <c r="J1269" s="261" t="n"/>
      <c r="K1269" s="261" t="n"/>
      <c r="L1269" s="261" t="n">
        <v>0</v>
      </c>
      <c r="M1269" s="261" t="n"/>
      <c r="N1269" s="261" t="n"/>
      <c r="O1269" s="261" t="n"/>
      <c r="P1269" s="261" t="n">
        <v>6300013.99632</v>
      </c>
      <c r="Q1269" s="261" t="n">
        <v>5935123.24368</v>
      </c>
      <c r="R1269" s="261" t="n">
        <v>387702</v>
      </c>
      <c r="S1269" s="261" t="n">
        <v>24000</v>
      </c>
      <c r="T1269" s="261" t="n">
        <v>276560.76</v>
      </c>
      <c r="X1269" s="0" t="s">
        <v>1121</v>
      </c>
    </row>
    <row customHeight="true" ht="13.5" outlineLevel="0" r="1270">
      <c r="A1270" s="8" t="n">
        <f aca="false" ca="false" dt2D="false" dtr="false" t="normal">A1269+1</f>
        <v>351</v>
      </c>
      <c r="B1270" s="8" t="s">
        <v>192</v>
      </c>
      <c r="C1270" s="106" t="s">
        <v>128</v>
      </c>
      <c r="D1270" s="8" t="s">
        <v>935</v>
      </c>
      <c r="E1270" s="260" t="n">
        <f aca="false" ca="false" dt2D="false" dtr="false" t="normal">SUM(F1270:T1270)</f>
        <v>19338537.75</v>
      </c>
      <c r="F1270" s="261" t="n"/>
      <c r="G1270" s="261" t="n"/>
      <c r="H1270" s="261" t="n"/>
      <c r="I1270" s="261" t="n"/>
      <c r="J1270" s="261" t="n"/>
      <c r="K1270" s="261" t="n"/>
      <c r="L1270" s="261" t="n">
        <v>0</v>
      </c>
      <c r="M1270" s="261" t="n"/>
      <c r="N1270" s="261" t="n"/>
      <c r="O1270" s="261" t="n"/>
      <c r="P1270" s="261" t="n">
        <v>9433279.1793462</v>
      </c>
      <c r="Q1270" s="261" t="n">
        <v>8887257.7303038</v>
      </c>
      <c r="R1270" s="261" t="n">
        <v>580156.1325</v>
      </c>
      <c r="S1270" s="261" t="n">
        <v>24000</v>
      </c>
      <c r="T1270" s="261" t="n">
        <v>413844.70785</v>
      </c>
      <c r="X1270" s="0" t="s">
        <v>1122</v>
      </c>
    </row>
    <row customHeight="true" ht="13.5" outlineLevel="0" r="1271">
      <c r="A1271" s="8" t="n">
        <f aca="false" ca="false" dt2D="false" dtr="false" t="normal">A1270+1</f>
        <v>352</v>
      </c>
      <c r="B1271" s="8" t="s">
        <v>192</v>
      </c>
      <c r="C1271" s="106" t="s">
        <v>128</v>
      </c>
      <c r="D1271" s="8" t="s">
        <v>937</v>
      </c>
      <c r="E1271" s="260" t="n">
        <f aca="false" ca="false" dt2D="false" dtr="false" t="normal">SUM(F1271:T1271)</f>
        <v>84910323.28</v>
      </c>
      <c r="F1271" s="261" t="n"/>
      <c r="G1271" s="261" t="n"/>
      <c r="H1271" s="261" t="n"/>
      <c r="I1271" s="261" t="n">
        <v>6642073.84</v>
      </c>
      <c r="J1271" s="261" t="n"/>
      <c r="K1271" s="261" t="n"/>
      <c r="L1271" s="261" t="n"/>
      <c r="M1271" s="261" t="n"/>
      <c r="N1271" s="261" t="n">
        <v>35162650.72</v>
      </c>
      <c r="O1271" s="261" t="n"/>
      <c r="P1271" s="261" t="n">
        <v>23413958.98</v>
      </c>
      <c r="Q1271" s="261" t="n">
        <v>19691639.74</v>
      </c>
      <c r="R1271" s="261" t="n"/>
      <c r="S1271" s="261" t="n"/>
      <c r="T1271" s="261" t="n"/>
    </row>
    <row customHeight="true" ht="15" outlineLevel="0" r="1272">
      <c r="A1272" s="8" t="n">
        <f aca="false" ca="false" dt2D="false" dtr="false" t="normal">A1271+1</f>
        <v>353</v>
      </c>
      <c r="B1272" s="8" t="s">
        <v>192</v>
      </c>
      <c r="C1272" s="106" t="s">
        <v>128</v>
      </c>
      <c r="D1272" s="8" t="s">
        <v>465</v>
      </c>
      <c r="E1272" s="260" t="n">
        <f aca="false" ca="false" dt2D="false" dtr="false" t="normal">SUM(F1272:T1272)</f>
        <v>34116255.35820968</v>
      </c>
      <c r="F1272" s="261" t="n"/>
      <c r="G1272" s="261" t="n"/>
      <c r="H1272" s="261" t="n"/>
      <c r="I1272" s="261" t="n"/>
      <c r="J1272" s="261" t="n"/>
      <c r="K1272" s="261" t="n"/>
      <c r="L1272" s="261" t="n">
        <v>0</v>
      </c>
      <c r="M1272" s="261" t="n"/>
      <c r="N1272" s="261" t="n"/>
      <c r="O1272" s="261" t="n"/>
      <c r="P1272" s="261" t="n">
        <v>25612101.7304688</v>
      </c>
      <c r="Q1272" s="261" t="n">
        <v>6726578.1023289</v>
      </c>
      <c r="R1272" s="261" t="n">
        <v>1023487.66074629</v>
      </c>
      <c r="S1272" s="261" t="n">
        <v>24000</v>
      </c>
      <c r="T1272" s="261" t="n">
        <v>730087.864665688</v>
      </c>
    </row>
    <row customHeight="true" ht="13.5" outlineLevel="0" r="1273">
      <c r="A1273" s="8" t="n">
        <f aca="false" ca="false" dt2D="false" dtr="false" t="normal">A1272+1</f>
        <v>354</v>
      </c>
      <c r="B1273" s="8" t="s">
        <v>192</v>
      </c>
      <c r="C1273" s="106" t="s">
        <v>128</v>
      </c>
      <c r="D1273" s="8" t="s">
        <v>347</v>
      </c>
      <c r="E1273" s="260" t="n">
        <f aca="false" ca="false" dt2D="false" dtr="false" t="normal">SUM(F1273:T1273)</f>
        <v>23465419.38</v>
      </c>
      <c r="F1273" s="261" t="n"/>
      <c r="G1273" s="261" t="n"/>
      <c r="H1273" s="261" t="n"/>
      <c r="I1273" s="261" t="n"/>
      <c r="J1273" s="261" t="n"/>
      <c r="K1273" s="261" t="n"/>
      <c r="L1273" s="261" t="n">
        <v>0</v>
      </c>
      <c r="M1273" s="261" t="n"/>
      <c r="N1273" s="261" t="n">
        <v>10534806.688168</v>
      </c>
      <c r="O1273" s="261" t="n"/>
      <c r="P1273" s="261" t="n">
        <v>6024614.5532476</v>
      </c>
      <c r="Q1273" s="261" t="n">
        <v>5675875.5824524</v>
      </c>
      <c r="R1273" s="261" t="n">
        <v>703962.5814</v>
      </c>
      <c r="S1273" s="261" t="n">
        <v>24000</v>
      </c>
      <c r="T1273" s="261" t="n">
        <v>502159.974732</v>
      </c>
      <c r="X1273" s="0" t="s">
        <v>1124</v>
      </c>
    </row>
    <row customHeight="true" ht="13.5" outlineLevel="0" r="1274">
      <c r="A1274" s="8" t="n">
        <f aca="false" ca="false" dt2D="false" dtr="false" t="normal">A1273+1</f>
        <v>355</v>
      </c>
      <c r="B1274" s="8" t="s">
        <v>192</v>
      </c>
      <c r="C1274" s="106" t="s">
        <v>128</v>
      </c>
      <c r="D1274" s="8" t="s">
        <v>523</v>
      </c>
      <c r="E1274" s="260" t="n">
        <f aca="false" ca="false" dt2D="false" dtr="false" t="normal">SUM(F1274:T1274)</f>
        <v>17856670.595</v>
      </c>
      <c r="F1274" s="205" t="n">
        <v>4350161.84</v>
      </c>
      <c r="G1274" s="205" t="n"/>
      <c r="H1274" s="205" t="n">
        <v>1598070.78</v>
      </c>
      <c r="I1274" s="261" t="n"/>
      <c r="J1274" s="261" t="n"/>
      <c r="K1274" s="261" t="n"/>
      <c r="L1274" s="261" t="n">
        <v>0</v>
      </c>
      <c r="M1274" s="261" t="n"/>
      <c r="N1274" s="261" t="n"/>
      <c r="O1274" s="261" t="n"/>
      <c r="P1274" s="261" t="n">
        <v>5804288.83827078</v>
      </c>
      <c r="Q1274" s="261" t="n">
        <v>5468055.42481422</v>
      </c>
      <c r="R1274" s="261" t="n">
        <v>357253.13925</v>
      </c>
      <c r="S1274" s="261" t="n">
        <v>24000</v>
      </c>
      <c r="T1274" s="261" t="n">
        <v>254840.572665</v>
      </c>
      <c r="X1274" s="0" t="s">
        <v>1124</v>
      </c>
    </row>
    <row customHeight="true" ht="13.5" outlineLevel="0" r="1275">
      <c r="A1275" s="8" t="n">
        <f aca="false" ca="false" dt2D="false" dtr="false" t="normal">A1274+1</f>
        <v>356</v>
      </c>
      <c r="B1275" s="8" t="n">
        <f aca="false" ca="false" dt2D="false" dtr="false" t="normal">B1257+1</f>
        <v>61</v>
      </c>
      <c r="C1275" s="106" t="s">
        <v>128</v>
      </c>
      <c r="D1275" s="8" t="s">
        <v>526</v>
      </c>
      <c r="E1275" s="260" t="n">
        <f aca="false" ca="false" dt2D="false" dtr="false" t="normal">SUM(F1275:T1275)</f>
        <v>74150134.8</v>
      </c>
      <c r="F1275" s="261" t="n"/>
      <c r="G1275" s="261" t="n"/>
      <c r="H1275" s="261" t="n"/>
      <c r="I1275" s="261" t="n"/>
      <c r="J1275" s="261" t="n"/>
      <c r="K1275" s="261" t="n"/>
      <c r="L1275" s="261" t="n">
        <v>0</v>
      </c>
      <c r="M1275" s="261" t="n"/>
      <c r="N1275" s="261" t="n">
        <v>33308395.34928</v>
      </c>
      <c r="O1275" s="261" t="n"/>
      <c r="P1275" s="261" t="n">
        <v>19053995.218296</v>
      </c>
      <c r="Q1275" s="261" t="n">
        <v>17951810.503704</v>
      </c>
      <c r="R1275" s="261" t="n">
        <v>2224864.044</v>
      </c>
      <c r="S1275" s="261" t="n">
        <v>24000</v>
      </c>
      <c r="T1275" s="261" t="n">
        <v>1587069.68472</v>
      </c>
      <c r="X1275" s="0" t="s">
        <v>1125</v>
      </c>
    </row>
    <row customHeight="true" ht="13.5" outlineLevel="0" r="1276">
      <c r="A1276" s="8" t="n">
        <f aca="false" ca="false" dt2D="false" dtr="false" t="normal">A1275+1</f>
        <v>357</v>
      </c>
      <c r="B1276" s="8" t="s">
        <v>192</v>
      </c>
      <c r="C1276" s="106" t="s">
        <v>128</v>
      </c>
      <c r="D1276" s="8" t="s">
        <v>528</v>
      </c>
      <c r="E1276" s="260" t="n">
        <f aca="false" ca="false" dt2D="false" dtr="false" t="normal">SUM(F1276:T1276)</f>
        <v>18105957.020000003</v>
      </c>
      <c r="F1276" s="205" t="n">
        <v>4424020.72</v>
      </c>
      <c r="G1276" s="205" t="n"/>
      <c r="H1276" s="205" t="n">
        <v>1553895.55</v>
      </c>
      <c r="I1276" s="261" t="n"/>
      <c r="J1276" s="261" t="n"/>
      <c r="K1276" s="261" t="n"/>
      <c r="L1276" s="261" t="n">
        <v>0</v>
      </c>
      <c r="M1276" s="261" t="n"/>
      <c r="N1276" s="261" t="n"/>
      <c r="O1276" s="261" t="n"/>
      <c r="P1276" s="261" t="n">
        <v>5911546.6643406</v>
      </c>
      <c r="Q1276" s="261" t="n">
        <v>5569112.7911094</v>
      </c>
      <c r="R1276" s="261" t="n">
        <v>363841.2225</v>
      </c>
      <c r="S1276" s="261" t="n">
        <v>24000</v>
      </c>
      <c r="T1276" s="261" t="n">
        <v>259540.07205</v>
      </c>
      <c r="X1276" s="0" t="s">
        <v>1126</v>
      </c>
    </row>
    <row customHeight="true" ht="13.5" outlineLevel="0" r="1277">
      <c r="A1277" s="8" t="n">
        <f aca="false" ca="false" dt2D="false" dtr="false" t="normal">A1276+1</f>
        <v>358</v>
      </c>
      <c r="B1277" s="8" t="s">
        <v>192</v>
      </c>
      <c r="C1277" s="106" t="s">
        <v>128</v>
      </c>
      <c r="D1277" s="8" t="s">
        <v>468</v>
      </c>
      <c r="E1277" s="260" t="n">
        <f aca="false" ca="false" dt2D="false" dtr="false" t="normal">SUM(F1277:T1277)</f>
        <v>12359521.65</v>
      </c>
      <c r="F1277" s="261" t="n"/>
      <c r="G1277" s="261" t="n"/>
      <c r="H1277" s="261" t="n"/>
      <c r="I1277" s="261" t="n"/>
      <c r="J1277" s="261" t="n"/>
      <c r="K1277" s="261" t="n"/>
      <c r="L1277" s="261" t="n">
        <v>0</v>
      </c>
      <c r="M1277" s="261" t="n"/>
      <c r="N1277" s="261" t="n"/>
      <c r="O1277" s="261" t="n"/>
      <c r="P1277" s="261" t="n">
        <v>6024605.97386292</v>
      </c>
      <c r="Q1277" s="261" t="n">
        <v>5675636.26332708</v>
      </c>
      <c r="R1277" s="261" t="n">
        <v>370785.6495</v>
      </c>
      <c r="S1277" s="261" t="n">
        <v>24000</v>
      </c>
      <c r="T1277" s="261" t="n">
        <v>264493.76331</v>
      </c>
    </row>
    <row customHeight="true" ht="13.5" outlineLevel="0" r="1278">
      <c r="A1278" s="8" t="n">
        <f aca="false" ca="false" dt2D="false" dtr="false" t="normal">A1277+1</f>
        <v>359</v>
      </c>
      <c r="B1278" s="8" t="s">
        <v>192</v>
      </c>
      <c r="C1278" s="106" t="s">
        <v>128</v>
      </c>
      <c r="D1278" s="8" t="s">
        <v>473</v>
      </c>
      <c r="E1278" s="260" t="n">
        <f aca="false" ca="false" dt2D="false" dtr="false" t="normal">SUM(F1278:T1278)</f>
        <v>37933817.13143864</v>
      </c>
      <c r="F1278" s="261" t="n"/>
      <c r="G1278" s="261" t="n"/>
      <c r="H1278" s="261" t="n"/>
      <c r="I1278" s="261" t="n"/>
      <c r="J1278" s="261" t="n"/>
      <c r="K1278" s="261" t="n"/>
      <c r="L1278" s="261" t="n">
        <v>0</v>
      </c>
      <c r="M1278" s="261" t="n"/>
      <c r="N1278" s="261" t="n">
        <v>2970404.46574403</v>
      </c>
      <c r="O1278" s="261" t="n"/>
      <c r="P1278" s="261" t="n">
        <v>26124241.16564</v>
      </c>
      <c r="Q1278" s="261" t="n">
        <v>6865681.69949867</v>
      </c>
      <c r="R1278" s="261" t="n">
        <v>1137834.51394316</v>
      </c>
      <c r="S1278" s="261" t="n">
        <v>24000</v>
      </c>
      <c r="T1278" s="261" t="n">
        <v>811655.286612786</v>
      </c>
    </row>
    <row customHeight="true" ht="13.5" outlineLevel="0" r="1279">
      <c r="A1279" s="8" t="n">
        <f aca="false" ca="false" dt2D="false" dtr="false" t="normal">A1278+1</f>
        <v>360</v>
      </c>
      <c r="B1279" s="8" t="s">
        <v>192</v>
      </c>
      <c r="C1279" s="106" t="s">
        <v>128</v>
      </c>
      <c r="D1279" s="8" t="s">
        <v>941</v>
      </c>
      <c r="E1279" s="260" t="n">
        <f aca="false" ca="false" dt2D="false" dtr="false" t="normal">SUM(F1279:T1279)</f>
        <v>16117249.32</v>
      </c>
      <c r="F1279" s="261" t="n"/>
      <c r="G1279" s="261" t="n">
        <v>2073395.524566</v>
      </c>
      <c r="H1279" s="261" t="n"/>
      <c r="I1279" s="261" t="n">
        <v>1728514.160886</v>
      </c>
      <c r="J1279" s="261" t="n"/>
      <c r="K1279" s="261" t="n"/>
      <c r="L1279" s="261" t="n">
        <v>0</v>
      </c>
      <c r="M1279" s="261" t="n"/>
      <c r="N1279" s="261" t="n"/>
      <c r="O1279" s="261" t="n"/>
      <c r="P1279" s="261" t="n">
        <v>5902230.748026</v>
      </c>
      <c r="Q1279" s="261" t="n">
        <v>5560682.271474</v>
      </c>
      <c r="R1279" s="261" t="n">
        <v>483517.4796</v>
      </c>
      <c r="S1279" s="261" t="n">
        <v>24000</v>
      </c>
      <c r="T1279" s="261" t="n">
        <v>344909.135448</v>
      </c>
      <c r="X1279" s="0" t="s">
        <v>1127</v>
      </c>
    </row>
    <row outlineLevel="0" r="1280">
      <c r="A1280" s="8" t="n">
        <f aca="false" ca="false" dt2D="false" dtr="false" t="normal">A1279+1</f>
        <v>361</v>
      </c>
      <c r="B1280" s="8" t="s">
        <v>192</v>
      </c>
      <c r="C1280" s="106" t="s">
        <v>128</v>
      </c>
      <c r="D1280" s="106" t="s">
        <v>533</v>
      </c>
      <c r="E1280" s="205" t="n">
        <f aca="false" ca="true" dt2D="false" dtr="false" t="normal">SUBTOTAL(9, F1280:T1280)</f>
        <v>6918199.449999999</v>
      </c>
      <c r="F1280" s="205" t="n"/>
      <c r="G1280" s="205" t="n"/>
      <c r="H1280" s="205" t="n"/>
      <c r="I1280" s="205" t="n"/>
      <c r="J1280" s="205" t="n">
        <v>0</v>
      </c>
      <c r="K1280" s="205" t="n"/>
      <c r="L1280" s="205" t="n"/>
      <c r="M1280" s="205" t="n">
        <v>0</v>
      </c>
      <c r="N1280" s="205" t="n">
        <v>3487572.9</v>
      </c>
      <c r="O1280" s="205" t="n">
        <v>0</v>
      </c>
      <c r="P1280" s="205" t="n">
        <v>0</v>
      </c>
      <c r="Q1280" s="205" t="n">
        <v>3430626.55</v>
      </c>
      <c r="R1280" s="205" t="n"/>
      <c r="S1280" s="205" t="n"/>
      <c r="T1280" s="205" t="n"/>
    </row>
    <row customHeight="true" ht="13.5" outlineLevel="0" r="1281">
      <c r="A1281" s="8" t="n">
        <f aca="false" ca="false" dt2D="false" dtr="false" t="normal">A1280+1</f>
        <v>362</v>
      </c>
      <c r="B1281" s="8" t="s">
        <v>192</v>
      </c>
      <c r="C1281" s="106" t="s">
        <v>128</v>
      </c>
      <c r="D1281" s="8" t="s">
        <v>475</v>
      </c>
      <c r="E1281" s="260" t="n">
        <f aca="false" ca="false" dt2D="false" dtr="false" t="normal">SUM(F1281:T1281)</f>
        <v>56200632.399</v>
      </c>
      <c r="F1281" s="261" t="n"/>
      <c r="G1281" s="261" t="n"/>
      <c r="H1281" s="261" t="n"/>
      <c r="I1281" s="261" t="n">
        <v>6992324.7481414</v>
      </c>
      <c r="J1281" s="261" t="n"/>
      <c r="K1281" s="261" t="n"/>
      <c r="L1281" s="261" t="n">
        <v>0</v>
      </c>
      <c r="M1281" s="261" t="n"/>
      <c r="N1281" s="261" t="n"/>
      <c r="O1281" s="261" t="n"/>
      <c r="P1281" s="261" t="n">
        <v>23837025.2271274</v>
      </c>
      <c r="Q1281" s="261" t="n">
        <v>22458569.9184226</v>
      </c>
      <c r="R1281" s="261" t="n">
        <v>1686018.97197</v>
      </c>
      <c r="S1281" s="261" t="n">
        <v>24000</v>
      </c>
      <c r="T1281" s="261" t="n">
        <v>1202693.5333386</v>
      </c>
    </row>
    <row customHeight="true" ht="13.5" outlineLevel="0" r="1282">
      <c r="A1282" s="8" t="n">
        <f aca="false" ca="false" dt2D="false" dtr="false" t="normal">A1281+1</f>
        <v>363</v>
      </c>
      <c r="B1282" s="8" t="s">
        <v>192</v>
      </c>
      <c r="C1282" s="106" t="s">
        <v>128</v>
      </c>
      <c r="D1282" s="8" t="s">
        <v>481</v>
      </c>
      <c r="E1282" s="260" t="n">
        <f aca="false" ca="false" dt2D="false" dtr="false" t="normal">SUM(F1282:T1282)</f>
        <v>6484636.001999999</v>
      </c>
      <c r="F1282" s="261" t="n"/>
      <c r="G1282" s="261" t="n"/>
      <c r="H1282" s="261" t="n"/>
      <c r="I1282" s="261" t="n">
        <v>6127325.7114972</v>
      </c>
      <c r="J1282" s="261" t="n"/>
      <c r="K1282" s="261" t="n"/>
      <c r="L1282" s="261" t="n">
        <v>0</v>
      </c>
      <c r="M1282" s="261" t="n"/>
      <c r="N1282" s="261" t="n"/>
      <c r="O1282" s="261" t="n"/>
      <c r="P1282" s="261" t="n"/>
      <c r="Q1282" s="261" t="n"/>
      <c r="R1282" s="261" t="n">
        <v>194539.08006</v>
      </c>
      <c r="S1282" s="261" t="n">
        <v>24000</v>
      </c>
      <c r="T1282" s="261" t="n">
        <v>138771.2104428</v>
      </c>
    </row>
    <row customHeight="true" ht="13.5" outlineLevel="0" r="1283">
      <c r="A1283" s="8" t="n">
        <f aca="false" ca="false" dt2D="false" dtr="false" t="normal">A1282+1</f>
        <v>364</v>
      </c>
      <c r="B1283" s="8" t="s">
        <v>192</v>
      </c>
      <c r="C1283" s="106" t="s">
        <v>128</v>
      </c>
      <c r="D1283" s="8" t="s">
        <v>483</v>
      </c>
      <c r="E1283" s="260" t="n">
        <f aca="false" ca="false" dt2D="false" dtr="false" t="normal">SUM(F1283:T1283)</f>
        <v>12590112.00419998</v>
      </c>
      <c r="F1283" s="261" t="n"/>
      <c r="G1283" s="261" t="n"/>
      <c r="H1283" s="261" t="n"/>
      <c r="I1283" s="261" t="n"/>
      <c r="J1283" s="261" t="n"/>
      <c r="K1283" s="261" t="n"/>
      <c r="L1283" s="261" t="n">
        <v>0</v>
      </c>
      <c r="M1283" s="261" t="n"/>
      <c r="N1283" s="261" t="n"/>
      <c r="O1283" s="261" t="n"/>
      <c r="P1283" s="261" t="n">
        <v>11918980.2471841</v>
      </c>
      <c r="Q1283" s="261" t="n"/>
      <c r="R1283" s="261" t="n">
        <v>377703.360126</v>
      </c>
      <c r="S1283" s="261" t="n">
        <v>24000</v>
      </c>
      <c r="T1283" s="261" t="n">
        <v>269428.39688988</v>
      </c>
    </row>
    <row customHeight="true" ht="13.5" outlineLevel="0" r="1284">
      <c r="A1284" s="8" t="n">
        <f aca="false" ca="false" dt2D="false" dtr="false" t="normal">A1283+1</f>
        <v>365</v>
      </c>
      <c r="B1284" s="8" t="s">
        <v>192</v>
      </c>
      <c r="C1284" s="106" t="s">
        <v>128</v>
      </c>
      <c r="D1284" s="8" t="s">
        <v>488</v>
      </c>
      <c r="E1284" s="260" t="n">
        <f aca="false" ca="false" dt2D="false" dtr="false" t="normal">SUM(F1284:T1284)</f>
        <v>36845164.746697366</v>
      </c>
      <c r="F1284" s="261" t="n"/>
      <c r="G1284" s="261" t="n"/>
      <c r="H1284" s="261" t="n"/>
      <c r="I1284" s="261" t="n"/>
      <c r="J1284" s="261" t="n"/>
      <c r="K1284" s="261" t="n"/>
      <c r="L1284" s="261" t="n">
        <v>0</v>
      </c>
      <c r="M1284" s="261" t="n"/>
      <c r="N1284" s="261" t="n">
        <v>2883442.77702819</v>
      </c>
      <c r="O1284" s="261" t="n"/>
      <c r="P1284" s="261" t="n">
        <v>25376351.4717036</v>
      </c>
      <c r="Q1284" s="261" t="n">
        <v>6667529.02998533</v>
      </c>
      <c r="R1284" s="261" t="n">
        <v>1105354.94240092</v>
      </c>
      <c r="S1284" s="261" t="n">
        <v>24000</v>
      </c>
      <c r="T1284" s="261" t="n">
        <v>788486.525579323</v>
      </c>
    </row>
    <row customHeight="true" ht="13.5" outlineLevel="0" r="1285">
      <c r="A1285" s="8" t="n">
        <f aca="false" ca="false" dt2D="false" dtr="false" t="normal">A1284+1</f>
        <v>366</v>
      </c>
      <c r="B1285" s="8" t="s">
        <v>192</v>
      </c>
      <c r="C1285" s="106" t="s">
        <v>128</v>
      </c>
      <c r="D1285" s="8" t="s">
        <v>494</v>
      </c>
      <c r="E1285" s="260" t="n">
        <f aca="false" ca="false" dt2D="false" dtr="false" t="normal">SUM(F1285:T1285)</f>
        <v>24880451.06580002</v>
      </c>
      <c r="F1285" s="261" t="n"/>
      <c r="G1285" s="261" t="n"/>
      <c r="H1285" s="261" t="n"/>
      <c r="I1285" s="261" t="n"/>
      <c r="J1285" s="261" t="n"/>
      <c r="K1285" s="261" t="n"/>
      <c r="L1285" s="261" t="n">
        <v>0</v>
      </c>
      <c r="M1285" s="261" t="n"/>
      <c r="N1285" s="261" t="n"/>
      <c r="O1285" s="261" t="n"/>
      <c r="P1285" s="261" t="n"/>
      <c r="Q1285" s="261" t="n">
        <v>23577595.8810179</v>
      </c>
      <c r="R1285" s="261" t="n">
        <v>746413.531974</v>
      </c>
      <c r="S1285" s="261" t="n">
        <v>24000</v>
      </c>
      <c r="T1285" s="261" t="n">
        <v>532441.65280812</v>
      </c>
    </row>
    <row customHeight="true" ht="13.5" outlineLevel="0" r="1286">
      <c r="A1286" s="8" t="n">
        <f aca="false" ca="false" dt2D="false" dtr="false" t="normal">A1285+1</f>
        <v>367</v>
      </c>
      <c r="B1286" s="8" t="s">
        <v>192</v>
      </c>
      <c r="C1286" s="106" t="s">
        <v>128</v>
      </c>
      <c r="D1286" s="8" t="s">
        <v>496</v>
      </c>
      <c r="E1286" s="260" t="n">
        <f aca="false" ca="false" dt2D="false" dtr="false" t="normal">SUM(F1286:T1286)</f>
        <v>24865038.207</v>
      </c>
      <c r="F1286" s="261" t="n"/>
      <c r="G1286" s="261" t="n"/>
      <c r="H1286" s="261" t="n"/>
      <c r="I1286" s="261" t="n"/>
      <c r="J1286" s="261" t="n"/>
      <c r="K1286" s="261" t="n"/>
      <c r="L1286" s="261" t="n">
        <v>0</v>
      </c>
      <c r="M1286" s="261" t="n"/>
      <c r="N1286" s="261" t="n"/>
      <c r="O1286" s="261" t="n"/>
      <c r="P1286" s="261" t="n">
        <v>23562975.2431602</v>
      </c>
      <c r="Q1286" s="261" t="n"/>
      <c r="R1286" s="261" t="n">
        <v>745951.14621</v>
      </c>
      <c r="S1286" s="261" t="n">
        <v>24000</v>
      </c>
      <c r="T1286" s="261" t="n">
        <v>532111.8176298</v>
      </c>
    </row>
    <row customHeight="true" ht="13.5" outlineLevel="0" r="1287">
      <c r="A1287" s="8" t="n">
        <f aca="false" ca="false" dt2D="false" dtr="false" t="normal">A1286+1</f>
        <v>368</v>
      </c>
      <c r="B1287" s="8" t="s">
        <v>192</v>
      </c>
      <c r="C1287" s="106" t="s">
        <v>128</v>
      </c>
      <c r="D1287" s="8" t="s">
        <v>944</v>
      </c>
      <c r="E1287" s="260" t="n">
        <f aca="false" ca="false" dt2D="false" dtr="false" t="normal">SUM(F1287:T1287)</f>
        <v>16822901.356676515</v>
      </c>
      <c r="F1287" s="261" t="n">
        <v>7135974.54990053</v>
      </c>
      <c r="G1287" s="261" t="n">
        <v>5005709.07263104</v>
      </c>
      <c r="H1287" s="261" t="n">
        <v>3792829.00441177</v>
      </c>
      <c r="I1287" s="261" t="n"/>
      <c r="J1287" s="261" t="n"/>
      <c r="K1287" s="261" t="n"/>
      <c r="L1287" s="261" t="n">
        <v>0</v>
      </c>
      <c r="M1287" s="261" t="n"/>
      <c r="N1287" s="261" t="n"/>
      <c r="O1287" s="261" t="n"/>
      <c r="P1287" s="261" t="n"/>
      <c r="Q1287" s="261" t="n"/>
      <c r="R1287" s="261" t="n">
        <v>504507.040700296</v>
      </c>
      <c r="S1287" s="261" t="n">
        <v>24000</v>
      </c>
      <c r="T1287" s="261" t="n">
        <v>359881.689032878</v>
      </c>
    </row>
    <row customHeight="true" ht="13.5" outlineLevel="0" r="1288">
      <c r="A1288" s="8" t="n">
        <f aca="false" ca="false" dt2D="false" dtr="false" t="normal">A1287+1</f>
        <v>369</v>
      </c>
      <c r="B1288" s="8" t="s">
        <v>192</v>
      </c>
      <c r="C1288" s="106" t="s">
        <v>128</v>
      </c>
      <c r="D1288" s="8" t="s">
        <v>500</v>
      </c>
      <c r="E1288" s="260" t="n">
        <f aca="false" ca="false" dt2D="false" dtr="false" t="normal">SUM(F1288:T1288)</f>
        <v>72663401.60415527</v>
      </c>
      <c r="F1288" s="261" t="n"/>
      <c r="G1288" s="261" t="n"/>
      <c r="H1288" s="261" t="n"/>
      <c r="I1288" s="261" t="n"/>
      <c r="J1288" s="261" t="n"/>
      <c r="K1288" s="261" t="n"/>
      <c r="L1288" s="261" t="n">
        <v>0</v>
      </c>
      <c r="M1288" s="261" t="n"/>
      <c r="N1288" s="261" t="n"/>
      <c r="O1288" s="261" t="n"/>
      <c r="P1288" s="261" t="n">
        <v>54564165.3861795</v>
      </c>
      <c r="Q1288" s="261" t="n">
        <v>14340337.3755222</v>
      </c>
      <c r="R1288" s="261" t="n">
        <v>2179902.04812466</v>
      </c>
      <c r="S1288" s="261" t="n">
        <v>24000</v>
      </c>
      <c r="T1288" s="261" t="n">
        <v>1554996.79432892</v>
      </c>
    </row>
    <row customHeight="true" ht="13.5" outlineLevel="0" r="1289">
      <c r="A1289" s="8" t="n">
        <f aca="false" ca="false" dt2D="false" dtr="false" t="normal">A1288+1</f>
        <v>370</v>
      </c>
      <c r="B1289" s="8" t="s">
        <v>192</v>
      </c>
      <c r="C1289" s="106" t="s">
        <v>128</v>
      </c>
      <c r="D1289" s="8" t="s">
        <v>507</v>
      </c>
      <c r="E1289" s="260" t="n">
        <f aca="false" ca="false" dt2D="false" dtr="false" t="normal">SUM(F1289:T1289)</f>
        <v>36239792.94</v>
      </c>
      <c r="F1289" s="261" t="n"/>
      <c r="G1289" s="261" t="n"/>
      <c r="H1289" s="261" t="n"/>
      <c r="I1289" s="261" t="n"/>
      <c r="J1289" s="261" t="n"/>
      <c r="K1289" s="261" t="n"/>
      <c r="L1289" s="261" t="n">
        <v>0</v>
      </c>
      <c r="M1289" s="261" t="n"/>
      <c r="N1289" s="261" t="n">
        <v>16274220.453784</v>
      </c>
      <c r="O1289" s="261" t="n"/>
      <c r="P1289" s="261" t="n">
        <v>9308718.3060388</v>
      </c>
      <c r="Q1289" s="261" t="n">
        <v>8770128.8230612</v>
      </c>
      <c r="R1289" s="261" t="n">
        <v>1087193.7882</v>
      </c>
      <c r="S1289" s="261" t="n">
        <v>24000</v>
      </c>
      <c r="T1289" s="261" t="n">
        <v>775531.568916</v>
      </c>
    </row>
    <row customHeight="true" ht="13.5" outlineLevel="0" r="1290">
      <c r="A1290" s="8" t="n">
        <f aca="false" ca="false" dt2D="false" dtr="false" t="normal">A1289+1</f>
        <v>371</v>
      </c>
      <c r="B1290" s="8" t="s">
        <v>192</v>
      </c>
      <c r="C1290" s="106" t="s">
        <v>128</v>
      </c>
      <c r="D1290" s="8" t="s">
        <v>946</v>
      </c>
      <c r="E1290" s="260" t="n">
        <f aca="false" ca="false" dt2D="false" dtr="false" t="normal">SUM(F1290:T1290)</f>
        <v>19477274.25</v>
      </c>
      <c r="F1290" s="261" t="n"/>
      <c r="G1290" s="261" t="n"/>
      <c r="H1290" s="261" t="n"/>
      <c r="I1290" s="261" t="n"/>
      <c r="J1290" s="261" t="n"/>
      <c r="K1290" s="261" t="n"/>
      <c r="L1290" s="261" t="n">
        <v>0</v>
      </c>
      <c r="M1290" s="261" t="n"/>
      <c r="N1290" s="261" t="n"/>
      <c r="O1290" s="261" t="n"/>
      <c r="P1290" s="261" t="n">
        <v>9501040.5060714</v>
      </c>
      <c r="Q1290" s="261" t="n">
        <v>8951101.8474786</v>
      </c>
      <c r="R1290" s="261" t="n">
        <v>584318.2275</v>
      </c>
      <c r="S1290" s="261" t="n">
        <v>24000</v>
      </c>
      <c r="T1290" s="261" t="n">
        <v>416813.66895</v>
      </c>
    </row>
    <row customHeight="true" ht="13.5" outlineLevel="0" r="1291">
      <c r="A1291" s="8" t="n">
        <f aca="false" ca="false" dt2D="false" dtr="false" t="normal">A1290+1</f>
        <v>372</v>
      </c>
      <c r="B1291" s="8" t="s">
        <v>192</v>
      </c>
      <c r="C1291" s="106" t="s">
        <v>128</v>
      </c>
      <c r="D1291" s="8" t="s">
        <v>947</v>
      </c>
      <c r="E1291" s="260" t="n">
        <f aca="false" ca="false" dt2D="false" dtr="false" t="normal">SUM(F1291:T1291)</f>
        <v>14684093.358528705</v>
      </c>
      <c r="F1291" s="261" t="n">
        <v>6228191.72347344</v>
      </c>
      <c r="G1291" s="261" t="n">
        <v>4368097.73331295</v>
      </c>
      <c r="H1291" s="261" t="n">
        <v>3309041.50311394</v>
      </c>
      <c r="I1291" s="261" t="n"/>
      <c r="J1291" s="261" t="n"/>
      <c r="K1291" s="261" t="n"/>
      <c r="L1291" s="261" t="n">
        <v>0</v>
      </c>
      <c r="M1291" s="261" t="n"/>
      <c r="N1291" s="261" t="n"/>
      <c r="O1291" s="261" t="n"/>
      <c r="P1291" s="261" t="n"/>
      <c r="Q1291" s="261" t="n"/>
      <c r="R1291" s="261" t="n">
        <v>440522.800755861</v>
      </c>
      <c r="S1291" s="261" t="n">
        <v>24000</v>
      </c>
      <c r="T1291" s="261" t="n">
        <v>314239.597872514</v>
      </c>
    </row>
    <row customHeight="true" ht="13.5" outlineLevel="0" r="1292">
      <c r="A1292" s="8" t="n">
        <f aca="false" ca="false" dt2D="false" dtr="false" t="normal">A1291+1</f>
        <v>373</v>
      </c>
      <c r="B1292" s="8" t="s">
        <v>192</v>
      </c>
      <c r="C1292" s="106" t="s">
        <v>511</v>
      </c>
      <c r="D1292" s="8" t="s">
        <v>512</v>
      </c>
      <c r="E1292" s="260" t="n">
        <f aca="false" ca="false" dt2D="false" dtr="false" t="normal">SUM(F1292:T1292)</f>
        <v>96123629.44800001</v>
      </c>
      <c r="F1292" s="261" t="n"/>
      <c r="G1292" s="261" t="n">
        <v>12395560.6454124</v>
      </c>
      <c r="H1292" s="261" t="n"/>
      <c r="I1292" s="261" t="n">
        <v>10338680.6066604</v>
      </c>
      <c r="J1292" s="261" t="n"/>
      <c r="K1292" s="261" t="n"/>
      <c r="L1292" s="261" t="n">
        <v>0</v>
      </c>
      <c r="M1292" s="261" t="n"/>
      <c r="N1292" s="261" t="n"/>
      <c r="O1292" s="261" t="n"/>
      <c r="P1292" s="261" t="n">
        <v>35230818.1344564</v>
      </c>
      <c r="Q1292" s="261" t="n">
        <v>33193815.5078436</v>
      </c>
      <c r="R1292" s="261" t="n">
        <v>2883708.88344</v>
      </c>
      <c r="S1292" s="261" t="n">
        <v>24000</v>
      </c>
      <c r="T1292" s="261" t="n">
        <v>2057045.6701872</v>
      </c>
    </row>
    <row customHeight="true" ht="13.5" outlineLevel="0" r="1293">
      <c r="A1293" s="8" t="n">
        <f aca="false" ca="false" dt2D="false" dtr="false" t="normal">A1292+1</f>
        <v>374</v>
      </c>
      <c r="B1293" s="8" t="s">
        <v>192</v>
      </c>
      <c r="C1293" s="106" t="s">
        <v>145</v>
      </c>
      <c r="D1293" s="8" t="s">
        <v>522</v>
      </c>
      <c r="E1293" s="260" t="n">
        <f aca="false" ca="false" dt2D="false" dtr="false" t="normal">SUM(F1293:T1293)</f>
        <v>37358426.45999999</v>
      </c>
      <c r="F1293" s="261" t="n"/>
      <c r="G1293" s="261" t="n"/>
      <c r="H1293" s="261" t="n"/>
      <c r="I1293" s="261" t="n"/>
      <c r="J1293" s="261" t="n"/>
      <c r="K1293" s="261" t="n"/>
      <c r="L1293" s="261" t="n">
        <v>0</v>
      </c>
      <c r="M1293" s="261" t="n"/>
      <c r="N1293" s="261" t="n">
        <v>35414203.339956</v>
      </c>
      <c r="O1293" s="261" t="n"/>
      <c r="P1293" s="261" t="n"/>
      <c r="Q1293" s="261" t="n"/>
      <c r="R1293" s="261" t="n">
        <v>1120752.7938</v>
      </c>
      <c r="S1293" s="261" t="n">
        <v>24000</v>
      </c>
      <c r="T1293" s="261" t="n">
        <v>799470.326244</v>
      </c>
    </row>
    <row customHeight="true" ht="13.5" outlineLevel="0" r="1294">
      <c r="A1294" s="8" t="n">
        <f aca="false" ca="false" dt2D="false" dtr="false" t="normal">A1293+1</f>
        <v>375</v>
      </c>
      <c r="B1294" s="8" t="n">
        <f aca="false" ca="false" dt2D="false" dtr="false" t="normal">B1275+1</f>
        <v>62</v>
      </c>
      <c r="C1294" s="106" t="s">
        <v>145</v>
      </c>
      <c r="D1294" s="8" t="s">
        <v>949</v>
      </c>
      <c r="E1294" s="260" t="n">
        <f aca="false" ca="false" dt2D="false" dtr="false" t="normal">SUM(F1294:T1294)</f>
        <v>25233675.659999996</v>
      </c>
      <c r="F1294" s="261" t="n"/>
      <c r="G1294" s="261" t="n"/>
      <c r="H1294" s="261" t="n"/>
      <c r="I1294" s="261" t="n"/>
      <c r="J1294" s="261" t="n"/>
      <c r="K1294" s="261" t="n"/>
      <c r="L1294" s="261" t="n">
        <v>0</v>
      </c>
      <c r="M1294" s="261" t="n"/>
      <c r="N1294" s="261" t="n">
        <v>23912664.731076</v>
      </c>
      <c r="O1294" s="261" t="n"/>
      <c r="P1294" s="261" t="n"/>
      <c r="Q1294" s="261" t="n"/>
      <c r="R1294" s="261" t="n">
        <v>757010.2698</v>
      </c>
      <c r="S1294" s="261" t="n">
        <v>24000</v>
      </c>
      <c r="T1294" s="261" t="n">
        <v>540000.659124</v>
      </c>
    </row>
    <row customHeight="true" ht="13.5" outlineLevel="0" r="1295">
      <c r="A1295" s="8" t="n">
        <f aca="false" ca="false" dt2D="false" dtr="false" t="normal">A1294+1</f>
        <v>376</v>
      </c>
      <c r="B1295" s="8" t="s">
        <v>192</v>
      </c>
      <c r="C1295" s="106" t="s">
        <v>145</v>
      </c>
      <c r="D1295" s="8" t="s">
        <v>950</v>
      </c>
      <c r="E1295" s="260" t="n">
        <f aca="false" ca="false" dt2D="false" dtr="false" t="normal">SUM(F1295:T1295)</f>
        <v>4972877.163</v>
      </c>
      <c r="F1295" s="261" t="n"/>
      <c r="G1295" s="261" t="n">
        <v>4693271.2768218</v>
      </c>
      <c r="H1295" s="261" t="n"/>
      <c r="I1295" s="261" t="n"/>
      <c r="J1295" s="261" t="n"/>
      <c r="K1295" s="261" t="n"/>
      <c r="L1295" s="261" t="n">
        <v>0</v>
      </c>
      <c r="M1295" s="261" t="n"/>
      <c r="N1295" s="261" t="n"/>
      <c r="O1295" s="261" t="n"/>
      <c r="P1295" s="261" t="n"/>
      <c r="Q1295" s="261" t="n"/>
      <c r="R1295" s="261" t="n">
        <v>149186.31489</v>
      </c>
      <c r="S1295" s="261" t="n">
        <v>24000</v>
      </c>
      <c r="T1295" s="261" t="n">
        <v>106419.5712882</v>
      </c>
    </row>
    <row customHeight="true" ht="13.5" outlineLevel="0" r="1296">
      <c r="A1296" s="8" t="n">
        <f aca="false" ca="false" dt2D="false" dtr="false" t="normal">A1295+1</f>
        <v>377</v>
      </c>
      <c r="B1296" s="8" t="s">
        <v>192</v>
      </c>
      <c r="C1296" s="106" t="s">
        <v>145</v>
      </c>
      <c r="D1296" s="8" t="s">
        <v>951</v>
      </c>
      <c r="E1296" s="260" t="n">
        <f aca="false" ca="false" dt2D="false" dtr="false" t="normal">SUM(F1296:T1296)</f>
        <v>4908475.485</v>
      </c>
      <c r="F1296" s="261" t="n"/>
      <c r="G1296" s="261" t="n">
        <v>4632179.845071</v>
      </c>
      <c r="H1296" s="261" t="n"/>
      <c r="I1296" s="261" t="n"/>
      <c r="J1296" s="261" t="n"/>
      <c r="K1296" s="261" t="n"/>
      <c r="L1296" s="261" t="n">
        <v>0</v>
      </c>
      <c r="M1296" s="261" t="n"/>
      <c r="N1296" s="261" t="n"/>
      <c r="O1296" s="261" t="n"/>
      <c r="P1296" s="261" t="n"/>
      <c r="Q1296" s="261" t="n"/>
      <c r="R1296" s="261" t="n">
        <v>147254.26455</v>
      </c>
      <c r="S1296" s="261" t="n">
        <v>24000</v>
      </c>
      <c r="T1296" s="261" t="n">
        <v>105041.375379</v>
      </c>
    </row>
    <row customHeight="true" ht="13.5" outlineLevel="0" r="1297">
      <c r="A1297" s="8" t="n">
        <f aca="false" ca="false" dt2D="false" dtr="false" t="normal">A1296+1</f>
        <v>378</v>
      </c>
      <c r="B1297" s="8" t="s">
        <v>192</v>
      </c>
      <c r="C1297" s="106" t="s">
        <v>145</v>
      </c>
      <c r="D1297" s="8" t="s">
        <v>953</v>
      </c>
      <c r="E1297" s="260" t="n">
        <f aca="false" ca="false" dt2D="false" dtr="false" t="normal">SUM(F1297:T1297)</f>
        <v>4970122.011</v>
      </c>
      <c r="F1297" s="261" t="n"/>
      <c r="G1297" s="261" t="n">
        <v>4690657.7396346</v>
      </c>
      <c r="H1297" s="261" t="n"/>
      <c r="I1297" s="261" t="n"/>
      <c r="J1297" s="261" t="n"/>
      <c r="K1297" s="261" t="n"/>
      <c r="L1297" s="261" t="n">
        <v>0</v>
      </c>
      <c r="M1297" s="261" t="n"/>
      <c r="N1297" s="261" t="n"/>
      <c r="O1297" s="261" t="n"/>
      <c r="P1297" s="261" t="n"/>
      <c r="Q1297" s="261" t="n"/>
      <c r="R1297" s="261" t="n">
        <v>149103.66033</v>
      </c>
      <c r="S1297" s="261" t="n">
        <v>24000</v>
      </c>
      <c r="T1297" s="261" t="n">
        <v>106360.6110354</v>
      </c>
    </row>
    <row customHeight="true" ht="13.5" outlineLevel="0" r="1298">
      <c r="A1298" s="8" t="n">
        <f aca="false" ca="false" dt2D="false" dtr="false" t="normal">A1297+1</f>
        <v>379</v>
      </c>
      <c r="B1298" s="8" t="s">
        <v>192</v>
      </c>
      <c r="C1298" s="106" t="s">
        <v>145</v>
      </c>
      <c r="D1298" s="8" t="s">
        <v>954</v>
      </c>
      <c r="E1298" s="260" t="n">
        <f aca="false" ca="false" dt2D="false" dtr="false" t="normal">SUM(F1298:T1298)</f>
        <v>4963750.722</v>
      </c>
      <c r="F1298" s="261" t="n"/>
      <c r="G1298" s="261" t="n">
        <v>4684613.9348892</v>
      </c>
      <c r="H1298" s="261" t="n"/>
      <c r="I1298" s="261" t="n"/>
      <c r="J1298" s="261" t="n"/>
      <c r="K1298" s="261" t="n"/>
      <c r="L1298" s="261" t="n">
        <v>0</v>
      </c>
      <c r="M1298" s="261" t="n"/>
      <c r="N1298" s="261" t="n"/>
      <c r="O1298" s="261" t="n"/>
      <c r="P1298" s="261" t="n"/>
      <c r="Q1298" s="261" t="n"/>
      <c r="R1298" s="261" t="n">
        <v>148912.52166</v>
      </c>
      <c r="S1298" s="261" t="n">
        <v>24000</v>
      </c>
      <c r="T1298" s="261" t="n">
        <v>106224.2654508</v>
      </c>
    </row>
    <row customHeight="true" ht="13.5" outlineLevel="0" r="1299">
      <c r="A1299" s="8" t="n">
        <f aca="false" ca="false" dt2D="false" dtr="false" t="normal">A1298+1</f>
        <v>380</v>
      </c>
      <c r="B1299" s="8" t="s">
        <v>192</v>
      </c>
      <c r="C1299" s="106" t="s">
        <v>145</v>
      </c>
      <c r="D1299" s="8" t="s">
        <v>956</v>
      </c>
      <c r="E1299" s="260" t="n">
        <f aca="false" ca="false" dt2D="false" dtr="false" t="normal">SUM(F1299:T1299)</f>
        <v>5086182.789</v>
      </c>
      <c r="F1299" s="261" t="n"/>
      <c r="G1299" s="261" t="n">
        <v>4800752.9936454</v>
      </c>
      <c r="H1299" s="261" t="n"/>
      <c r="I1299" s="261" t="n"/>
      <c r="J1299" s="261" t="n"/>
      <c r="K1299" s="261" t="n"/>
      <c r="L1299" s="261" t="n">
        <v>0</v>
      </c>
      <c r="M1299" s="261" t="n"/>
      <c r="N1299" s="261" t="n"/>
      <c r="O1299" s="261" t="n"/>
      <c r="P1299" s="261" t="n"/>
      <c r="Q1299" s="261" t="n"/>
      <c r="R1299" s="261" t="n">
        <v>152585.48367</v>
      </c>
      <c r="S1299" s="261" t="n">
        <v>24000</v>
      </c>
      <c r="T1299" s="261" t="n">
        <v>108844.3116846</v>
      </c>
    </row>
    <row customHeight="true" ht="13.5" outlineLevel="0" r="1300">
      <c r="A1300" s="8" t="n">
        <f aca="false" ca="false" dt2D="false" dtr="false" t="normal">A1299+1</f>
        <v>381</v>
      </c>
      <c r="B1300" s="8" t="s">
        <v>192</v>
      </c>
      <c r="C1300" s="106" t="s">
        <v>145</v>
      </c>
      <c r="D1300" s="8" t="s">
        <v>524</v>
      </c>
      <c r="E1300" s="260" t="n">
        <f aca="false" ca="false" dt2D="false" dtr="false" t="normal">SUM(F1300:T1300)</f>
        <v>4936733.0127</v>
      </c>
      <c r="F1300" s="261" t="n"/>
      <c r="G1300" s="261" t="n">
        <v>4658984.93584722</v>
      </c>
      <c r="H1300" s="261" t="n"/>
      <c r="I1300" s="261" t="n"/>
      <c r="J1300" s="261" t="n"/>
      <c r="K1300" s="261" t="n"/>
      <c r="L1300" s="261" t="n">
        <v>0</v>
      </c>
      <c r="M1300" s="261" t="n"/>
      <c r="N1300" s="261" t="n"/>
      <c r="O1300" s="261" t="n"/>
      <c r="P1300" s="261" t="n"/>
      <c r="Q1300" s="261" t="n"/>
      <c r="R1300" s="261" t="n">
        <v>148101.990381</v>
      </c>
      <c r="S1300" s="261" t="n">
        <v>24000</v>
      </c>
      <c r="T1300" s="261" t="n">
        <v>105646.08647178</v>
      </c>
    </row>
    <row customHeight="true" ht="13.5" outlineLevel="0" r="1301">
      <c r="A1301" s="8" t="n">
        <f aca="false" ca="false" dt2D="false" dtr="false" t="normal">A1300+1</f>
        <v>382</v>
      </c>
      <c r="B1301" s="8" t="s">
        <v>192</v>
      </c>
      <c r="C1301" s="106" t="s">
        <v>531</v>
      </c>
      <c r="D1301" s="8" t="s">
        <v>957</v>
      </c>
      <c r="E1301" s="260" t="n">
        <f aca="false" ca="false" dt2D="false" dtr="false" t="normal">SUM(F1301:T1301)</f>
        <v>6880338.072000001</v>
      </c>
      <c r="F1301" s="261" t="n">
        <v>6502688.6950992</v>
      </c>
      <c r="G1301" s="261" t="n"/>
      <c r="H1301" s="261" t="n"/>
      <c r="I1301" s="261" t="n"/>
      <c r="J1301" s="261" t="n"/>
      <c r="K1301" s="261" t="n"/>
      <c r="L1301" s="261" t="n">
        <v>0</v>
      </c>
      <c r="M1301" s="261" t="n"/>
      <c r="N1301" s="261" t="n"/>
      <c r="O1301" s="261" t="n"/>
      <c r="P1301" s="261" t="n"/>
      <c r="Q1301" s="261" t="n"/>
      <c r="R1301" s="261" t="n">
        <v>206410.14216</v>
      </c>
      <c r="S1301" s="261" t="n">
        <v>24000</v>
      </c>
      <c r="T1301" s="261" t="n">
        <v>147239.2347408</v>
      </c>
    </row>
    <row customHeight="true" ht="13.5" outlineLevel="0" r="1302">
      <c r="A1302" s="8" t="n">
        <f aca="false" ca="false" dt2D="false" dtr="false" t="normal">A1301+1</f>
        <v>383</v>
      </c>
      <c r="B1302" s="8" t="s">
        <v>192</v>
      </c>
      <c r="C1302" s="106" t="s">
        <v>360</v>
      </c>
      <c r="D1302" s="8" t="s">
        <v>361</v>
      </c>
      <c r="E1302" s="260" t="n">
        <f aca="false" ca="false" dt2D="false" dtr="false" t="normal">SUM(F1302:T1302)</f>
        <v>14521757.76</v>
      </c>
      <c r="F1302" s="261" t="n"/>
      <c r="G1302" s="261" t="n"/>
      <c r="H1302" s="261" t="n"/>
      <c r="I1302" s="261" t="n"/>
      <c r="J1302" s="261" t="n"/>
      <c r="K1302" s="261" t="n"/>
      <c r="L1302" s="261" t="n">
        <v>0</v>
      </c>
      <c r="M1302" s="261" t="n"/>
      <c r="N1302" s="261" t="n"/>
      <c r="O1302" s="261" t="n"/>
      <c r="P1302" s="261" t="n">
        <v>13751339.411136</v>
      </c>
      <c r="Q1302" s="261" t="n"/>
      <c r="R1302" s="261" t="n">
        <v>435652.7328</v>
      </c>
      <c r="S1302" s="261" t="n">
        <v>24000</v>
      </c>
      <c r="T1302" s="261" t="n">
        <v>310765.616064</v>
      </c>
    </row>
    <row customHeight="true" ht="13.5" outlineLevel="0" r="1303">
      <c r="A1303" s="8" t="n">
        <f aca="false" ca="false" dt2D="false" dtr="false" t="normal">A1302+1</f>
        <v>384</v>
      </c>
      <c r="B1303" s="8" t="s">
        <v>192</v>
      </c>
      <c r="C1303" s="106" t="s">
        <v>360</v>
      </c>
      <c r="D1303" s="8" t="s">
        <v>536</v>
      </c>
      <c r="E1303" s="260" t="n">
        <f aca="false" ca="false" dt2D="false" dtr="false" t="normal">SUM(F1303:T1303)</f>
        <v>13755714.543999998</v>
      </c>
      <c r="F1303" s="261" t="n"/>
      <c r="G1303" s="261" t="n"/>
      <c r="H1303" s="261" t="n"/>
      <c r="I1303" s="261" t="n"/>
      <c r="J1303" s="261" t="n"/>
      <c r="K1303" s="261" t="n"/>
      <c r="L1303" s="261" t="n">
        <v>0</v>
      </c>
      <c r="M1303" s="261" t="n"/>
      <c r="N1303" s="261" t="n">
        <v>13024670.8164384</v>
      </c>
      <c r="O1303" s="261" t="n"/>
      <c r="P1303" s="261" t="n"/>
      <c r="Q1303" s="261" t="n"/>
      <c r="R1303" s="261" t="n">
        <v>412671.43632</v>
      </c>
      <c r="S1303" s="261" t="n">
        <v>24000</v>
      </c>
      <c r="T1303" s="261" t="n">
        <v>294372.2912416</v>
      </c>
    </row>
    <row customHeight="true" ht="13.5" outlineLevel="0" r="1304">
      <c r="A1304" s="8" t="n">
        <f aca="false" ca="false" dt2D="false" dtr="false" t="normal">A1303+1</f>
        <v>385</v>
      </c>
      <c r="B1304" s="8" t="s">
        <v>192</v>
      </c>
      <c r="C1304" s="106" t="s">
        <v>360</v>
      </c>
      <c r="D1304" s="8" t="s">
        <v>539</v>
      </c>
      <c r="E1304" s="260" t="n">
        <f aca="false" ca="false" dt2D="false" dtr="false" t="normal">SUM(F1304:T1304)</f>
        <v>85967064.764</v>
      </c>
      <c r="F1304" s="261" t="n"/>
      <c r="G1304" s="261" t="n"/>
      <c r="H1304" s="261" t="n">
        <v>7100452.4930868</v>
      </c>
      <c r="I1304" s="261" t="n"/>
      <c r="J1304" s="261" t="n"/>
      <c r="K1304" s="261" t="n"/>
      <c r="L1304" s="261" t="n"/>
      <c r="M1304" s="261" t="n"/>
      <c r="N1304" s="261" t="n">
        <v>19486744.3837308</v>
      </c>
      <c r="O1304" s="261" t="n"/>
      <c r="P1304" s="261" t="n">
        <v>40158175.078272</v>
      </c>
      <c r="Q1304" s="261" t="n">
        <v>14778985.6800408</v>
      </c>
      <c r="R1304" s="261" t="n">
        <v>2579011.94292</v>
      </c>
      <c r="S1304" s="261" t="n">
        <v>24000</v>
      </c>
      <c r="T1304" s="261" t="n">
        <v>1839695.1859496</v>
      </c>
    </row>
    <row customHeight="true" ht="13.5" outlineLevel="0" r="1305">
      <c r="A1305" s="8" t="n">
        <f aca="false" ca="false" dt2D="false" dtr="false" t="normal">A1304+1</f>
        <v>386</v>
      </c>
      <c r="B1305" s="8" t="s">
        <v>192</v>
      </c>
      <c r="C1305" s="106" t="s">
        <v>360</v>
      </c>
      <c r="D1305" s="8" t="s">
        <v>541</v>
      </c>
      <c r="E1305" s="260" t="n">
        <f aca="false" ca="false" dt2D="false" dtr="false" t="normal">SUM(F1305:T1305)</f>
        <v>11057489.261</v>
      </c>
      <c r="F1305" s="261" t="n"/>
      <c r="G1305" s="261" t="n"/>
      <c r="H1305" s="261" t="n"/>
      <c r="I1305" s="261" t="n"/>
      <c r="J1305" s="261" t="n"/>
      <c r="K1305" s="261" t="n"/>
      <c r="L1305" s="261" t="n">
        <v>0</v>
      </c>
      <c r="M1305" s="261" t="n"/>
      <c r="N1305" s="261" t="n">
        <v>10465134.3129846</v>
      </c>
      <c r="O1305" s="261" t="n"/>
      <c r="P1305" s="261" t="n"/>
      <c r="Q1305" s="261" t="n"/>
      <c r="R1305" s="261" t="n">
        <v>331724.67783</v>
      </c>
      <c r="S1305" s="261" t="n">
        <v>24000</v>
      </c>
      <c r="T1305" s="261" t="n">
        <v>236630.2701854</v>
      </c>
    </row>
    <row customHeight="true" ht="13.5" outlineLevel="0" r="1306">
      <c r="A1306" s="8" t="n">
        <f aca="false" ca="false" dt2D="false" dtr="false" t="normal">A1305+1</f>
        <v>387</v>
      </c>
      <c r="B1306" s="8" t="s">
        <v>192</v>
      </c>
      <c r="C1306" s="106" t="s">
        <v>360</v>
      </c>
      <c r="D1306" s="8" t="s">
        <v>363</v>
      </c>
      <c r="E1306" s="260" t="n">
        <f aca="false" ca="false" dt2D="false" dtr="false" t="normal">SUM(F1306:T1306)</f>
        <v>13826194.33</v>
      </c>
      <c r="F1306" s="261" t="n"/>
      <c r="G1306" s="261" t="n"/>
      <c r="H1306" s="261" t="n"/>
      <c r="I1306" s="261" t="n"/>
      <c r="J1306" s="261" t="n"/>
      <c r="K1306" s="261" t="n"/>
      <c r="L1306" s="261" t="n"/>
      <c r="M1306" s="261" t="n"/>
      <c r="N1306" s="261" t="n"/>
      <c r="O1306" s="261" t="n"/>
      <c r="P1306" s="261" t="n">
        <v>13826194.33</v>
      </c>
      <c r="Q1306" s="261" t="n"/>
      <c r="R1306" s="261" t="n"/>
      <c r="S1306" s="261" t="n"/>
      <c r="T1306" s="261" t="n"/>
    </row>
    <row customHeight="true" ht="13.5" outlineLevel="0" r="1307">
      <c r="A1307" s="8" t="n">
        <f aca="false" ca="false" dt2D="false" dtr="false" t="normal">A1306+1</f>
        <v>388</v>
      </c>
      <c r="B1307" s="8" t="s">
        <v>192</v>
      </c>
      <c r="C1307" s="106" t="s">
        <v>360</v>
      </c>
      <c r="D1307" s="8" t="s">
        <v>543</v>
      </c>
      <c r="E1307" s="260" t="n">
        <f aca="false" ca="false" dt2D="false" dtr="false" t="normal">SUM(F1307:T1307)</f>
        <v>42159316.57729996</v>
      </c>
      <c r="F1307" s="261" t="n"/>
      <c r="G1307" s="261" t="n"/>
      <c r="H1307" s="261" t="n"/>
      <c r="I1307" s="261" t="n"/>
      <c r="J1307" s="261" t="n"/>
      <c r="K1307" s="261" t="n"/>
      <c r="L1307" s="261" t="n">
        <v>0</v>
      </c>
      <c r="M1307" s="261" t="n"/>
      <c r="N1307" s="261" t="n">
        <v>10464061.6671603</v>
      </c>
      <c r="O1307" s="261" t="n"/>
      <c r="P1307" s="261" t="n">
        <v>21569347.4453056</v>
      </c>
      <c r="Q1307" s="261" t="n">
        <v>7934918.59276084</v>
      </c>
      <c r="R1307" s="261" t="n">
        <v>1264779.497319</v>
      </c>
      <c r="S1307" s="261" t="n">
        <v>24000</v>
      </c>
      <c r="T1307" s="261" t="n">
        <v>902209.37475422</v>
      </c>
    </row>
    <row customHeight="true" ht="13.5" outlineLevel="0" r="1308">
      <c r="A1308" s="8" t="n">
        <f aca="false" ca="false" dt2D="false" dtr="false" t="normal">A1307+1</f>
        <v>389</v>
      </c>
      <c r="B1308" s="8" t="s">
        <v>192</v>
      </c>
      <c r="C1308" s="106" t="s">
        <v>360</v>
      </c>
      <c r="D1308" s="8" t="s">
        <v>546</v>
      </c>
      <c r="E1308" s="260" t="n">
        <f aca="false" ca="false" dt2D="false" dtr="false" t="normal">SUM(F1308:T1308)</f>
        <v>20197610.887999997</v>
      </c>
      <c r="F1308" s="261" t="n"/>
      <c r="G1308" s="261" t="n"/>
      <c r="H1308" s="261" t="n"/>
      <c r="I1308" s="261" t="n"/>
      <c r="J1308" s="261" t="n"/>
      <c r="K1308" s="261" t="n"/>
      <c r="L1308" s="261" t="n">
        <v>0</v>
      </c>
      <c r="M1308" s="261" t="n"/>
      <c r="N1308" s="261" t="n">
        <v>19135453.6883568</v>
      </c>
      <c r="O1308" s="261" t="n"/>
      <c r="P1308" s="261" t="n"/>
      <c r="Q1308" s="261" t="n"/>
      <c r="R1308" s="261" t="n">
        <v>605928.32664</v>
      </c>
      <c r="S1308" s="261" t="n">
        <v>24000</v>
      </c>
      <c r="T1308" s="261" t="n">
        <v>432228.8730032</v>
      </c>
    </row>
    <row customHeight="true" ht="13.5" outlineLevel="0" r="1309">
      <c r="A1309" s="8" t="n">
        <f aca="false" ca="false" dt2D="false" dtr="false" t="normal">A1308+1</f>
        <v>390</v>
      </c>
      <c r="B1309" s="8" t="s">
        <v>192</v>
      </c>
      <c r="C1309" s="106" t="s">
        <v>360</v>
      </c>
      <c r="D1309" s="8" t="s">
        <v>547</v>
      </c>
      <c r="E1309" s="260" t="n">
        <f aca="false" ca="false" dt2D="false" dtr="false" t="normal">SUM(F1309:T1309)</f>
        <v>43468520.278000005</v>
      </c>
      <c r="F1309" s="261" t="n"/>
      <c r="G1309" s="261" t="n"/>
      <c r="H1309" s="261" t="n"/>
      <c r="I1309" s="261" t="n"/>
      <c r="J1309" s="261" t="n"/>
      <c r="K1309" s="261" t="n"/>
      <c r="L1309" s="261" t="n">
        <v>0</v>
      </c>
      <c r="M1309" s="261" t="n"/>
      <c r="N1309" s="261" t="n">
        <v>10789258.1599324</v>
      </c>
      <c r="O1309" s="261" t="n"/>
      <c r="P1309" s="261" t="n">
        <v>22239404.396416</v>
      </c>
      <c r="Q1309" s="261" t="n">
        <v>8181575.7793624</v>
      </c>
      <c r="R1309" s="261" t="n">
        <v>1304055.60834</v>
      </c>
      <c r="S1309" s="261" t="n">
        <v>24000</v>
      </c>
      <c r="T1309" s="261" t="n">
        <v>930226.3339492</v>
      </c>
    </row>
    <row customHeight="true" ht="13.5" outlineLevel="0" r="1310">
      <c r="A1310" s="8" t="n">
        <f aca="false" ca="false" dt2D="false" dtr="false" t="normal">A1309+1</f>
        <v>391</v>
      </c>
      <c r="B1310" s="8" t="s">
        <v>192</v>
      </c>
      <c r="C1310" s="106" t="s">
        <v>360</v>
      </c>
      <c r="D1310" s="8" t="s">
        <v>549</v>
      </c>
      <c r="E1310" s="260" t="n">
        <f aca="false" ca="false" dt2D="false" dtr="false" t="normal">SUM(F1310:T1310)</f>
        <v>20969147.003999997</v>
      </c>
      <c r="F1310" s="261" t="n"/>
      <c r="G1310" s="261" t="n"/>
      <c r="H1310" s="261" t="n"/>
      <c r="I1310" s="261" t="n"/>
      <c r="J1310" s="261" t="n"/>
      <c r="K1310" s="261" t="n"/>
      <c r="L1310" s="261" t="n">
        <v>0</v>
      </c>
      <c r="M1310" s="261" t="n"/>
      <c r="N1310" s="261" t="n">
        <v>19867332.8479944</v>
      </c>
      <c r="O1310" s="261" t="n"/>
      <c r="P1310" s="261" t="n"/>
      <c r="Q1310" s="261" t="n"/>
      <c r="R1310" s="261" t="n">
        <v>629074.41012</v>
      </c>
      <c r="S1310" s="261" t="n">
        <v>24000</v>
      </c>
      <c r="T1310" s="261" t="n">
        <v>448739.7458856</v>
      </c>
    </row>
    <row customHeight="true" ht="13.5" outlineLevel="0" r="1311">
      <c r="A1311" s="8" t="n">
        <f aca="false" ca="false" dt2D="false" dtr="false" t="normal">A1310+1</f>
        <v>392</v>
      </c>
      <c r="B1311" s="8" t="s">
        <v>192</v>
      </c>
      <c r="C1311" s="106" t="s">
        <v>360</v>
      </c>
      <c r="D1311" s="8" t="s">
        <v>551</v>
      </c>
      <c r="E1311" s="260" t="n">
        <f aca="false" ca="false" dt2D="false" dtr="false" t="normal">SUM(F1311:T1311)</f>
        <v>46814780.31199999</v>
      </c>
      <c r="F1311" s="261" t="n"/>
      <c r="G1311" s="261" t="n"/>
      <c r="H1311" s="261" t="n"/>
      <c r="I1311" s="261" t="n"/>
      <c r="J1311" s="261" t="n"/>
      <c r="K1311" s="261" t="n"/>
      <c r="L1311" s="261" t="n">
        <v>0</v>
      </c>
      <c r="M1311" s="261" t="n"/>
      <c r="N1311" s="261" t="n">
        <v>11620444.3430896</v>
      </c>
      <c r="O1311" s="261" t="n"/>
      <c r="P1311" s="261" t="n">
        <v>23952036.888064</v>
      </c>
      <c r="Q1311" s="261" t="n">
        <v>8812019.3728096</v>
      </c>
      <c r="R1311" s="261" t="n">
        <v>1404443.40936</v>
      </c>
      <c r="S1311" s="261" t="n">
        <v>24000</v>
      </c>
      <c r="T1311" s="261" t="n">
        <v>1001836.2986768</v>
      </c>
    </row>
    <row customHeight="true" ht="13.5" outlineLevel="0" r="1312">
      <c r="A1312" s="8" t="n">
        <f aca="false" ca="false" dt2D="false" dtr="false" t="normal">A1311+1</f>
        <v>393</v>
      </c>
      <c r="B1312" s="8" t="s">
        <v>192</v>
      </c>
      <c r="C1312" s="106" t="s">
        <v>360</v>
      </c>
      <c r="D1312" s="8" t="s">
        <v>552</v>
      </c>
      <c r="E1312" s="260" t="n">
        <f aca="false" ca="false" dt2D="false" dtr="false" t="normal">SUM(F1312:T1312)</f>
        <v>11149987.549999999</v>
      </c>
      <c r="F1312" s="261" t="n"/>
      <c r="G1312" s="261" t="n"/>
      <c r="H1312" s="261" t="n"/>
      <c r="I1312" s="261" t="n"/>
      <c r="J1312" s="261" t="n"/>
      <c r="K1312" s="261" t="n"/>
      <c r="L1312" s="261" t="n">
        <v>0</v>
      </c>
      <c r="M1312" s="261" t="n"/>
      <c r="N1312" s="261" t="n">
        <v>10552878.18993</v>
      </c>
      <c r="O1312" s="261" t="n"/>
      <c r="P1312" s="261" t="n"/>
      <c r="Q1312" s="261" t="n"/>
      <c r="R1312" s="261" t="n">
        <v>334499.6265</v>
      </c>
      <c r="S1312" s="261" t="n">
        <v>24000</v>
      </c>
      <c r="T1312" s="261" t="n">
        <v>238609.73357</v>
      </c>
    </row>
    <row customHeight="true" ht="13.5" outlineLevel="0" r="1313">
      <c r="A1313" s="8" t="n">
        <f aca="false" ca="false" dt2D="false" dtr="false" t="normal">A1312+1</f>
        <v>394</v>
      </c>
      <c r="B1313" s="8" t="s">
        <v>192</v>
      </c>
      <c r="C1313" s="106" t="s">
        <v>360</v>
      </c>
      <c r="D1313" s="8" t="s">
        <v>554</v>
      </c>
      <c r="E1313" s="260" t="n">
        <f aca="false" ca="false" dt2D="false" dtr="false" t="normal">SUM(F1313:T1313)</f>
        <v>83382173.29540004</v>
      </c>
      <c r="F1313" s="261" t="n"/>
      <c r="G1313" s="261" t="n"/>
      <c r="H1313" s="261" t="n">
        <v>6886772.88832398</v>
      </c>
      <c r="I1313" s="261" t="n"/>
      <c r="J1313" s="261" t="n"/>
      <c r="K1313" s="261" t="n"/>
      <c r="L1313" s="261" t="n"/>
      <c r="M1313" s="261" t="n"/>
      <c r="N1313" s="261" t="n">
        <v>18900628.8894374</v>
      </c>
      <c r="O1313" s="261" t="n"/>
      <c r="P1313" s="261" t="n">
        <v>38950502.8867392</v>
      </c>
      <c r="Q1313" s="261" t="n">
        <v>14334424.9235159</v>
      </c>
      <c r="R1313" s="261" t="n">
        <v>2501465.198862</v>
      </c>
      <c r="S1313" s="261" t="n">
        <v>24000</v>
      </c>
      <c r="T1313" s="261" t="n">
        <v>1784378.50852156</v>
      </c>
    </row>
    <row customHeight="true" ht="16.5" outlineLevel="0" r="1314">
      <c r="A1314" s="8" t="n">
        <f aca="false" ca="false" dt2D="false" dtr="false" t="normal">A1313+1</f>
        <v>395</v>
      </c>
      <c r="B1314" s="8" t="s">
        <v>192</v>
      </c>
      <c r="C1314" s="106" t="s">
        <v>360</v>
      </c>
      <c r="D1314" s="8" t="s">
        <v>555</v>
      </c>
      <c r="E1314" s="260" t="n">
        <f aca="false" ca="false" dt2D="false" dtr="false" t="normal">SUM(F1314:T1314)</f>
        <v>31852452.304</v>
      </c>
      <c r="F1314" s="205" t="n"/>
      <c r="G1314" s="205" t="n"/>
      <c r="H1314" s="205" t="n"/>
      <c r="I1314" s="205" t="n"/>
      <c r="J1314" s="205" t="n"/>
      <c r="K1314" s="205" t="n"/>
      <c r="L1314" s="205" t="n"/>
      <c r="M1314" s="205" t="n"/>
      <c r="N1314" s="205" t="n">
        <v>7903912.9971232</v>
      </c>
      <c r="O1314" s="205" t="n"/>
      <c r="P1314" s="205" t="n">
        <v>16294243.161088</v>
      </c>
      <c r="Q1314" s="205" t="n">
        <v>5993080.0973632</v>
      </c>
      <c r="R1314" s="205" t="n">
        <v>955573.56912</v>
      </c>
      <c r="S1314" s="205" t="n">
        <v>24000</v>
      </c>
      <c r="T1314" s="205" t="n">
        <v>681642.4793056</v>
      </c>
      <c r="U1314" s="256" t="n"/>
      <c r="V1314" s="256" t="n"/>
      <c r="W1314" s="256" t="n"/>
    </row>
    <row customHeight="true" ht="13.5" outlineLevel="0" r="1315">
      <c r="A1315" s="8" t="n">
        <f aca="false" ca="false" dt2D="false" dtr="false" t="normal">A1314+1</f>
        <v>396</v>
      </c>
      <c r="B1315" s="8" t="s">
        <v>192</v>
      </c>
      <c r="C1315" s="106" t="s">
        <v>360</v>
      </c>
      <c r="D1315" s="272" t="s">
        <v>365</v>
      </c>
      <c r="E1315" s="260" t="n">
        <f aca="false" ca="false" dt2D="false" dtr="false" t="normal">SUM(F1315:T1315)</f>
        <v>55349422.198</v>
      </c>
      <c r="F1315" s="261" t="n"/>
      <c r="G1315" s="261" t="n"/>
      <c r="H1315" s="261" t="n"/>
      <c r="I1315" s="261" t="n"/>
      <c r="J1315" s="261" t="n"/>
      <c r="K1315" s="261" t="n"/>
      <c r="L1315" s="261" t="n">
        <v>0</v>
      </c>
      <c r="M1315" s="261" t="n"/>
      <c r="N1315" s="261" t="n"/>
      <c r="O1315" s="261" t="n"/>
      <c r="P1315" s="261" t="n">
        <v>38365263.108672</v>
      </c>
      <c r="Q1315" s="261" t="n">
        <v>14115198.7883508</v>
      </c>
      <c r="R1315" s="261" t="n">
        <v>1660482.66594</v>
      </c>
      <c r="S1315" s="261" t="n">
        <v>24000</v>
      </c>
      <c r="T1315" s="261" t="n">
        <v>1184477.6350372</v>
      </c>
    </row>
    <row customHeight="true" ht="13.5" outlineLevel="0" r="1316">
      <c r="A1316" s="8" t="n">
        <f aca="false" ca="false" dt2D="false" dtr="false" t="normal">A1315+1</f>
        <v>397</v>
      </c>
      <c r="B1316" s="8" t="s">
        <v>192</v>
      </c>
      <c r="C1316" s="106" t="s">
        <v>360</v>
      </c>
      <c r="D1316" s="8" t="s">
        <v>367</v>
      </c>
      <c r="E1316" s="260" t="n">
        <f aca="false" ca="false" dt2D="false" dtr="false" t="normal">SUM(F1316:T1316)</f>
        <v>19391400</v>
      </c>
      <c r="F1316" s="261" t="n"/>
      <c r="G1316" s="261" t="n"/>
      <c r="H1316" s="261" t="n"/>
      <c r="I1316" s="261" t="n"/>
      <c r="J1316" s="261" t="n"/>
      <c r="K1316" s="261" t="n"/>
      <c r="L1316" s="261" t="n">
        <v>0</v>
      </c>
      <c r="M1316" s="261" t="n"/>
      <c r="N1316" s="261" t="n"/>
      <c r="O1316" s="261" t="n"/>
      <c r="P1316" s="261" t="n">
        <v>18370682.04</v>
      </c>
      <c r="Q1316" s="261" t="n"/>
      <c r="R1316" s="261" t="n">
        <v>581742</v>
      </c>
      <c r="S1316" s="261" t="n">
        <v>24000</v>
      </c>
      <c r="T1316" s="261" t="n">
        <v>414975.96</v>
      </c>
    </row>
    <row customHeight="true" ht="13.5" outlineLevel="0" r="1317">
      <c r="A1317" s="8" t="n">
        <f aca="false" ca="false" dt2D="false" dtr="false" t="normal">A1316+1</f>
        <v>398</v>
      </c>
      <c r="B1317" s="8" t="s">
        <v>192</v>
      </c>
      <c r="C1317" s="106" t="s">
        <v>360</v>
      </c>
      <c r="D1317" s="272" t="s">
        <v>558</v>
      </c>
      <c r="E1317" s="260" t="n">
        <f aca="false" ca="false" dt2D="false" dtr="false" t="normal">SUM(F1317:T1317)</f>
        <v>49517528.801</v>
      </c>
      <c r="F1317" s="261" t="n"/>
      <c r="G1317" s="261" t="n"/>
      <c r="H1317" s="261" t="n"/>
      <c r="I1317" s="261" t="n"/>
      <c r="J1317" s="261" t="n"/>
      <c r="K1317" s="261" t="n"/>
      <c r="L1317" s="261" t="n">
        <v>0</v>
      </c>
      <c r="M1317" s="261" t="n"/>
      <c r="N1317" s="261" t="n">
        <v>12291787.0294858</v>
      </c>
      <c r="O1317" s="261" t="n"/>
      <c r="P1317" s="261" t="n">
        <v>25335316.977472</v>
      </c>
      <c r="Q1317" s="261" t="n">
        <v>9321223.8136708</v>
      </c>
      <c r="R1317" s="261" t="n">
        <v>1485525.86403</v>
      </c>
      <c r="S1317" s="261" t="n">
        <v>24000</v>
      </c>
      <c r="T1317" s="261" t="n">
        <v>1059675.1163414</v>
      </c>
    </row>
    <row customHeight="true" ht="13.5" outlineLevel="0" r="1318">
      <c r="A1318" s="8" t="n">
        <f aca="false" ca="false" dt2D="false" dtr="false" t="normal">A1317+1</f>
        <v>399</v>
      </c>
      <c r="B1318" s="8" t="s">
        <v>192</v>
      </c>
      <c r="C1318" s="272" t="s">
        <v>360</v>
      </c>
      <c r="D1318" s="272" t="s">
        <v>559</v>
      </c>
      <c r="E1318" s="260" t="n">
        <f aca="false" ca="false" dt2D="false" dtr="false" t="normal">SUM(F1318:T1318)</f>
        <v>64657849.36400001</v>
      </c>
      <c r="F1318" s="261" t="n"/>
      <c r="G1318" s="261" t="n"/>
      <c r="H1318" s="261" t="n"/>
      <c r="I1318" s="261" t="n"/>
      <c r="J1318" s="261" t="n"/>
      <c r="K1318" s="261" t="n"/>
      <c r="L1318" s="261" t="n">
        <v>0</v>
      </c>
      <c r="M1318" s="261" t="n"/>
      <c r="N1318" s="261" t="n">
        <v>16052530.4064712</v>
      </c>
      <c r="O1318" s="261" t="n"/>
      <c r="P1318" s="205" t="n">
        <v>33084208.177408</v>
      </c>
      <c r="Q1318" s="261" t="n">
        <v>12173697.3228112</v>
      </c>
      <c r="R1318" s="261" t="n">
        <v>1939735.48092</v>
      </c>
      <c r="S1318" s="261" t="n">
        <v>24000</v>
      </c>
      <c r="T1318" s="261" t="n">
        <v>1383677.9763896</v>
      </c>
    </row>
    <row customHeight="true" ht="13.5" outlineLevel="0" r="1319">
      <c r="A1319" s="8" t="n">
        <f aca="false" ca="false" dt2D="false" dtr="false" t="normal">A1318+1</f>
        <v>400</v>
      </c>
      <c r="B1319" s="8" t="s">
        <v>192</v>
      </c>
      <c r="C1319" s="106" t="s">
        <v>360</v>
      </c>
      <c r="D1319" s="8" t="s">
        <v>369</v>
      </c>
      <c r="E1319" s="260" t="n">
        <f aca="false" ca="false" dt2D="false" dtr="false" t="normal">SUM(F1319:T1319)</f>
        <v>19270249.92</v>
      </c>
      <c r="F1319" s="261" t="n"/>
      <c r="G1319" s="261" t="n"/>
      <c r="H1319" s="261" t="n"/>
      <c r="I1319" s="261" t="n"/>
      <c r="J1319" s="261" t="n"/>
      <c r="K1319" s="261" t="n"/>
      <c r="L1319" s="261" t="n">
        <v>0</v>
      </c>
      <c r="M1319" s="261" t="n"/>
      <c r="N1319" s="261" t="n"/>
      <c r="O1319" s="261" t="n"/>
      <c r="P1319" s="261" t="n">
        <v>18255759.074112</v>
      </c>
      <c r="Q1319" s="261" t="n"/>
      <c r="R1319" s="261" t="n">
        <v>578107.4976</v>
      </c>
      <c r="S1319" s="261" t="n">
        <v>24000</v>
      </c>
      <c r="T1319" s="261" t="n">
        <v>412383.348288</v>
      </c>
    </row>
    <row customHeight="true" ht="13.5" outlineLevel="0" r="1320">
      <c r="A1320" s="8" t="n">
        <f aca="false" ca="false" dt2D="false" dtr="false" t="normal">A1319+1</f>
        <v>401</v>
      </c>
      <c r="B1320" s="8" t="s">
        <v>192</v>
      </c>
      <c r="C1320" s="106" t="s">
        <v>360</v>
      </c>
      <c r="D1320" s="8" t="s">
        <v>371</v>
      </c>
      <c r="E1320" s="260" t="n">
        <f aca="false" ca="false" dt2D="false" dtr="false" t="normal">SUM(F1320:T1320)</f>
        <v>20911685.759999998</v>
      </c>
      <c r="F1320" s="261" t="n"/>
      <c r="G1320" s="261" t="n"/>
      <c r="H1320" s="261" t="n"/>
      <c r="I1320" s="261" t="n"/>
      <c r="J1320" s="261" t="n"/>
      <c r="K1320" s="261" t="n"/>
      <c r="L1320" s="261" t="n">
        <v>0</v>
      </c>
      <c r="M1320" s="261" t="n"/>
      <c r="N1320" s="261" t="n"/>
      <c r="O1320" s="261" t="n"/>
      <c r="P1320" s="261" t="n">
        <v>19812825.111936</v>
      </c>
      <c r="Q1320" s="261" t="n"/>
      <c r="R1320" s="261" t="n">
        <v>627350.5728</v>
      </c>
      <c r="S1320" s="261" t="n">
        <v>24000</v>
      </c>
      <c r="T1320" s="261" t="n">
        <v>447510.075264</v>
      </c>
    </row>
    <row customHeight="true" ht="13.5" outlineLevel="0" r="1321">
      <c r="A1321" s="8" t="n">
        <f aca="false" ca="false" dt2D="false" dtr="false" t="normal">A1320+1</f>
        <v>402</v>
      </c>
      <c r="B1321" s="8" t="s">
        <v>192</v>
      </c>
      <c r="C1321" s="106" t="s">
        <v>360</v>
      </c>
      <c r="D1321" s="8" t="s">
        <v>961</v>
      </c>
      <c r="E1321" s="260" t="n">
        <f aca="false" ca="false" dt2D="false" dtr="false" t="normal">SUM(F1321:T1321)</f>
        <v>6046906.86</v>
      </c>
      <c r="F1321" s="261" t="n"/>
      <c r="G1321" s="261" t="n"/>
      <c r="H1321" s="261" t="n"/>
      <c r="I1321" s="261" t="n"/>
      <c r="J1321" s="261" t="n"/>
      <c r="K1321" s="261" t="n"/>
      <c r="L1321" s="261" t="n"/>
      <c r="M1321" s="261" t="n"/>
      <c r="N1321" s="261" t="n"/>
      <c r="O1321" s="261" t="n"/>
      <c r="P1321" s="261" t="n">
        <v>6046906.86</v>
      </c>
      <c r="Q1321" s="261" t="n"/>
      <c r="R1321" s="261" t="n"/>
      <c r="S1321" s="261" t="n"/>
      <c r="T1321" s="261" t="n"/>
    </row>
    <row customHeight="true" ht="12.75" outlineLevel="0" r="1322">
      <c r="A1322" s="8" t="n">
        <f aca="false" ca="false" dt2D="false" dtr="false" t="normal">A1321+1</f>
        <v>403</v>
      </c>
      <c r="B1322" s="8" t="s">
        <v>192</v>
      </c>
      <c r="C1322" s="106" t="s">
        <v>360</v>
      </c>
      <c r="D1322" s="8" t="s">
        <v>564</v>
      </c>
      <c r="E1322" s="260" t="n">
        <f aca="false" ca="false" dt2D="false" dtr="false" t="normal">SUM(F1322:T1322)</f>
        <v>18934871.04</v>
      </c>
      <c r="F1322" s="205" t="n"/>
      <c r="G1322" s="205" t="n"/>
      <c r="H1322" s="205" t="n"/>
      <c r="I1322" s="205" t="n"/>
      <c r="J1322" s="205" t="n"/>
      <c r="K1322" s="205" t="n"/>
      <c r="L1322" s="205" t="n">
        <v>0</v>
      </c>
      <c r="M1322" s="205" t="n"/>
      <c r="N1322" s="205" t="n"/>
      <c r="O1322" s="205" t="n"/>
      <c r="P1322" s="205" t="n">
        <v>17937618.668544</v>
      </c>
      <c r="Q1322" s="205" t="n"/>
      <c r="R1322" s="205" t="n">
        <v>568046.1312</v>
      </c>
      <c r="S1322" s="205" t="n">
        <v>24000</v>
      </c>
      <c r="T1322" s="205" t="n">
        <v>405206.240256</v>
      </c>
      <c r="U1322" s="256" t="n">
        <f aca="false" ca="false" dt2D="false" dtr="false" t="normal">COUNTIF(F1322:Q1322, "&gt;0")</f>
        <v>1</v>
      </c>
      <c r="V1322" s="256" t="n">
        <f aca="false" ca="false" dt2D="false" dtr="false" t="normal">COUNTIF(R1322:T1322, "&gt;0")</f>
        <v>3</v>
      </c>
      <c r="W1322" s="256" t="n">
        <f aca="false" ca="false" dt2D="false" dtr="false" t="normal">+U1322+V1322</f>
        <v>4</v>
      </c>
    </row>
    <row customHeight="true" ht="13.5" outlineLevel="0" r="1323">
      <c r="A1323" s="8" t="n">
        <f aca="false" ca="false" dt2D="false" dtr="false" t="normal">A1322+1</f>
        <v>404</v>
      </c>
      <c r="B1323" s="8" t="n">
        <f aca="false" ca="false" dt2D="false" dtr="false" t="normal">B1294+1</f>
        <v>63</v>
      </c>
      <c r="C1323" s="106" t="s">
        <v>360</v>
      </c>
      <c r="D1323" s="8" t="s">
        <v>962</v>
      </c>
      <c r="E1323" s="260" t="n">
        <f aca="false" ca="false" dt2D="false" dtr="false" t="normal">SUM(F1323:T1323)</f>
        <v>6841290.413999999</v>
      </c>
      <c r="F1323" s="261" t="n"/>
      <c r="G1323" s="261" t="n"/>
      <c r="H1323" s="261" t="n"/>
      <c r="I1323" s="261" t="n"/>
      <c r="J1323" s="261" t="n"/>
      <c r="K1323" s="261" t="n"/>
      <c r="L1323" s="261" t="n">
        <v>0</v>
      </c>
      <c r="M1323" s="261" t="n"/>
      <c r="N1323" s="261" t="n"/>
      <c r="O1323" s="261" t="n"/>
      <c r="P1323" s="261" t="n"/>
      <c r="Q1323" s="261" t="n">
        <v>6465648.0867204</v>
      </c>
      <c r="R1323" s="261" t="n">
        <v>205238.71242</v>
      </c>
      <c r="S1323" s="261" t="n">
        <v>24000</v>
      </c>
      <c r="T1323" s="261" t="n">
        <v>146403.6148596</v>
      </c>
    </row>
    <row customHeight="true" ht="13.5" outlineLevel="0" r="1324">
      <c r="A1324" s="8" t="n">
        <f aca="false" ca="false" dt2D="false" dtr="false" t="normal">A1323+1</f>
        <v>405</v>
      </c>
      <c r="B1324" s="8" t="s">
        <v>192</v>
      </c>
      <c r="C1324" s="106" t="s">
        <v>565</v>
      </c>
      <c r="D1324" s="8" t="s">
        <v>963</v>
      </c>
      <c r="E1324" s="260" t="n">
        <f aca="false" ca="false" dt2D="false" dtr="false" t="normal">SUM(F1324:T1324)</f>
        <v>8066085.820359551</v>
      </c>
      <c r="F1324" s="261" t="n"/>
      <c r="G1324" s="261" t="n"/>
      <c r="H1324" s="261" t="n"/>
      <c r="I1324" s="261" t="n"/>
      <c r="J1324" s="261" t="n"/>
      <c r="K1324" s="261" t="n"/>
      <c r="L1324" s="261" t="n">
        <v>0</v>
      </c>
      <c r="M1324" s="261" t="n"/>
      <c r="N1324" s="261" t="n"/>
      <c r="O1324" s="261" t="n"/>
      <c r="P1324" s="261" t="n">
        <v>7627489.00919307</v>
      </c>
      <c r="Q1324" s="261" t="n"/>
      <c r="R1324" s="261" t="n">
        <v>241982.574610787</v>
      </c>
      <c r="S1324" s="261" t="n">
        <v>24000</v>
      </c>
      <c r="T1324" s="261" t="n">
        <v>172614.236555694</v>
      </c>
    </row>
    <row customHeight="true" ht="13.5" outlineLevel="0" r="1325">
      <c r="A1325" s="8" t="n">
        <f aca="false" ca="false" dt2D="false" dtr="false" t="normal">A1324+1</f>
        <v>406</v>
      </c>
      <c r="B1325" s="8" t="n">
        <f aca="false" ca="false" dt2D="false" dtr="false" t="normal">B1323+1</f>
        <v>64</v>
      </c>
      <c r="C1325" s="106" t="s">
        <v>565</v>
      </c>
      <c r="D1325" s="272" t="s">
        <v>1130</v>
      </c>
      <c r="E1325" s="260" t="n">
        <f aca="false" ca="false" dt2D="false" dtr="false" t="normal">SUM(F1325:T1325)</f>
        <v>14284581.833749734</v>
      </c>
      <c r="F1325" s="261" t="n"/>
      <c r="G1325" s="261" t="n"/>
      <c r="H1325" s="261" t="n"/>
      <c r="I1325" s="261" t="n"/>
      <c r="J1325" s="261" t="n"/>
      <c r="K1325" s="261" t="n"/>
      <c r="L1325" s="261" t="n">
        <v>0</v>
      </c>
      <c r="M1325" s="261" t="n"/>
      <c r="N1325" s="261" t="n"/>
      <c r="O1325" s="261" t="n"/>
      <c r="P1325" s="261" t="n">
        <v>13526354.327495</v>
      </c>
      <c r="Q1325" s="261" t="n"/>
      <c r="R1325" s="261" t="n">
        <v>428537.455012491</v>
      </c>
      <c r="S1325" s="261" t="n">
        <v>24000</v>
      </c>
      <c r="T1325" s="261" t="n">
        <v>305690.051242244</v>
      </c>
    </row>
    <row customHeight="true" ht="12.75" outlineLevel="0" r="1326">
      <c r="A1326" s="8" t="n">
        <f aca="false" ca="false" dt2D="false" dtr="false" t="normal">A1325+1</f>
        <v>407</v>
      </c>
      <c r="B1326" s="8" t="s">
        <v>192</v>
      </c>
      <c r="C1326" s="106" t="s">
        <v>565</v>
      </c>
      <c r="D1326" s="272" t="s">
        <v>1013</v>
      </c>
      <c r="E1326" s="260" t="n">
        <f aca="false" ca="false" dt2D="false" dtr="false" t="normal">SUM(F1326:T1326)</f>
        <v>15886726.842000002</v>
      </c>
      <c r="F1326" s="205" t="n"/>
      <c r="G1326" s="205" t="n"/>
      <c r="H1326" s="205" t="n"/>
      <c r="I1326" s="205" t="n"/>
      <c r="J1326" s="205" t="n"/>
      <c r="K1326" s="205" t="n"/>
      <c r="L1326" s="205" t="n">
        <v>0</v>
      </c>
      <c r="M1326" s="205" t="n"/>
      <c r="N1326" s="205" t="n"/>
      <c r="O1326" s="205" t="n"/>
      <c r="P1326" s="205" t="n">
        <v>15046149.0823212</v>
      </c>
      <c r="Q1326" s="205" t="n"/>
      <c r="R1326" s="205" t="n">
        <v>476601.80526</v>
      </c>
      <c r="S1326" s="205" t="n">
        <v>24000</v>
      </c>
      <c r="T1326" s="205" t="n">
        <v>339975.9544188</v>
      </c>
      <c r="U1326" s="256" t="n">
        <f aca="false" ca="false" dt2D="false" dtr="false" t="normal">COUNTIF(F1326:Q1326, "&gt;0")</f>
        <v>1</v>
      </c>
      <c r="V1326" s="256" t="n">
        <f aca="false" ca="false" dt2D="false" dtr="false" t="normal">COUNTIF(R1326:T1326, "&gt;0")</f>
        <v>3</v>
      </c>
      <c r="W1326" s="256" t="n">
        <f aca="false" ca="false" dt2D="false" dtr="false" t="normal">+U1326+V1326</f>
        <v>4</v>
      </c>
    </row>
    <row customHeight="true" ht="13.5" outlineLevel="0" r="1327">
      <c r="A1327" s="8" t="n">
        <f aca="false" ca="false" dt2D="false" dtr="false" t="normal">A1326+1</f>
        <v>408</v>
      </c>
      <c r="B1327" s="8" t="n">
        <f aca="false" ca="false" dt2D="false" dtr="false" t="normal">B1325+1</f>
        <v>65</v>
      </c>
      <c r="C1327" s="106" t="s">
        <v>966</v>
      </c>
      <c r="D1327" s="8" t="s">
        <v>967</v>
      </c>
      <c r="E1327" s="260" t="n">
        <f aca="false" ca="false" dt2D="false" dtr="false" t="normal">SUM(F1327:T1327)</f>
        <v>10749631.56</v>
      </c>
      <c r="F1327" s="261" t="n">
        <v>1255531.57</v>
      </c>
      <c r="G1327" s="261" t="n"/>
      <c r="H1327" s="261" t="n">
        <v>360316.67</v>
      </c>
      <c r="I1327" s="261" t="n"/>
      <c r="J1327" s="261" t="n"/>
      <c r="K1327" s="261" t="n"/>
      <c r="L1327" s="261" t="n">
        <v>0</v>
      </c>
      <c r="M1327" s="261" t="n"/>
      <c r="N1327" s="261" t="n">
        <v>3560381.88</v>
      </c>
      <c r="O1327" s="261" t="n"/>
      <c r="P1327" s="261" t="n">
        <v>2949719.96</v>
      </c>
      <c r="Q1327" s="261" t="n">
        <v>2623681.48</v>
      </c>
      <c r="R1327" s="261" t="n"/>
      <c r="S1327" s="261" t="n"/>
      <c r="T1327" s="261" t="n"/>
    </row>
    <row customHeight="true" ht="13.5" outlineLevel="0" r="1328">
      <c r="A1328" s="8" t="n">
        <f aca="false" ca="false" dt2D="false" dtr="false" t="normal">A1327+1</f>
        <v>409</v>
      </c>
      <c r="B1328" s="8" t="s">
        <v>192</v>
      </c>
      <c r="C1328" s="106" t="s">
        <v>556</v>
      </c>
      <c r="D1328" s="8" t="s">
        <v>568</v>
      </c>
      <c r="E1328" s="260" t="n">
        <f aca="false" ca="false" dt2D="false" dtr="false" t="normal">SUM(F1328:T1328)</f>
        <v>16255439.391822621</v>
      </c>
      <c r="F1328" s="261" t="n"/>
      <c r="G1328" s="261" t="n"/>
      <c r="H1328" s="261" t="n">
        <v>581660.981600429</v>
      </c>
      <c r="I1328" s="261" t="n"/>
      <c r="J1328" s="261" t="n"/>
      <c r="K1328" s="261" t="n"/>
      <c r="L1328" s="261" t="n">
        <v>0</v>
      </c>
      <c r="M1328" s="261" t="n"/>
      <c r="N1328" s="261" t="n">
        <v>5736295.31335294</v>
      </c>
      <c r="O1328" s="261" t="n"/>
      <c r="P1328" s="261" t="n">
        <v>4804853.82819298</v>
      </c>
      <c r="Q1328" s="261" t="n">
        <v>4273099.68393659</v>
      </c>
      <c r="R1328" s="261" t="n">
        <v>487663.181754679</v>
      </c>
      <c r="S1328" s="261" t="n">
        <v>24000</v>
      </c>
      <c r="T1328" s="261" t="n">
        <v>347866.402985004</v>
      </c>
    </row>
    <row customHeight="true" ht="13.5" outlineLevel="0" r="1329">
      <c r="A1329" s="8" t="n">
        <f aca="false" ca="false" dt2D="false" dtr="false" t="normal">A1328+1</f>
        <v>410</v>
      </c>
      <c r="B1329" s="8" t="n">
        <f aca="false" ca="false" dt2D="false" dtr="false" t="normal">B1327+1</f>
        <v>66</v>
      </c>
      <c r="C1329" s="106" t="s">
        <v>556</v>
      </c>
      <c r="D1329" s="8" t="s">
        <v>968</v>
      </c>
      <c r="E1329" s="260" t="n">
        <f aca="false" ca="false" dt2D="false" dtr="false" t="normal">SUM(F1329:T1329)</f>
        <v>3866708.44368365</v>
      </c>
      <c r="F1329" s="261" t="n"/>
      <c r="G1329" s="261" t="n"/>
      <c r="H1329" s="261" t="n"/>
      <c r="I1329" s="261" t="n"/>
      <c r="J1329" s="261" t="n"/>
      <c r="K1329" s="261" t="n"/>
      <c r="L1329" s="261" t="n">
        <v>0</v>
      </c>
      <c r="M1329" s="261" t="n"/>
      <c r="N1329" s="261" t="n"/>
      <c r="O1329" s="261" t="n"/>
      <c r="P1329" s="261" t="n"/>
      <c r="Q1329" s="261" t="n">
        <v>3643959.62967831</v>
      </c>
      <c r="R1329" s="261" t="n">
        <v>116001.25331051</v>
      </c>
      <c r="S1329" s="261" t="n">
        <v>24000</v>
      </c>
      <c r="T1329" s="261" t="n">
        <v>82747.5606948302</v>
      </c>
    </row>
    <row customHeight="true" ht="13.5" outlineLevel="0" r="1330">
      <c r="A1330" s="8" t="n">
        <f aca="false" ca="false" dt2D="false" dtr="false" t="normal">A1329+1</f>
        <v>411</v>
      </c>
      <c r="B1330" s="8" t="s">
        <v>192</v>
      </c>
      <c r="C1330" s="106" t="s">
        <v>556</v>
      </c>
      <c r="D1330" s="272" t="s">
        <v>557</v>
      </c>
      <c r="E1330" s="260" t="n">
        <f aca="false" ca="false" dt2D="false" dtr="false" t="normal">SUM(F1330:T1330)</f>
        <v>30088103.77</v>
      </c>
      <c r="F1330" s="261" t="n"/>
      <c r="G1330" s="261" t="n">
        <v>3867188.99</v>
      </c>
      <c r="H1330" s="261" t="n"/>
      <c r="I1330" s="261" t="n">
        <v>3117075.35</v>
      </c>
      <c r="J1330" s="261" t="n"/>
      <c r="K1330" s="261" t="n"/>
      <c r="L1330" s="261" t="n"/>
      <c r="M1330" s="261" t="n"/>
      <c r="N1330" s="261" t="n"/>
      <c r="O1330" s="261" t="n"/>
      <c r="P1330" s="261" t="n">
        <v>23103839.43</v>
      </c>
      <c r="Q1330" s="261" t="n"/>
      <c r="R1330" s="261" t="n"/>
      <c r="S1330" s="261" t="n"/>
      <c r="T1330" s="261" t="n"/>
    </row>
    <row customHeight="true" ht="13.5" outlineLevel="0" r="1331">
      <c r="A1331" s="8" t="n">
        <f aca="false" ca="false" dt2D="false" dtr="false" t="normal">A1330+1</f>
        <v>412</v>
      </c>
      <c r="B1331" s="8" t="s">
        <v>192</v>
      </c>
      <c r="C1331" s="106" t="s">
        <v>556</v>
      </c>
      <c r="D1331" s="8" t="s">
        <v>570</v>
      </c>
      <c r="E1331" s="260" t="n">
        <f aca="false" ca="false" dt2D="false" dtr="false" t="normal">SUM(F1331:T1331)</f>
        <v>6949433.499999999</v>
      </c>
      <c r="F1331" s="261" t="n"/>
      <c r="G1331" s="261" t="n"/>
      <c r="H1331" s="261" t="n"/>
      <c r="I1331" s="261" t="n"/>
      <c r="J1331" s="261" t="n"/>
      <c r="K1331" s="261" t="n"/>
      <c r="L1331" s="261" t="n">
        <v>0</v>
      </c>
      <c r="M1331" s="261" t="n"/>
      <c r="N1331" s="261" t="n">
        <v>6568232.6181</v>
      </c>
      <c r="O1331" s="261" t="n"/>
      <c r="P1331" s="261" t="n"/>
      <c r="Q1331" s="261" t="n"/>
      <c r="R1331" s="261" t="n">
        <v>208483.005</v>
      </c>
      <c r="S1331" s="261" t="n">
        <v>24000</v>
      </c>
      <c r="T1331" s="261" t="n">
        <v>148717.8769</v>
      </c>
    </row>
    <row customHeight="true" ht="13.5" outlineLevel="0" r="1332">
      <c r="A1332" s="8" t="n">
        <f aca="false" ca="false" dt2D="false" dtr="false" t="normal">A1331+1</f>
        <v>413</v>
      </c>
      <c r="B1332" s="8" t="s">
        <v>192</v>
      </c>
      <c r="C1332" s="106" t="s">
        <v>572</v>
      </c>
      <c r="D1332" s="272" t="s">
        <v>969</v>
      </c>
      <c r="E1332" s="260" t="n">
        <f aca="false" ca="false" dt2D="false" dtr="false" t="normal">SUM(F1332:T1332)</f>
        <v>27102114.33</v>
      </c>
      <c r="F1332" s="261" t="n"/>
      <c r="G1332" s="261" t="n"/>
      <c r="H1332" s="261" t="n"/>
      <c r="I1332" s="261" t="n"/>
      <c r="J1332" s="261" t="n"/>
      <c r="K1332" s="261" t="n"/>
      <c r="L1332" s="261" t="n"/>
      <c r="M1332" s="261" t="n"/>
      <c r="N1332" s="261" t="n">
        <v>11246936.29</v>
      </c>
      <c r="O1332" s="261" t="n"/>
      <c r="P1332" s="261" t="n">
        <v>15855178.04</v>
      </c>
      <c r="Q1332" s="261" t="n"/>
      <c r="R1332" s="261" t="n"/>
      <c r="S1332" s="261" t="n"/>
      <c r="T1332" s="261" t="n"/>
    </row>
    <row customHeight="true" ht="13.5" outlineLevel="0" r="1333">
      <c r="A1333" s="8" t="n">
        <f aca="false" ca="false" dt2D="false" dtr="false" t="normal">A1332+1</f>
        <v>414</v>
      </c>
      <c r="B1333" s="8" t="s">
        <v>192</v>
      </c>
      <c r="C1333" s="106" t="s">
        <v>572</v>
      </c>
      <c r="D1333" s="272" t="s">
        <v>970</v>
      </c>
      <c r="E1333" s="260" t="n">
        <f aca="false" ca="false" dt2D="false" dtr="false" t="normal">SUM(F1333:T1333)</f>
        <v>16584744.68</v>
      </c>
      <c r="F1333" s="261" t="n"/>
      <c r="G1333" s="261" t="n"/>
      <c r="H1333" s="261" t="n"/>
      <c r="I1333" s="261" t="n"/>
      <c r="J1333" s="261" t="n"/>
      <c r="K1333" s="261" t="n"/>
      <c r="L1333" s="261" t="n">
        <v>0</v>
      </c>
      <c r="M1333" s="261" t="n"/>
      <c r="N1333" s="261" t="n"/>
      <c r="O1333" s="261" t="n"/>
      <c r="P1333" s="261" t="n">
        <v>15708288.803448</v>
      </c>
      <c r="Q1333" s="261" t="n"/>
      <c r="R1333" s="261" t="n">
        <v>497542.3404</v>
      </c>
      <c r="S1333" s="261" t="n">
        <v>24000</v>
      </c>
      <c r="T1333" s="261" t="n">
        <v>354913.536152</v>
      </c>
    </row>
    <row customHeight="true" ht="13.5" outlineLevel="0" r="1334">
      <c r="A1334" s="8" t="n">
        <f aca="false" ca="false" dt2D="false" dtr="false" t="normal">A1333+1</f>
        <v>415</v>
      </c>
      <c r="B1334" s="8" t="n">
        <f aca="false" ca="false" dt2D="false" dtr="false" t="normal">B1329+1</f>
        <v>67</v>
      </c>
      <c r="C1334" s="106" t="s">
        <v>572</v>
      </c>
      <c r="D1334" s="8" t="s">
        <v>972</v>
      </c>
      <c r="E1334" s="260" t="n">
        <f aca="false" ca="false" dt2D="false" dtr="false" t="normal">SUM(F1334:T1334)</f>
        <v>25342221.689999998</v>
      </c>
      <c r="F1334" s="261" t="n"/>
      <c r="G1334" s="261" t="n"/>
      <c r="H1334" s="261" t="n"/>
      <c r="I1334" s="261" t="n">
        <v>1913662.59</v>
      </c>
      <c r="J1334" s="261" t="n"/>
      <c r="K1334" s="261" t="n"/>
      <c r="L1334" s="261" t="n"/>
      <c r="M1334" s="261" t="n"/>
      <c r="N1334" s="261" t="n">
        <v>9722470.67</v>
      </c>
      <c r="O1334" s="261" t="n"/>
      <c r="P1334" s="261" t="n">
        <v>13706088.43</v>
      </c>
      <c r="Q1334" s="261" t="n"/>
      <c r="R1334" s="261" t="n"/>
      <c r="S1334" s="261" t="n"/>
      <c r="T1334" s="261" t="n"/>
    </row>
    <row customHeight="true" ht="13.5" outlineLevel="0" r="1335">
      <c r="A1335" s="8" t="n">
        <f aca="false" ca="false" dt2D="false" dtr="false" t="normal">A1334+1</f>
        <v>416</v>
      </c>
      <c r="B1335" s="8" t="s">
        <v>192</v>
      </c>
      <c r="C1335" s="106" t="s">
        <v>373</v>
      </c>
      <c r="D1335" s="8" t="s">
        <v>374</v>
      </c>
      <c r="E1335" s="260" t="n">
        <f aca="false" ca="false" dt2D="false" dtr="false" t="normal">SUM(F1335:T1335)</f>
        <v>8605037.125139998</v>
      </c>
      <c r="F1335" s="261" t="n"/>
      <c r="G1335" s="261" t="n">
        <v>4972851.5917128</v>
      </c>
      <c r="H1335" s="261" t="n"/>
      <c r="I1335" s="261" t="n">
        <v>3441812.9618004</v>
      </c>
      <c r="J1335" s="261" t="n"/>
      <c r="K1335" s="261" t="n"/>
      <c r="L1335" s="261" t="n"/>
      <c r="M1335" s="261" t="n"/>
      <c r="N1335" s="261" t="n"/>
      <c r="O1335" s="261" t="n"/>
      <c r="P1335" s="261" t="n"/>
      <c r="Q1335" s="261" t="n"/>
      <c r="R1335" s="261" t="n"/>
      <c r="S1335" s="261" t="n"/>
      <c r="T1335" s="261" t="n">
        <v>190372.5716268</v>
      </c>
    </row>
    <row customHeight="true" ht="13.5" outlineLevel="0" r="1336">
      <c r="A1336" s="8" t="n">
        <f aca="false" ca="false" dt2D="false" dtr="false" t="normal">A1335+1</f>
        <v>417</v>
      </c>
      <c r="B1336" s="8" t="s">
        <v>192</v>
      </c>
      <c r="C1336" s="106" t="s">
        <v>373</v>
      </c>
      <c r="D1336" s="8" t="s">
        <v>375</v>
      </c>
      <c r="E1336" s="260" t="n">
        <f aca="false" ca="false" dt2D="false" dtr="false" t="normal">SUM(F1336:T1336)</f>
        <v>7128514.286735999</v>
      </c>
      <c r="F1336" s="261" t="n"/>
      <c r="G1336" s="261" t="n">
        <v>4119888.84343872</v>
      </c>
      <c r="H1336" s="261" t="n"/>
      <c r="I1336" s="261" t="n">
        <v>2850827.70542496</v>
      </c>
      <c r="J1336" s="261" t="n"/>
      <c r="K1336" s="261" t="n"/>
      <c r="L1336" s="261" t="n"/>
      <c r="M1336" s="261" t="n"/>
      <c r="N1336" s="261" t="n"/>
      <c r="O1336" s="261" t="n"/>
      <c r="P1336" s="261" t="n"/>
      <c r="Q1336" s="261" t="n"/>
      <c r="R1336" s="261" t="n"/>
      <c r="S1336" s="261" t="n"/>
      <c r="T1336" s="261" t="n">
        <v>157797.73787232</v>
      </c>
    </row>
    <row customHeight="true" ht="13.5" outlineLevel="0" r="1337">
      <c r="A1337" s="8" t="n">
        <f aca="false" ca="false" dt2D="false" dtr="false" t="normal">A1336+1</f>
        <v>418</v>
      </c>
      <c r="B1337" s="8" t="s">
        <v>192</v>
      </c>
      <c r="C1337" s="106" t="s">
        <v>373</v>
      </c>
      <c r="D1337" s="8" t="s">
        <v>377</v>
      </c>
      <c r="E1337" s="260" t="n">
        <f aca="false" ca="false" dt2D="false" dtr="false" t="normal">SUM(F1337:T1337)</f>
        <v>7174324.980359999</v>
      </c>
      <c r="F1337" s="261" t="n"/>
      <c r="G1337" s="261" t="n">
        <v>4146352.9211472</v>
      </c>
      <c r="H1337" s="261" t="n"/>
      <c r="I1337" s="261" t="n">
        <v>2869163.6524296</v>
      </c>
      <c r="J1337" s="261" t="n"/>
      <c r="K1337" s="261" t="n"/>
      <c r="L1337" s="261" t="n"/>
      <c r="M1337" s="261" t="n"/>
      <c r="N1337" s="261" t="n"/>
      <c r="O1337" s="261" t="n"/>
      <c r="P1337" s="261" t="n"/>
      <c r="Q1337" s="261" t="n"/>
      <c r="R1337" s="261" t="n"/>
      <c r="S1337" s="261" t="n"/>
      <c r="T1337" s="261" t="n">
        <v>158808.4067832</v>
      </c>
    </row>
    <row customHeight="true" ht="13.5" outlineLevel="0" r="1338">
      <c r="A1338" s="8" t="n">
        <f aca="false" ca="false" dt2D="false" dtr="false" t="normal">A1337+1</f>
        <v>419</v>
      </c>
      <c r="B1338" s="8" t="s">
        <v>192</v>
      </c>
      <c r="C1338" s="106" t="s">
        <v>373</v>
      </c>
      <c r="D1338" s="8" t="s">
        <v>378</v>
      </c>
      <c r="E1338" s="260" t="n">
        <f aca="false" ca="false" dt2D="false" dtr="false" t="normal">SUM(F1338:T1338)</f>
        <v>7340882.89563</v>
      </c>
      <c r="F1338" s="261" t="n"/>
      <c r="G1338" s="261" t="n">
        <v>4242570.6656076</v>
      </c>
      <c r="H1338" s="261" t="n"/>
      <c r="I1338" s="261" t="n">
        <v>2935829.2465518</v>
      </c>
      <c r="J1338" s="261" t="n"/>
      <c r="K1338" s="261" t="n"/>
      <c r="L1338" s="261" t="n"/>
      <c r="M1338" s="261" t="n"/>
      <c r="N1338" s="261" t="n"/>
      <c r="O1338" s="261" t="n"/>
      <c r="P1338" s="261" t="n"/>
      <c r="Q1338" s="261" t="n"/>
      <c r="R1338" s="261" t="n"/>
      <c r="S1338" s="261" t="n"/>
      <c r="T1338" s="261" t="n">
        <v>162482.9834706</v>
      </c>
    </row>
    <row customHeight="true" ht="13.5" outlineLevel="0" r="1339">
      <c r="A1339" s="8" t="n">
        <f aca="false" ca="false" dt2D="false" dtr="false" t="normal">A1338+1</f>
        <v>420</v>
      </c>
      <c r="B1339" s="8" t="s">
        <v>192</v>
      </c>
      <c r="C1339" s="106" t="s">
        <v>373</v>
      </c>
      <c r="D1339" s="8" t="s">
        <v>380</v>
      </c>
      <c r="E1339" s="260" t="n">
        <f aca="false" ca="false" dt2D="false" dtr="false" t="normal">SUM(F1339:T1339)</f>
        <v>6641514.05769</v>
      </c>
      <c r="F1339" s="261" t="n"/>
      <c r="G1339" s="261" t="n">
        <v>3838556.8904388</v>
      </c>
      <c r="H1339" s="261" t="n"/>
      <c r="I1339" s="261" t="n">
        <v>2655903.5581434</v>
      </c>
      <c r="J1339" s="261" t="n"/>
      <c r="K1339" s="261" t="n"/>
      <c r="L1339" s="261" t="n"/>
      <c r="M1339" s="261" t="n"/>
      <c r="N1339" s="261" t="n"/>
      <c r="O1339" s="261" t="n"/>
      <c r="P1339" s="261" t="n"/>
      <c r="Q1339" s="261" t="n"/>
      <c r="R1339" s="261" t="n"/>
      <c r="S1339" s="261" t="n"/>
      <c r="T1339" s="261" t="n">
        <v>147053.6091078</v>
      </c>
    </row>
    <row customHeight="true" ht="13.5" outlineLevel="0" r="1340">
      <c r="A1340" s="8" t="n">
        <f aca="false" ca="false" dt2D="false" dtr="false" t="normal">A1339+1</f>
        <v>421</v>
      </c>
      <c r="B1340" s="8" t="s">
        <v>192</v>
      </c>
      <c r="C1340" s="106" t="s">
        <v>382</v>
      </c>
      <c r="D1340" s="272" t="s">
        <v>582</v>
      </c>
      <c r="E1340" s="260" t="n">
        <f aca="false" ca="false" dt2D="false" dtr="false" t="normal">SUM(F1340:T1340)</f>
        <v>43280181.28</v>
      </c>
      <c r="F1340" s="261" t="n"/>
      <c r="G1340" s="261" t="n"/>
      <c r="H1340" s="261" t="n"/>
      <c r="I1340" s="261" t="n"/>
      <c r="J1340" s="261" t="n"/>
      <c r="K1340" s="261" t="n"/>
      <c r="L1340" s="261" t="n">
        <v>0</v>
      </c>
      <c r="M1340" s="261" t="n"/>
      <c r="N1340" s="261" t="n">
        <v>13988482.720507</v>
      </c>
      <c r="O1340" s="261" t="n"/>
      <c r="P1340" s="261" t="n">
        <v>19770361.836247</v>
      </c>
      <c r="Q1340" s="261" t="n">
        <v>7272735.405454</v>
      </c>
      <c r="R1340" s="261" t="n">
        <v>1298405.4384</v>
      </c>
      <c r="S1340" s="261" t="n">
        <v>24000</v>
      </c>
      <c r="T1340" s="261" t="n">
        <v>926195.879392</v>
      </c>
    </row>
    <row customHeight="true" ht="13.5" outlineLevel="0" r="1341">
      <c r="A1341" s="8" t="n">
        <f aca="false" ca="false" dt2D="false" dtr="false" t="normal">A1340+1</f>
        <v>422</v>
      </c>
      <c r="B1341" s="8" t="s">
        <v>192</v>
      </c>
      <c r="C1341" s="106" t="s">
        <v>382</v>
      </c>
      <c r="D1341" s="8" t="s">
        <v>385</v>
      </c>
      <c r="E1341" s="260" t="n">
        <f aca="false" ca="false" dt2D="false" dtr="false" t="normal">SUM(F1341:T1341)</f>
        <v>11459012.01</v>
      </c>
      <c r="F1341" s="261" t="n"/>
      <c r="G1341" s="261" t="n"/>
      <c r="H1341" s="261" t="n"/>
      <c r="I1341" s="261" t="n"/>
      <c r="J1341" s="261" t="n"/>
      <c r="K1341" s="261" t="n"/>
      <c r="L1341" s="261" t="n"/>
      <c r="M1341" s="261" t="n"/>
      <c r="N1341" s="261" t="n"/>
      <c r="O1341" s="261" t="n"/>
      <c r="P1341" s="261" t="n"/>
      <c r="Q1341" s="261" t="n">
        <v>11459012.01</v>
      </c>
      <c r="R1341" s="261" t="n"/>
      <c r="S1341" s="261" t="n"/>
      <c r="T1341" s="261" t="n"/>
    </row>
    <row customHeight="true" ht="13.5" outlineLevel="0" r="1342">
      <c r="A1342" s="8" t="n">
        <f aca="false" ca="false" dt2D="false" dtr="false" t="normal">A1341+1</f>
        <v>423</v>
      </c>
      <c r="B1342" s="8" t="n">
        <f aca="false" ca="false" dt2D="false" dtr="false" t="normal">B1334+1</f>
        <v>68</v>
      </c>
      <c r="C1342" s="106" t="s">
        <v>382</v>
      </c>
      <c r="D1342" s="272" t="s">
        <v>975</v>
      </c>
      <c r="E1342" s="260" t="n">
        <f aca="false" ca="false" dt2D="false" dtr="false" t="normal">SUM(F1342:T1342)</f>
        <v>19534172.31930002</v>
      </c>
      <c r="F1342" s="261" t="n"/>
      <c r="G1342" s="261" t="n"/>
      <c r="H1342" s="261" t="n"/>
      <c r="I1342" s="261" t="n"/>
      <c r="J1342" s="261" t="n"/>
      <c r="K1342" s="261" t="n"/>
      <c r="L1342" s="261" t="n">
        <v>0</v>
      </c>
      <c r="M1342" s="261" t="n"/>
      <c r="N1342" s="261" t="n">
        <v>18506115.862088</v>
      </c>
      <c r="O1342" s="261" t="n"/>
      <c r="P1342" s="261" t="n"/>
      <c r="Q1342" s="261" t="n"/>
      <c r="R1342" s="261" t="n">
        <v>586025.169579</v>
      </c>
      <c r="S1342" s="261" t="n">
        <v>24000</v>
      </c>
      <c r="T1342" s="261" t="n">
        <v>418031.28763302</v>
      </c>
    </row>
    <row customHeight="true" ht="13.5" outlineLevel="0" r="1343">
      <c r="A1343" s="8" t="n">
        <f aca="false" ca="false" dt2D="false" dtr="false" t="normal">A1342+1</f>
        <v>424</v>
      </c>
      <c r="B1343" s="8" t="s">
        <v>192</v>
      </c>
      <c r="C1343" s="106" t="s">
        <v>382</v>
      </c>
      <c r="D1343" s="179" t="s">
        <v>588</v>
      </c>
      <c r="E1343" s="260" t="n">
        <f aca="false" ca="false" dt2D="false" dtr="false" t="normal">SUM(F1343:T1343)</f>
        <v>13971440.197705356</v>
      </c>
      <c r="F1343" s="261" t="n"/>
      <c r="G1343" s="261" t="n"/>
      <c r="H1343" s="261" t="n"/>
      <c r="I1343" s="261" t="n"/>
      <c r="J1343" s="261" t="n"/>
      <c r="K1343" s="261" t="n"/>
      <c r="L1343" s="261" t="n">
        <v>0</v>
      </c>
      <c r="M1343" s="261" t="n"/>
      <c r="N1343" s="261" t="n"/>
      <c r="O1343" s="261" t="n"/>
      <c r="P1343" s="261" t="n">
        <v>7002312.97733955</v>
      </c>
      <c r="Q1343" s="261" t="n">
        <v>6226995.19420375</v>
      </c>
      <c r="R1343" s="261" t="n">
        <v>419143.205931161</v>
      </c>
      <c r="S1343" s="261" t="n">
        <v>24000</v>
      </c>
      <c r="T1343" s="261" t="n">
        <v>298988.820230895</v>
      </c>
    </row>
    <row customHeight="true" ht="13.5" outlineLevel="0" r="1344">
      <c r="A1344" s="8" t="n">
        <f aca="false" ca="false" dt2D="false" dtr="false" t="normal">A1343+1</f>
        <v>425</v>
      </c>
      <c r="B1344" s="8" t="n">
        <f aca="false" ca="false" dt2D="false" dtr="false" t="normal">B1342+1</f>
        <v>69</v>
      </c>
      <c r="C1344" s="106" t="s">
        <v>977</v>
      </c>
      <c r="D1344" s="8" t="s">
        <v>978</v>
      </c>
      <c r="E1344" s="260" t="n">
        <f aca="false" ca="false" dt2D="false" dtr="false" t="normal">SUM(F1344:T1344)</f>
        <v>6233577.29</v>
      </c>
      <c r="F1344" s="261" t="n"/>
      <c r="G1344" s="261" t="n"/>
      <c r="H1344" s="261" t="n"/>
      <c r="I1344" s="261" t="n"/>
      <c r="J1344" s="261" t="n"/>
      <c r="K1344" s="261" t="n"/>
      <c r="L1344" s="261" t="n"/>
      <c r="M1344" s="261" t="n"/>
      <c r="N1344" s="261" t="n"/>
      <c r="O1344" s="261" t="n"/>
      <c r="P1344" s="261" t="n"/>
      <c r="Q1344" s="261" t="n">
        <v>6233577.29</v>
      </c>
      <c r="R1344" s="261" t="n"/>
      <c r="S1344" s="261" t="n"/>
      <c r="T1344" s="261" t="n"/>
    </row>
    <row customHeight="true" ht="13.5" outlineLevel="0" r="1345">
      <c r="A1345" s="8" t="n">
        <f aca="false" ca="false" dt2D="false" dtr="false" t="normal">A1344+1</f>
        <v>426</v>
      </c>
      <c r="B1345" s="8" t="n">
        <f aca="false" ca="false" dt2D="false" dtr="false" t="normal">+B1344+1</f>
        <v>70</v>
      </c>
      <c r="C1345" s="106" t="s">
        <v>977</v>
      </c>
      <c r="D1345" s="8" t="s">
        <v>979</v>
      </c>
      <c r="E1345" s="260" t="n">
        <f aca="false" ca="false" dt2D="false" dtr="false" t="normal">SUM(F1345:T1345)</f>
        <v>6364544.18</v>
      </c>
      <c r="F1345" s="261" t="n"/>
      <c r="G1345" s="261" t="n"/>
      <c r="H1345" s="261" t="n"/>
      <c r="I1345" s="261" t="n"/>
      <c r="J1345" s="261" t="n"/>
      <c r="K1345" s="261" t="n"/>
      <c r="L1345" s="261" t="n"/>
      <c r="M1345" s="261" t="n"/>
      <c r="N1345" s="261" t="n"/>
      <c r="O1345" s="261" t="n"/>
      <c r="P1345" s="261" t="n"/>
      <c r="Q1345" s="261" t="n">
        <v>6364544.18</v>
      </c>
      <c r="R1345" s="261" t="n"/>
      <c r="S1345" s="261" t="n"/>
      <c r="T1345" s="261" t="n"/>
    </row>
    <row customHeight="true" ht="13.5" outlineLevel="0" r="1346">
      <c r="A1346" s="8" t="n">
        <f aca="false" ca="false" dt2D="false" dtr="false" t="normal">A1345+1</f>
        <v>427</v>
      </c>
      <c r="B1346" s="8" t="s">
        <v>192</v>
      </c>
      <c r="C1346" s="106" t="s">
        <v>590</v>
      </c>
      <c r="D1346" s="8" t="s">
        <v>591</v>
      </c>
      <c r="E1346" s="260" t="n">
        <f aca="false" ca="false" dt2D="false" dtr="false" t="normal">SUM(F1346:T1346)</f>
        <v>13085073.3</v>
      </c>
      <c r="F1346" s="261" t="n">
        <v>3364721.34</v>
      </c>
      <c r="G1346" s="261" t="n"/>
      <c r="H1346" s="261" t="n"/>
      <c r="I1346" s="261" t="n"/>
      <c r="J1346" s="261" t="n"/>
      <c r="K1346" s="261" t="n"/>
      <c r="L1346" s="261" t="n"/>
      <c r="M1346" s="261" t="n"/>
      <c r="N1346" s="261" t="n">
        <v>9720351.96</v>
      </c>
      <c r="O1346" s="261" t="n"/>
      <c r="P1346" s="261" t="n"/>
      <c r="Q1346" s="261" t="n"/>
      <c r="R1346" s="261" t="n"/>
      <c r="S1346" s="261" t="n"/>
      <c r="T1346" s="261" t="n"/>
    </row>
    <row customHeight="true" ht="13.5" outlineLevel="0" r="1347">
      <c r="A1347" s="8" t="n">
        <f aca="false" ca="false" dt2D="false" dtr="false" t="normal">A1346+1</f>
        <v>428</v>
      </c>
      <c r="B1347" s="8" t="n">
        <f aca="false" ca="false" dt2D="false" dtr="false" t="normal">B1345+1</f>
        <v>71</v>
      </c>
      <c r="C1347" s="106" t="s">
        <v>590</v>
      </c>
      <c r="D1347" s="8" t="s">
        <v>981</v>
      </c>
      <c r="E1347" s="260" t="n">
        <f aca="false" ca="false" dt2D="false" dtr="false" t="normal">SUM(F1347:T1347)</f>
        <v>7817876.85335955</v>
      </c>
      <c r="F1347" s="261" t="n"/>
      <c r="G1347" s="261" t="n"/>
      <c r="H1347" s="261" t="n"/>
      <c r="I1347" s="261" t="n"/>
      <c r="J1347" s="261" t="n"/>
      <c r="K1347" s="261" t="n"/>
      <c r="L1347" s="261" t="n"/>
      <c r="M1347" s="261" t="n"/>
      <c r="N1347" s="261" t="n">
        <v>7392037.03449687</v>
      </c>
      <c r="O1347" s="261" t="n"/>
      <c r="P1347" s="261" t="n"/>
      <c r="Q1347" s="261" t="n"/>
      <c r="R1347" s="261" t="n">
        <v>234536.275600786</v>
      </c>
      <c r="S1347" s="261" t="n">
        <v>24001</v>
      </c>
      <c r="T1347" s="261" t="n">
        <v>167302.543261894</v>
      </c>
    </row>
    <row customHeight="true" ht="13.5" outlineLevel="0" r="1348">
      <c r="A1348" s="8" t="n">
        <f aca="false" ca="false" dt2D="false" dtr="false" t="normal">A1347+1</f>
        <v>429</v>
      </c>
      <c r="B1348" s="8" t="s">
        <v>192</v>
      </c>
      <c r="C1348" s="106" t="s">
        <v>389</v>
      </c>
      <c r="D1348" s="8" t="s">
        <v>390</v>
      </c>
      <c r="E1348" s="260" t="n">
        <f aca="false" ca="false" dt2D="false" dtr="false" t="normal">SUM(F1348:T1348)</f>
        <v>11874060.24</v>
      </c>
      <c r="F1348" s="261" t="n"/>
      <c r="G1348" s="261" t="n"/>
      <c r="H1348" s="261" t="n"/>
      <c r="I1348" s="261" t="n"/>
      <c r="J1348" s="261" t="n"/>
      <c r="K1348" s="261" t="n"/>
      <c r="L1348" s="261" t="n"/>
      <c r="M1348" s="261" t="n"/>
      <c r="N1348" s="261" t="n">
        <v>7829506.57</v>
      </c>
      <c r="O1348" s="261" t="n"/>
      <c r="P1348" s="261" t="n">
        <v>4044553.67</v>
      </c>
      <c r="Q1348" s="261" t="n"/>
      <c r="R1348" s="261" t="n"/>
      <c r="S1348" s="261" t="n"/>
      <c r="T1348" s="261" t="n"/>
    </row>
    <row customHeight="true" ht="13.5" outlineLevel="0" r="1349">
      <c r="A1349" s="8" t="n">
        <f aca="false" ca="false" dt2D="false" dtr="false" t="normal">A1348+1</f>
        <v>430</v>
      </c>
      <c r="B1349" s="8" t="n">
        <f aca="false" ca="false" dt2D="false" dtr="false" t="normal">B1347+1</f>
        <v>72</v>
      </c>
      <c r="C1349" s="106" t="s">
        <v>389</v>
      </c>
      <c r="D1349" s="8" t="s">
        <v>984</v>
      </c>
      <c r="E1349" s="260" t="n">
        <f aca="false" ca="false" dt2D="false" dtr="false" t="normal">SUM(F1349:T1349)</f>
        <v>52526168.72868938</v>
      </c>
      <c r="F1349" s="261" t="n"/>
      <c r="G1349" s="261" t="n"/>
      <c r="H1349" s="261" t="n"/>
      <c r="I1349" s="205" t="n">
        <v>4569350.38240398</v>
      </c>
      <c r="J1349" s="261" t="n"/>
      <c r="K1349" s="261" t="n"/>
      <c r="L1349" s="261" t="n">
        <v>0</v>
      </c>
      <c r="M1349" s="261" t="n"/>
      <c r="N1349" s="261" t="n"/>
      <c r="O1349" s="261" t="n"/>
      <c r="P1349" s="205" t="n">
        <v>32800827.7007389</v>
      </c>
      <c r="Q1349" s="261" t="n">
        <v>12054933.4512025</v>
      </c>
      <c r="R1349" s="186" t="n">
        <f aca="false" ca="false" dt2D="false" dtr="false" t="normal">R1333+R1340</f>
        <v>1795947.7788</v>
      </c>
      <c r="S1349" s="261" t="n">
        <v>24000</v>
      </c>
      <c r="T1349" s="186" t="n">
        <f aca="false" ca="false" dt2D="false" dtr="false" t="normal">T1333+T1340</f>
        <v>1281109.415544</v>
      </c>
    </row>
    <row customHeight="true" ht="13.5" outlineLevel="0" r="1350">
      <c r="A1350" s="8" t="n">
        <f aca="false" ca="false" dt2D="false" dtr="false" t="normal">A1349+1</f>
        <v>431</v>
      </c>
      <c r="B1350" s="8" t="s">
        <v>192</v>
      </c>
      <c r="C1350" s="106" t="s">
        <v>389</v>
      </c>
      <c r="D1350" s="8" t="s">
        <v>399</v>
      </c>
      <c r="E1350" s="260" t="n">
        <f aca="false" ca="false" dt2D="false" dtr="false" t="normal">SUM(F1350:T1350)</f>
        <v>6403855.25</v>
      </c>
      <c r="F1350" s="261" t="n"/>
      <c r="G1350" s="261" t="n"/>
      <c r="H1350" s="261" t="n"/>
      <c r="I1350" s="261" t="n"/>
      <c r="J1350" s="261" t="n"/>
      <c r="K1350" s="261" t="n"/>
      <c r="L1350" s="261" t="n"/>
      <c r="M1350" s="261" t="n"/>
      <c r="N1350" s="261" t="n"/>
      <c r="O1350" s="261" t="n"/>
      <c r="P1350" s="261" t="n">
        <v>6403855.25</v>
      </c>
      <c r="Q1350" s="261" t="n"/>
      <c r="R1350" s="261" t="n"/>
      <c r="S1350" s="261" t="n"/>
      <c r="T1350" s="261" t="n"/>
    </row>
    <row customHeight="true" ht="13.5" outlineLevel="0" r="1351">
      <c r="A1351" s="8" t="n">
        <f aca="false" ca="false" dt2D="false" dtr="false" t="normal">A1350+1</f>
        <v>432</v>
      </c>
      <c r="B1351" s="8" t="s">
        <v>192</v>
      </c>
      <c r="C1351" s="106" t="s">
        <v>389</v>
      </c>
      <c r="D1351" s="8" t="s">
        <v>401</v>
      </c>
      <c r="E1351" s="260" t="n">
        <f aca="false" ca="false" dt2D="false" dtr="false" t="normal">SUM(F1351:T1351)</f>
        <v>8958310.2</v>
      </c>
      <c r="F1351" s="261" t="n"/>
      <c r="G1351" s="261" t="n"/>
      <c r="H1351" s="261" t="n"/>
      <c r="I1351" s="261" t="n"/>
      <c r="J1351" s="261" t="n"/>
      <c r="K1351" s="261" t="n"/>
      <c r="L1351" s="261" t="n"/>
      <c r="M1351" s="261" t="n"/>
      <c r="N1351" s="261" t="n"/>
      <c r="O1351" s="261" t="n"/>
      <c r="P1351" s="261" t="n">
        <v>8958310.2</v>
      </c>
      <c r="Q1351" s="261" t="n"/>
      <c r="R1351" s="261" t="n"/>
      <c r="S1351" s="261" t="n"/>
      <c r="T1351" s="261" t="n"/>
    </row>
    <row customHeight="true" ht="13.5" outlineLevel="0" r="1352">
      <c r="A1352" s="8" t="n">
        <f aca="false" ca="false" dt2D="false" dtr="false" t="normal">A1351+1</f>
        <v>433</v>
      </c>
      <c r="B1352" s="8" t="n">
        <f aca="false" ca="false" dt2D="false" dtr="false" t="normal">+B1349+1</f>
        <v>73</v>
      </c>
      <c r="C1352" s="106" t="s">
        <v>389</v>
      </c>
      <c r="D1352" s="8" t="s">
        <v>988</v>
      </c>
      <c r="E1352" s="260" t="n">
        <f aca="false" ca="false" dt2D="false" dtr="false" t="normal">SUM(F1352:T1352)</f>
        <v>29467564.504000008</v>
      </c>
      <c r="F1352" s="261" t="n"/>
      <c r="G1352" s="261" t="n"/>
      <c r="H1352" s="205" t="n">
        <v>2004627.099576</v>
      </c>
      <c r="I1352" s="205" t="n">
        <v>1580600.6381136</v>
      </c>
      <c r="J1352" s="205" t="n">
        <v>784007.094792</v>
      </c>
      <c r="K1352" s="261" t="n"/>
      <c r="L1352" s="261" t="n">
        <v>0</v>
      </c>
      <c r="M1352" s="261" t="n"/>
      <c r="N1352" s="205" t="n">
        <v>8035672.2567312</v>
      </c>
      <c r="O1352" s="261" t="n"/>
      <c r="P1352" s="261" t="n">
        <v>11351648.0563152</v>
      </c>
      <c r="Q1352" s="261" t="n">
        <v>4171142.9429664</v>
      </c>
      <c r="R1352" s="261" t="n">
        <v>884746.93512</v>
      </c>
      <c r="S1352" s="261" t="n">
        <v>24000</v>
      </c>
      <c r="T1352" s="261" t="n">
        <v>631119.4803856</v>
      </c>
    </row>
    <row customHeight="true" ht="13.5" outlineLevel="0" r="1353">
      <c r="A1353" s="8" t="n">
        <f aca="false" ca="false" dt2D="false" dtr="false" t="normal">A1352+1</f>
        <v>434</v>
      </c>
      <c r="B1353" s="8" t="s">
        <v>192</v>
      </c>
      <c r="C1353" s="106" t="s">
        <v>389</v>
      </c>
      <c r="D1353" s="8" t="s">
        <v>989</v>
      </c>
      <c r="E1353" s="260" t="n">
        <f aca="false" ca="false" dt2D="false" dtr="false" t="normal">SUM(F1353:T1353)</f>
        <v>2463322.21</v>
      </c>
      <c r="F1353" s="261" t="n"/>
      <c r="G1353" s="261" t="n">
        <v>2463322.21</v>
      </c>
      <c r="H1353" s="261" t="n"/>
      <c r="I1353" s="261" t="n"/>
      <c r="J1353" s="261" t="n"/>
      <c r="K1353" s="261" t="n"/>
      <c r="L1353" s="261" t="n"/>
      <c r="M1353" s="261" t="n"/>
      <c r="N1353" s="261" t="n"/>
      <c r="O1353" s="261" t="n"/>
      <c r="P1353" s="261" t="n"/>
      <c r="Q1353" s="261" t="n"/>
      <c r="R1353" s="261" t="n"/>
      <c r="S1353" s="261" t="n"/>
      <c r="T1353" s="261" t="n"/>
    </row>
    <row customHeight="true" ht="13.5" outlineLevel="0" r="1354">
      <c r="A1354" s="8" t="n">
        <f aca="false" ca="false" dt2D="false" dtr="false" t="normal">A1353+1</f>
        <v>435</v>
      </c>
      <c r="B1354" s="8" t="s">
        <v>192</v>
      </c>
      <c r="C1354" s="106" t="s">
        <v>389</v>
      </c>
      <c r="D1354" s="8" t="s">
        <v>991</v>
      </c>
      <c r="E1354" s="260" t="n">
        <f aca="false" ca="false" dt2D="false" dtr="false" t="normal">SUM(F1354:T1354)</f>
        <v>7742827.232</v>
      </c>
      <c r="F1354" s="261" t="n"/>
      <c r="G1354" s="261" t="n"/>
      <c r="H1354" s="261" t="n"/>
      <c r="I1354" s="261" t="n"/>
      <c r="J1354" s="261" t="n"/>
      <c r="K1354" s="261" t="n"/>
      <c r="L1354" s="261" t="n"/>
      <c r="M1354" s="261" t="n"/>
      <c r="N1354" s="261" t="n"/>
      <c r="O1354" s="261" t="n"/>
      <c r="P1354" s="261" t="n"/>
      <c r="Q1354" s="261" t="n">
        <v>7320845.9122752</v>
      </c>
      <c r="R1354" s="261" t="n">
        <v>232284.81696</v>
      </c>
      <c r="S1354" s="261" t="n">
        <v>24000</v>
      </c>
      <c r="T1354" s="261" t="n">
        <v>165696.5027648</v>
      </c>
    </row>
    <row customHeight="true" ht="13.5" outlineLevel="0" r="1355">
      <c r="A1355" s="8" t="n">
        <f aca="false" ca="false" dt2D="false" dtr="false" t="normal">A1354+1</f>
        <v>436</v>
      </c>
      <c r="B1355" s="8" t="n">
        <f aca="false" ca="false" dt2D="false" dtr="false" t="normal">B1352+1</f>
        <v>74</v>
      </c>
      <c r="C1355" s="106" t="s">
        <v>389</v>
      </c>
      <c r="D1355" s="8" t="s">
        <v>993</v>
      </c>
      <c r="E1355" s="260" t="n">
        <f aca="false" ca="false" dt2D="false" dtr="false" t="normal">SUM(F1355:T1355)</f>
        <v>1089080.353164</v>
      </c>
      <c r="F1355" s="261" t="n"/>
      <c r="G1355" s="261" t="n"/>
      <c r="H1355" s="261" t="n"/>
      <c r="I1355" s="261" t="n"/>
      <c r="J1355" s="261" t="n">
        <v>1089080.353164</v>
      </c>
      <c r="K1355" s="261" t="n"/>
      <c r="L1355" s="261" t="n"/>
      <c r="M1355" s="261" t="n"/>
      <c r="N1355" s="261" t="n"/>
      <c r="O1355" s="261" t="n"/>
      <c r="P1355" s="261" t="n"/>
      <c r="Q1355" s="261" t="n"/>
      <c r="R1355" s="261" t="n"/>
      <c r="S1355" s="261" t="n"/>
      <c r="T1355" s="261" t="n"/>
    </row>
    <row customHeight="true" ht="13.5" outlineLevel="0" r="1356">
      <c r="A1356" s="8" t="n">
        <f aca="false" ca="false" dt2D="false" dtr="false" t="normal">A1355+1</f>
        <v>437</v>
      </c>
      <c r="B1356" s="8" t="s">
        <v>192</v>
      </c>
      <c r="C1356" s="106" t="s">
        <v>406</v>
      </c>
      <c r="D1356" s="8" t="s">
        <v>407</v>
      </c>
      <c r="E1356" s="260" t="n">
        <f aca="false" ca="false" dt2D="false" dtr="false" t="normal">SUM(F1356:T1356)</f>
        <v>4101421.41</v>
      </c>
      <c r="F1356" s="261" t="n"/>
      <c r="G1356" s="261" t="n"/>
      <c r="H1356" s="261" t="n"/>
      <c r="I1356" s="261" t="n"/>
      <c r="J1356" s="261" t="n"/>
      <c r="K1356" s="261" t="n"/>
      <c r="L1356" s="261" t="n"/>
      <c r="M1356" s="261" t="n"/>
      <c r="N1356" s="261" t="n">
        <v>4101421.41</v>
      </c>
      <c r="O1356" s="261" t="n"/>
      <c r="P1356" s="261" t="n"/>
      <c r="Q1356" s="261" t="n"/>
      <c r="R1356" s="261" t="n"/>
      <c r="S1356" s="261" t="n"/>
      <c r="T1356" s="261" t="n"/>
    </row>
    <row outlineLevel="0" r="1358">
      <c r="C1358" s="276" t="s">
        <v>1131</v>
      </c>
      <c r="R1358" s="186" t="n"/>
      <c r="S1358" s="186" t="n"/>
      <c r="T1358" s="186" t="n"/>
    </row>
    <row outlineLevel="0" r="1360">
      <c r="R1360" s="186" t="n"/>
      <c r="S1360" s="186" t="n"/>
    </row>
    <row outlineLevel="0" r="1363">
      <c r="H1363" s="6" t="n"/>
    </row>
  </sheetData>
  <autoFilter ref="A10:W1356"/>
  <mergeCells count="15">
    <mergeCell ref="O8:O9"/>
    <mergeCell ref="N8:N9"/>
    <mergeCell ref="M8:M9"/>
    <mergeCell ref="F8:L8"/>
    <mergeCell ref="A7:A10"/>
    <mergeCell ref="F7:T7"/>
    <mergeCell ref="E7:E9"/>
    <mergeCell ref="D7:D9"/>
    <mergeCell ref="C7:C9"/>
    <mergeCell ref="B7:B10"/>
    <mergeCell ref="T8:T9"/>
    <mergeCell ref="S8:S9"/>
    <mergeCell ref="R8:R9"/>
    <mergeCell ref="Q8:Q9"/>
    <mergeCell ref="P8:P9"/>
  </mergeCells>
  <conditionalFormatting pivot="false" sqref="D168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236220464110374" right="0.236220464110374" top="0.748031497001648"/>
  <pageSetup fitToHeight="10" fitToWidth="1" orientation="landscape" paperHeight="420mm" paperSize="8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2026-03-16T07:32:41Z</dcterms:created>
  <dcterms:modified xsi:type="dcterms:W3CDTF">2026-03-16T07:32:51Z</dcterms:modified>
</cp:coreProperties>
</file>